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A27FE6F7-BA01-4A8B-BCD2-234B77D69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Sheet1!$AK$2:$AK$157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Sheet1!$AK$2:$AK$157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7" i="1" l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9" i="1"/>
  <c r="AN8" i="1"/>
  <c r="AN7" i="1"/>
  <c r="AN6" i="1"/>
  <c r="AN4" i="1"/>
  <c r="AN2" i="1"/>
  <c r="AN14" i="1" l="1"/>
  <c r="AN16" i="1" s="1"/>
</calcChain>
</file>

<file path=xl/sharedStrings.xml><?xml version="1.0" encoding="utf-8"?>
<sst xmlns="http://schemas.openxmlformats.org/spreadsheetml/2006/main" count="848" uniqueCount="366">
  <si>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</si>
  <si>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</si>
  <si>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</si>
  <si>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</si>
  <si>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</si>
  <si>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</si>
  <si>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</si>
  <si>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</si>
  <si>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</si>
  <si>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</si>
  <si>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</si>
  <si>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</si>
  <si>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</si>
  <si>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</si>
  <si>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</si>
  <si>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</si>
  <si>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</si>
  <si>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</si>
  <si>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</si>
  <si>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</si>
  <si>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</si>
  <si>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</si>
  <si>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</si>
  <si>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</si>
  <si>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</si>
  <si>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</si>
  <si>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</si>
  <si>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</si>
  <si>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</si>
  <si>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Cost</t>
  </si>
  <si>
    <t>ID</t>
  </si>
  <si>
    <t>ARIMA</t>
  </si>
  <si>
    <t>LSTM</t>
  </si>
  <si>
    <t>PPG</t>
  </si>
  <si>
    <t>NEXT</t>
  </si>
  <si>
    <t>PREV</t>
  </si>
  <si>
    <t>Selected</t>
  </si>
  <si>
    <t>Gabriel</t>
  </si>
  <si>
    <t>dos Santos Magalhães</t>
  </si>
  <si>
    <t>Total Points</t>
  </si>
  <si>
    <t>MAX</t>
  </si>
  <si>
    <t>Kai</t>
  </si>
  <si>
    <t>Havertz</t>
  </si>
  <si>
    <t>Martinelli Silva</t>
  </si>
  <si>
    <t>Martinelli</t>
  </si>
  <si>
    <t>Total Cost</t>
  </si>
  <si>
    <t>Eddie</t>
  </si>
  <si>
    <t>Nketiah</t>
  </si>
  <si>
    <t>Martin</t>
  </si>
  <si>
    <t>Ødegaard</t>
  </si>
  <si>
    <t>Thomas</t>
  </si>
  <si>
    <t>Partey</t>
  </si>
  <si>
    <t>Aaron</t>
  </si>
  <si>
    <t>Ramsdale</t>
  </si>
  <si>
    <t>Bukayo</t>
  </si>
  <si>
    <t>Saka</t>
  </si>
  <si>
    <t>William</t>
  </si>
  <si>
    <t>Saliba</t>
  </si>
  <si>
    <t>Benjamin</t>
  </si>
  <si>
    <t>White</t>
  </si>
  <si>
    <t>Transfers</t>
  </si>
  <si>
    <t>Declan</t>
  </si>
  <si>
    <t>Rice</t>
  </si>
  <si>
    <t>Free</t>
  </si>
  <si>
    <t>Leon</t>
  </si>
  <si>
    <t>Bailey</t>
  </si>
  <si>
    <t>Boubacar</t>
  </si>
  <si>
    <t>Kamara</t>
  </si>
  <si>
    <t>John</t>
  </si>
  <si>
    <t>McGinn</t>
  </si>
  <si>
    <t>Tyrone</t>
  </si>
  <si>
    <t>Mings</t>
  </si>
  <si>
    <t>Profit</t>
  </si>
  <si>
    <t>Ollie</t>
  </si>
  <si>
    <t>Watkins</t>
  </si>
  <si>
    <t>Philip</t>
  </si>
  <si>
    <t>Billing</t>
  </si>
  <si>
    <t>David</t>
  </si>
  <si>
    <t>Brooks</t>
  </si>
  <si>
    <t>Ryan</t>
  </si>
  <si>
    <t>Christie</t>
  </si>
  <si>
    <t>Norberto</t>
  </si>
  <si>
    <t>Murara Neto</t>
  </si>
  <si>
    <t>Neto</t>
  </si>
  <si>
    <t>Joe</t>
  </si>
  <si>
    <t>Rothwell</t>
  </si>
  <si>
    <t>Antoine</t>
  </si>
  <si>
    <t>Semenyo</t>
  </si>
  <si>
    <t>Dominic</t>
  </si>
  <si>
    <t>Solanke</t>
  </si>
  <si>
    <t>Illia</t>
  </si>
  <si>
    <t>Zabarnyi</t>
  </si>
  <si>
    <t>Max</t>
  </si>
  <si>
    <t>Aarons</t>
  </si>
  <si>
    <t>Rico</t>
  </si>
  <si>
    <t>Henry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</si>
  <si>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</si>
  <si>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</si>
  <si>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</si>
  <si>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</si>
  <si>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</si>
  <si>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</si>
  <si>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</si>
  <si>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</si>
  <si>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Yoane</t>
  </si>
  <si>
    <t>Wissa</t>
  </si>
  <si>
    <t>Lewis</t>
  </si>
  <si>
    <t>Dunk</t>
  </si>
  <si>
    <t>Pervis</t>
  </si>
  <si>
    <t>Estupiñán</t>
  </si>
  <si>
    <t>Estupiñan</t>
  </si>
  <si>
    <t>Evan</t>
  </si>
  <si>
    <t>Ferguson</t>
  </si>
  <si>
    <t>Pascal</t>
  </si>
  <si>
    <t>Groß</t>
  </si>
  <si>
    <t>Gross</t>
  </si>
  <si>
    <t>João Pedro</t>
  </si>
  <si>
    <t>Junqueira de Jesus</t>
  </si>
  <si>
    <t>Solly</t>
  </si>
  <si>
    <t>March</t>
  </si>
  <si>
    <t>James</t>
  </si>
  <si>
    <t>Milner</t>
  </si>
  <si>
    <t>Kaoru</t>
  </si>
  <si>
    <t>Mitoma</t>
  </si>
  <si>
    <t>Jason</t>
  </si>
  <si>
    <t>Steele</t>
  </si>
  <si>
    <t>Jan Paul</t>
  </si>
  <si>
    <t>van Hecke</t>
  </si>
  <si>
    <t>Van Hecke</t>
  </si>
  <si>
    <t>Danny</t>
  </si>
  <si>
    <t>Welbeck</t>
  </si>
  <si>
    <t>Sander</t>
  </si>
  <si>
    <t>Berge</t>
  </si>
  <si>
    <t>Robert</t>
  </si>
  <si>
    <t>Sánchez</t>
  </si>
  <si>
    <t>Sanchez</t>
  </si>
  <si>
    <t>Ben</t>
  </si>
  <si>
    <t>Chilwell</t>
  </si>
  <si>
    <t>Levi</t>
  </si>
  <si>
    <t>Colwill</t>
  </si>
  <si>
    <t>Conor</t>
  </si>
  <si>
    <t>Gallagher</t>
  </si>
  <si>
    <t>Reece</t>
  </si>
  <si>
    <t>Raheem</t>
  </si>
  <si>
    <t>Sterling</t>
  </si>
  <si>
    <t>Thiago</t>
  </si>
  <si>
    <t>Emiliano da Silva</t>
  </si>
  <si>
    <t>T.Silva</t>
  </si>
  <si>
    <t>Joachim</t>
  </si>
  <si>
    <t>Andersen</t>
  </si>
  <si>
    <t>Jordan</t>
  </si>
  <si>
    <t>Ayew</t>
  </si>
  <si>
    <t>J.Ayew</t>
  </si>
  <si>
    <t>Cheick</t>
  </si>
  <si>
    <t>Doucouré</t>
  </si>
  <si>
    <t>C.Doucouré</t>
  </si>
  <si>
    <t>Odsonne</t>
  </si>
  <si>
    <t>Edouard</t>
  </si>
  <si>
    <t>Eberechi</t>
  </si>
  <si>
    <t>Eze</t>
  </si>
  <si>
    <t>Vicente</t>
  </si>
  <si>
    <t>Guaita</t>
  </si>
  <si>
    <t>Marc</t>
  </si>
  <si>
    <t>Guéhi</t>
  </si>
  <si>
    <t>Sam</t>
  </si>
  <si>
    <t>Johnstone</t>
  </si>
  <si>
    <t>Jefferson</t>
  </si>
  <si>
    <t>Lerma Solís</t>
  </si>
  <si>
    <t>Lerma</t>
  </si>
  <si>
    <t>Tyrick</t>
  </si>
  <si>
    <t>Mitchell</t>
  </si>
  <si>
    <t>Jeffrey</t>
  </si>
  <si>
    <t>Schlupp</t>
  </si>
  <si>
    <t>Joel</t>
  </si>
  <si>
    <t>Ward</t>
  </si>
  <si>
    <t>Abdoulaye</t>
  </si>
  <si>
    <t>A.Doucoure</t>
  </si>
  <si>
    <t>Garner</t>
  </si>
  <si>
    <t>Idrissa</t>
  </si>
  <si>
    <t>Gueye</t>
  </si>
  <si>
    <t>Gana</t>
  </si>
  <si>
    <t>Alex</t>
  </si>
  <si>
    <t>Iwobi</t>
  </si>
  <si>
    <t>Michael</t>
  </si>
  <si>
    <t>Keane</t>
  </si>
  <si>
    <t>Neal</t>
  </si>
  <si>
    <t>Maupay</t>
  </si>
  <si>
    <t>Amadou</t>
  </si>
  <si>
    <t>Onana</t>
  </si>
  <si>
    <t>Nathan</t>
  </si>
  <si>
    <t>Patterson</t>
  </si>
  <si>
    <t>Pickford</t>
  </si>
  <si>
    <t>Tarkowski</t>
  </si>
  <si>
    <t>Ashley</t>
  </si>
  <si>
    <t>Young</t>
  </si>
  <si>
    <t>Andreas</t>
  </si>
  <si>
    <t>Hoelgebaum Pereira</t>
  </si>
  <si>
    <t>Bobby</t>
  </si>
  <si>
    <t>De Cordova-Reid</t>
  </si>
  <si>
    <t>Issa</t>
  </si>
  <si>
    <t>Diop</t>
  </si>
  <si>
    <t>Bernd</t>
  </si>
  <si>
    <t>Leno</t>
  </si>
  <si>
    <t>Tim</t>
  </si>
  <si>
    <t>Ream</t>
  </si>
  <si>
    <t>Harrison</t>
  </si>
  <si>
    <t>Reed</t>
  </si>
  <si>
    <t>Antonee</t>
  </si>
  <si>
    <t>Robinson</t>
  </si>
  <si>
    <t>Kenny</t>
  </si>
  <si>
    <t>Tete</t>
  </si>
  <si>
    <t>Harry</t>
  </si>
  <si>
    <t>Wilson</t>
  </si>
  <si>
    <t>Alisson</t>
  </si>
  <si>
    <t>Ramses Becker</t>
  </si>
  <si>
    <t>A.Becker</t>
  </si>
  <si>
    <t>Darwin</t>
  </si>
  <si>
    <t>Núñez Ribeiro</t>
  </si>
  <si>
    <t>Cody</t>
  </si>
  <si>
    <t>Gakpo</t>
  </si>
  <si>
    <t>Ibrahima</t>
  </si>
  <si>
    <t>Konaté</t>
  </si>
  <si>
    <t>Luis</t>
  </si>
  <si>
    <t>Díaz</t>
  </si>
  <si>
    <t>Luis Díaz</t>
  </si>
  <si>
    <t>Andrew</t>
  </si>
  <si>
    <t>Robertson</t>
  </si>
  <si>
    <t>Mohamed</t>
  </si>
  <si>
    <t>Salah</t>
  </si>
  <si>
    <t>Virgil</t>
  </si>
  <si>
    <t>van Dijk</t>
  </si>
  <si>
    <t>Marvelous</t>
  </si>
  <si>
    <t>Nakamba</t>
  </si>
  <si>
    <t>Manuel</t>
  </si>
  <si>
    <t>Akanji</t>
  </si>
  <si>
    <t>Aké</t>
  </si>
  <si>
    <t>Julián</t>
  </si>
  <si>
    <t>Álvarez</t>
  </si>
  <si>
    <t>J.Alvarez</t>
  </si>
  <si>
    <t>Bernardo</t>
  </si>
  <si>
    <t>Veiga de Carvalho e Silva</t>
  </si>
  <si>
    <t>Ederson</t>
  </si>
  <si>
    <t>Santana de Moraes</t>
  </si>
  <si>
    <t>Ederson M.</t>
  </si>
  <si>
    <t>Phil</t>
  </si>
  <si>
    <t>Foden</t>
  </si>
  <si>
    <t>Erling</t>
  </si>
  <si>
    <t>Haaland</t>
  </si>
  <si>
    <t>R.Lewis</t>
  </si>
  <si>
    <t>Rodrigo</t>
  </si>
  <si>
    <t>Hernandez</t>
  </si>
  <si>
    <t>Kyle</t>
  </si>
  <si>
    <t>Walker</t>
  </si>
  <si>
    <t>Mason</t>
  </si>
  <si>
    <t>Mount</t>
  </si>
  <si>
    <t>Antony Matheus</t>
  </si>
  <si>
    <t>dos Santos</t>
  </si>
  <si>
    <t>Antony</t>
  </si>
  <si>
    <t>Bruno</t>
  </si>
  <si>
    <t>Borges Fernandes</t>
  </si>
  <si>
    <t>B.Fernandes</t>
  </si>
  <si>
    <t>Carlos Henrique</t>
  </si>
  <si>
    <t>Casimiro</t>
  </si>
  <si>
    <t>Casemiro</t>
  </si>
  <si>
    <t>Alejandro</t>
  </si>
  <si>
    <t>Garnacho</t>
  </si>
  <si>
    <t>Raphaël</t>
  </si>
  <si>
    <t>Varane</t>
  </si>
  <si>
    <t>R.Varane</t>
  </si>
  <si>
    <t>Marcus</t>
  </si>
  <si>
    <t>Rashford</t>
  </si>
  <si>
    <t>Luke</t>
  </si>
  <si>
    <t>Shaw</t>
  </si>
  <si>
    <t>Wan-Bissaka</t>
  </si>
  <si>
    <t>Miguel</t>
  </si>
  <si>
    <t>Almirón Rejala</t>
  </si>
  <si>
    <t>Almirón</t>
  </si>
  <si>
    <t>Sven</t>
  </si>
  <si>
    <t>Botman</t>
  </si>
  <si>
    <t>Dan</t>
  </si>
  <si>
    <t>Burn</t>
  </si>
  <si>
    <t>Anthony</t>
  </si>
  <si>
    <t>Gordon</t>
  </si>
  <si>
    <t>Alexander</t>
  </si>
  <si>
    <t>Isak</t>
  </si>
  <si>
    <t>Joelinton Cássio</t>
  </si>
  <si>
    <t>Apolinário de Lira</t>
  </si>
  <si>
    <t>Joelinton</t>
  </si>
  <si>
    <t>Jacob</t>
  </si>
  <si>
    <t>Murphy</t>
  </si>
  <si>
    <t>J.Murphy</t>
  </si>
  <si>
    <t>Nick</t>
  </si>
  <si>
    <t>Pope</t>
  </si>
  <si>
    <t>Fabian</t>
  </si>
  <si>
    <t>Schär</t>
  </si>
  <si>
    <t>Kieran</t>
  </si>
  <si>
    <t>Trippier</t>
  </si>
  <si>
    <t>Callum</t>
  </si>
  <si>
    <t>Harvey</t>
  </si>
  <si>
    <t>Barnes</t>
  </si>
  <si>
    <t>Elanga</t>
  </si>
  <si>
    <t>Taiwo</t>
  </si>
  <si>
    <t>Awoniyi</t>
  </si>
  <si>
    <t>Danilo</t>
  </si>
  <si>
    <t>dos Santos de Oliveira</t>
  </si>
  <si>
    <t>Morgan</t>
  </si>
  <si>
    <t>Gibbs-White</t>
  </si>
  <si>
    <t>Brennan</t>
  </si>
  <si>
    <t>Johnson</t>
  </si>
  <si>
    <t>Yates</t>
  </si>
  <si>
    <t>George</t>
  </si>
  <si>
    <t>Baldock</t>
  </si>
  <si>
    <t>Chris</t>
  </si>
  <si>
    <t>Basham</t>
  </si>
  <si>
    <t>Egan</t>
  </si>
  <si>
    <t>Lowe</t>
  </si>
  <si>
    <t>Oliver</t>
  </si>
  <si>
    <t>Norwood</t>
  </si>
  <si>
    <t>Osborn</t>
  </si>
  <si>
    <t>Jack</t>
  </si>
  <si>
    <t>Yves</t>
  </si>
  <si>
    <t>Bissouma</t>
  </si>
  <si>
    <t>Emerson</t>
  </si>
  <si>
    <t>Leite de Souza Junior</t>
  </si>
  <si>
    <t>E.Royal</t>
  </si>
  <si>
    <t>Dejan</t>
  </si>
  <si>
    <t>Kulusevski</t>
  </si>
  <si>
    <t>Maddison</t>
  </si>
  <si>
    <t>Richarlison</t>
  </si>
  <si>
    <t>de Andrade</t>
  </si>
  <si>
    <t>Cristian</t>
  </si>
  <si>
    <t>Romero</t>
  </si>
  <si>
    <t>Son</t>
  </si>
  <si>
    <t>Heung-min</t>
  </si>
  <si>
    <t>Nayef</t>
  </si>
  <si>
    <t>Aguerd</t>
  </si>
  <si>
    <t>N.Aguerd</t>
  </si>
  <si>
    <t>Alphonse</t>
  </si>
  <si>
    <t>Areola</t>
  </si>
  <si>
    <t>Saïd</t>
  </si>
  <si>
    <t>Benrahma</t>
  </si>
  <si>
    <t>Jarrod</t>
  </si>
  <si>
    <t>Bowen</t>
  </si>
  <si>
    <t>Lukasz</t>
  </si>
  <si>
    <t>Fabianski</t>
  </si>
  <si>
    <t>Pablo</t>
  </si>
  <si>
    <t>Fornals Malla</t>
  </si>
  <si>
    <t>P.Fornals</t>
  </si>
  <si>
    <t>Kurt</t>
  </si>
  <si>
    <t>Zouma</t>
  </si>
  <si>
    <t>Craig</t>
  </si>
  <si>
    <t>Dawson</t>
  </si>
  <si>
    <t>João Victor</t>
  </si>
  <si>
    <t>Gomes da Silva</t>
  </si>
  <si>
    <t>João Gomes</t>
  </si>
  <si>
    <t>Kilman</t>
  </si>
  <si>
    <t>Matheus Luiz</t>
  </si>
  <si>
    <t>Nunes</t>
  </si>
  <si>
    <t>Matheus N.</t>
  </si>
  <si>
    <t>José</t>
  </si>
  <si>
    <t>Malheiro de Sá</t>
  </si>
  <si>
    <t>José Sá</t>
  </si>
  <si>
    <t>Sarabia</t>
  </si>
  <si>
    <t>Nélson</t>
  </si>
  <si>
    <t>Cabral Semedo</t>
  </si>
  <si>
    <t>N.Semedo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</si>
</sst>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57">
  <autoFilter ref="A1:AK157" xr:uid="{00000000-0009-0000-0100-000001000000}">
    <filterColumn colId="36">
      <filters>
        <filter val="1"/>
      </filters>
    </filterColumn>
  </autoFilter>
  <sortState xmlns:xlrd2="http://schemas.microsoft.com/office/spreadsheetml/2017/richdata2" ref="A2:AK112">
    <sortCondition descending="1" ref="AI1:AI157"/>
  </sortState>
  <tableColumns count="37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7"/>
  <sheetViews>
    <sheetView tabSelected="1" workbookViewId="0">
      <selection activeCell="C59" sqref="A59:C59"/>
    </sheetView>
  </sheetViews>
  <sheetFormatPr defaultRowHeight="14.4" x14ac:dyDescent="0.3"/>
  <cols>
    <col min="5" max="8" width="9" hidden="1" customWidth="1"/>
    <col min="10" max="29" width="9" hidden="1" customWidth="1"/>
    <col min="31" max="33" width="9" hidden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1" x14ac:dyDescent="0.3">
      <c r="A2" t="s">
        <v>246</v>
      </c>
      <c r="B2" t="s">
        <v>247</v>
      </c>
      <c r="C2" t="s">
        <v>247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</v>
      </c>
      <c r="AE2">
        <v>413</v>
      </c>
      <c r="AF2">
        <v>53.707885138391667</v>
      </c>
      <c r="AG2">
        <v>40.206796109641758</v>
      </c>
      <c r="AH2">
        <v>39.411300979852527</v>
      </c>
      <c r="AI2">
        <v>6.5481061270332166</v>
      </c>
      <c r="AJ2">
        <v>1</v>
      </c>
      <c r="AK2">
        <v>1</v>
      </c>
      <c r="AM2" t="s">
        <v>39</v>
      </c>
      <c r="AN2">
        <f>SUMPRODUCT(Table1[Selected],Table1[PPG])</f>
        <v>344.68484610319121</v>
      </c>
      <c r="AO2" t="s">
        <v>40</v>
      </c>
    </row>
    <row r="3" spans="1:41" hidden="1" x14ac:dyDescent="0.3">
      <c r="A3" t="s">
        <v>41</v>
      </c>
      <c r="B3" t="s">
        <v>42</v>
      </c>
      <c r="C3" t="s">
        <v>42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7.5</v>
      </c>
      <c r="AE3">
        <v>6</v>
      </c>
      <c r="AF3">
        <v>24.506024076185966</v>
      </c>
      <c r="AG3">
        <v>17.195275115877667</v>
      </c>
      <c r="AH3">
        <v>18.652021063448537</v>
      </c>
      <c r="AI3">
        <v>3.1572442375606098</v>
      </c>
      <c r="AJ3">
        <v>0</v>
      </c>
      <c r="AK3">
        <v>0</v>
      </c>
    </row>
    <row r="4" spans="1:41" hidden="1" x14ac:dyDescent="0.3">
      <c r="A4" t="s">
        <v>37</v>
      </c>
      <c r="B4" t="s">
        <v>43</v>
      </c>
      <c r="C4" t="s">
        <v>44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12</v>
      </c>
      <c r="AF4">
        <v>29.512450163217537</v>
      </c>
      <c r="AG4">
        <v>28.512983675341481</v>
      </c>
      <c r="AH4">
        <v>26.068450553544089</v>
      </c>
      <c r="AI4">
        <v>5.5079975735775353</v>
      </c>
      <c r="AJ4">
        <v>0</v>
      </c>
      <c r="AK4">
        <v>0</v>
      </c>
      <c r="AM4" t="s">
        <v>45</v>
      </c>
      <c r="AN4">
        <f>SUMPRODUCT(Table1[Selected],Table1[Cost])</f>
        <v>99.6</v>
      </c>
      <c r="AO4">
        <v>100.1</v>
      </c>
    </row>
    <row r="5" spans="1:41" hidden="1" x14ac:dyDescent="0.3">
      <c r="A5" t="s">
        <v>46</v>
      </c>
      <c r="B5" t="s">
        <v>47</v>
      </c>
      <c r="C5" t="s">
        <v>47</v>
      </c>
      <c r="D5" t="s">
        <v>7</v>
      </c>
      <c r="E5">
        <v>0</v>
      </c>
      <c r="F5">
        <v>0</v>
      </c>
      <c r="G5">
        <v>0</v>
      </c>
      <c r="H5">
        <v>1</v>
      </c>
      <c r="I5" t="s">
        <v>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5.5</v>
      </c>
      <c r="AE5">
        <v>13</v>
      </c>
      <c r="AF5">
        <v>13.077962996728017</v>
      </c>
      <c r="AG5">
        <v>18.792612840961755</v>
      </c>
      <c r="AH5">
        <v>14.396685152184791</v>
      </c>
      <c r="AI5">
        <v>3.1416253652192516</v>
      </c>
      <c r="AJ5">
        <v>0</v>
      </c>
      <c r="AK5">
        <v>0</v>
      </c>
    </row>
    <row r="6" spans="1:41" hidden="1" x14ac:dyDescent="0.3">
      <c r="A6" t="s">
        <v>48</v>
      </c>
      <c r="B6" t="s">
        <v>49</v>
      </c>
      <c r="C6" t="s">
        <v>49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8.5</v>
      </c>
      <c r="AE6">
        <v>14</v>
      </c>
      <c r="AF6">
        <v>21.82919545501835</v>
      </c>
      <c r="AG6">
        <v>31.023702580803231</v>
      </c>
      <c r="AH6">
        <v>23.87134965466857</v>
      </c>
      <c r="AI6">
        <v>4.9843385574493917</v>
      </c>
      <c r="AJ6">
        <v>0</v>
      </c>
      <c r="AK6">
        <v>0</v>
      </c>
      <c r="AM6" t="s">
        <v>4</v>
      </c>
      <c r="AN6">
        <f>SUMPRODUCT(Table1[Selected],Table1[GKP])</f>
        <v>2</v>
      </c>
      <c r="AO6">
        <v>2</v>
      </c>
    </row>
    <row r="7" spans="1:41" hidden="1" x14ac:dyDescent="0.3">
      <c r="A7" t="s">
        <v>50</v>
      </c>
      <c r="B7" t="s">
        <v>51</v>
      </c>
      <c r="C7" t="s">
        <v>50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15</v>
      </c>
      <c r="AF7">
        <v>13.842105264730794</v>
      </c>
      <c r="AG7">
        <v>13.955581582977615</v>
      </c>
      <c r="AH7">
        <v>12.495788794940012</v>
      </c>
      <c r="AI7">
        <v>2.4819479529124502</v>
      </c>
      <c r="AJ7">
        <v>0</v>
      </c>
      <c r="AK7">
        <v>0</v>
      </c>
      <c r="AM7" t="s">
        <v>5</v>
      </c>
      <c r="AN7">
        <f>SUMPRODUCT(Table1[Selected],Table1[DEF])</f>
        <v>5</v>
      </c>
      <c r="AO7">
        <v>5</v>
      </c>
    </row>
    <row r="8" spans="1:41" hidden="1" x14ac:dyDescent="0.3">
      <c r="A8" t="s">
        <v>52</v>
      </c>
      <c r="B8" t="s">
        <v>53</v>
      </c>
      <c r="C8" t="s">
        <v>53</v>
      </c>
      <c r="D8" t="s">
        <v>4</v>
      </c>
      <c r="E8">
        <v>1</v>
      </c>
      <c r="F8">
        <v>0</v>
      </c>
      <c r="G8">
        <v>0</v>
      </c>
      <c r="H8">
        <v>0</v>
      </c>
      <c r="I8" t="s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</v>
      </c>
      <c r="AE8">
        <v>17</v>
      </c>
      <c r="AF8">
        <v>20.168316831683171</v>
      </c>
      <c r="AG8">
        <v>19.664246474646433</v>
      </c>
      <c r="AH8">
        <v>17.897421577741859</v>
      </c>
      <c r="AI8">
        <v>3.5714696989784134</v>
      </c>
      <c r="AJ8">
        <v>0</v>
      </c>
      <c r="AK8">
        <v>0</v>
      </c>
      <c r="AM8" t="s">
        <v>6</v>
      </c>
      <c r="AN8">
        <f>SUMPRODUCT(Table1[Selected],Table1[MID])</f>
        <v>5</v>
      </c>
      <c r="AO8">
        <v>5</v>
      </c>
    </row>
    <row r="9" spans="1:41" x14ac:dyDescent="0.3">
      <c r="A9" t="s">
        <v>158</v>
      </c>
      <c r="B9" t="s">
        <v>159</v>
      </c>
      <c r="C9" t="s">
        <v>159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6.5</v>
      </c>
      <c r="AE9">
        <v>251</v>
      </c>
      <c r="AF9">
        <v>25.525641025641026</v>
      </c>
      <c r="AG9">
        <v>25.387269314882602</v>
      </c>
      <c r="AH9">
        <v>30.337788698851448</v>
      </c>
      <c r="AI9">
        <v>5.5124607296048183</v>
      </c>
      <c r="AJ9">
        <v>1</v>
      </c>
      <c r="AK9">
        <v>1</v>
      </c>
      <c r="AM9" t="s">
        <v>7</v>
      </c>
      <c r="AN9">
        <f>SUMPRODUCT(Table1[Selected],Table1[FWD])</f>
        <v>3</v>
      </c>
      <c r="AO9">
        <v>3</v>
      </c>
    </row>
    <row r="10" spans="1:41" hidden="1" x14ac:dyDescent="0.3">
      <c r="A10" t="s">
        <v>56</v>
      </c>
      <c r="B10" t="s">
        <v>57</v>
      </c>
      <c r="C10" t="s">
        <v>57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5.0999999999999996</v>
      </c>
      <c r="AE10">
        <v>20</v>
      </c>
      <c r="AF10">
        <v>21.13989670772564</v>
      </c>
      <c r="AG10">
        <v>23.983026743138339</v>
      </c>
      <c r="AH10">
        <v>20.317277684870557</v>
      </c>
      <c r="AI10">
        <v>4.1222789000697677</v>
      </c>
      <c r="AJ10">
        <v>0</v>
      </c>
      <c r="AK10">
        <v>0</v>
      </c>
    </row>
    <row r="11" spans="1:41" x14ac:dyDescent="0.3">
      <c r="A11" t="s">
        <v>201</v>
      </c>
      <c r="B11" t="s">
        <v>202</v>
      </c>
      <c r="C11" t="s">
        <v>202</v>
      </c>
      <c r="D11" t="s">
        <v>4</v>
      </c>
      <c r="E11">
        <v>1</v>
      </c>
      <c r="F11">
        <v>0</v>
      </c>
      <c r="G11">
        <v>0</v>
      </c>
      <c r="H11">
        <v>0</v>
      </c>
      <c r="I11" t="s">
        <v>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4.5</v>
      </c>
      <c r="AE11">
        <v>311</v>
      </c>
      <c r="AF11">
        <v>24.540384973735279</v>
      </c>
      <c r="AG11">
        <v>20.976513167109069</v>
      </c>
      <c r="AH11">
        <v>21.835046828421849</v>
      </c>
      <c r="AI11">
        <v>5.1727595330287546</v>
      </c>
      <c r="AJ11">
        <v>0</v>
      </c>
      <c r="AK11">
        <v>1</v>
      </c>
      <c r="AM11" t="s">
        <v>60</v>
      </c>
      <c r="AN11">
        <f>SUMPRODUCT(Table1[Selected], -- (Table1[PREV] = 0))</f>
        <v>3</v>
      </c>
    </row>
    <row r="12" spans="1:41" hidden="1" x14ac:dyDescent="0.3">
      <c r="A12" t="s">
        <v>61</v>
      </c>
      <c r="B12" t="s">
        <v>62</v>
      </c>
      <c r="C12" t="s">
        <v>62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5.5</v>
      </c>
      <c r="AE12">
        <v>31</v>
      </c>
      <c r="AF12">
        <v>11.583047421333333</v>
      </c>
      <c r="AG12">
        <v>16.081192435175311</v>
      </c>
      <c r="AH12">
        <v>12.490788144396252</v>
      </c>
      <c r="AI12">
        <v>2.5897704142291911</v>
      </c>
      <c r="AJ12">
        <v>0</v>
      </c>
      <c r="AK12">
        <v>0</v>
      </c>
      <c r="AM12" t="s">
        <v>63</v>
      </c>
      <c r="AN12">
        <v>1</v>
      </c>
    </row>
    <row r="13" spans="1:41" x14ac:dyDescent="0.3">
      <c r="A13" t="s">
        <v>54</v>
      </c>
      <c r="B13" t="s">
        <v>55</v>
      </c>
      <c r="C13" t="s">
        <v>55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8.6</v>
      </c>
      <c r="AE13">
        <v>19</v>
      </c>
      <c r="AF13">
        <v>23.315888286294033</v>
      </c>
      <c r="AG13">
        <v>29.070386395321194</v>
      </c>
      <c r="AH13">
        <v>23.618478993880181</v>
      </c>
      <c r="AI13">
        <v>4.8925922182397183</v>
      </c>
      <c r="AJ13">
        <v>1</v>
      </c>
      <c r="AK13">
        <v>1</v>
      </c>
    </row>
    <row r="14" spans="1:41" hidden="1" x14ac:dyDescent="0.3">
      <c r="A14" t="s">
        <v>66</v>
      </c>
      <c r="B14" t="s">
        <v>67</v>
      </c>
      <c r="C14" t="s">
        <v>67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10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50</v>
      </c>
      <c r="AF14">
        <v>9.4092907932430077</v>
      </c>
      <c r="AG14">
        <v>16.462088542687493</v>
      </c>
      <c r="AH14">
        <v>9.0970720408900654</v>
      </c>
      <c r="AI14">
        <v>2.0468744517860777</v>
      </c>
      <c r="AJ14">
        <v>0</v>
      </c>
      <c r="AK14">
        <v>0</v>
      </c>
      <c r="AM14" t="s">
        <v>29</v>
      </c>
      <c r="AN14">
        <f>((AN11-AN12)+((AN11-AN12)))/2*4</f>
        <v>8</v>
      </c>
    </row>
    <row r="15" spans="1:41" hidden="1" x14ac:dyDescent="0.3">
      <c r="A15" t="s">
        <v>68</v>
      </c>
      <c r="B15" t="s">
        <v>69</v>
      </c>
      <c r="C15" t="s">
        <v>69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5.5</v>
      </c>
      <c r="AE15">
        <v>53</v>
      </c>
      <c r="AF15">
        <v>15.519678895754456</v>
      </c>
      <c r="AG15">
        <v>15.052994531277006</v>
      </c>
      <c r="AH15">
        <v>11.378986827433803</v>
      </c>
      <c r="AI15">
        <v>2.3878497917374113</v>
      </c>
      <c r="AJ15">
        <v>0</v>
      </c>
      <c r="AK15">
        <v>0</v>
      </c>
    </row>
    <row r="16" spans="1:41" hidden="1" x14ac:dyDescent="0.3">
      <c r="A16" t="s">
        <v>70</v>
      </c>
      <c r="B16" t="s">
        <v>71</v>
      </c>
      <c r="C16" t="s">
        <v>71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10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4.5</v>
      </c>
      <c r="AE16">
        <v>54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M16" t="s">
        <v>72</v>
      </c>
      <c r="AN16">
        <f>AN2-AN14*5</f>
        <v>304.68484610319121</v>
      </c>
    </row>
    <row r="17" spans="1:41" x14ac:dyDescent="0.3">
      <c r="A17" t="s">
        <v>164</v>
      </c>
      <c r="B17" t="s">
        <v>165</v>
      </c>
      <c r="C17" t="s">
        <v>165</v>
      </c>
      <c r="D17" t="s">
        <v>4</v>
      </c>
      <c r="E17">
        <v>1</v>
      </c>
      <c r="F17">
        <v>0</v>
      </c>
      <c r="G17">
        <v>0</v>
      </c>
      <c r="H17">
        <v>0</v>
      </c>
      <c r="I17" t="s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4.5</v>
      </c>
      <c r="AE17">
        <v>255</v>
      </c>
      <c r="AF17">
        <v>49.0111971394007</v>
      </c>
      <c r="AG17">
        <v>23.078032377358962</v>
      </c>
      <c r="AH17">
        <v>43.809224721515093</v>
      </c>
      <c r="AI17">
        <v>4.6329157594161696</v>
      </c>
      <c r="AJ17">
        <v>0</v>
      </c>
      <c r="AK17">
        <v>1</v>
      </c>
    </row>
    <row r="18" spans="1:41" hidden="1" x14ac:dyDescent="0.3">
      <c r="A18" t="s">
        <v>75</v>
      </c>
      <c r="B18" t="s">
        <v>76</v>
      </c>
      <c r="C18" t="s">
        <v>76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11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5.5</v>
      </c>
      <c r="AE18">
        <v>68</v>
      </c>
      <c r="AF18">
        <v>26.714285733327113</v>
      </c>
      <c r="AG18">
        <v>19.547883052897614</v>
      </c>
      <c r="AH18">
        <v>19.714120736509194</v>
      </c>
      <c r="AI18">
        <v>3.9967228504837458</v>
      </c>
      <c r="AJ18">
        <v>0</v>
      </c>
      <c r="AK18">
        <v>0</v>
      </c>
      <c r="AM18" t="s">
        <v>9</v>
      </c>
      <c r="AN18">
        <f>SUMPRODUCT(Table1[Selected],Table1[ARS])</f>
        <v>3</v>
      </c>
      <c r="AO18">
        <v>3</v>
      </c>
    </row>
    <row r="19" spans="1:41" hidden="1" x14ac:dyDescent="0.3">
      <c r="A19" t="s">
        <v>77</v>
      </c>
      <c r="B19" t="s">
        <v>78</v>
      </c>
      <c r="C19" t="s">
        <v>78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</v>
      </c>
      <c r="AE19">
        <v>69</v>
      </c>
      <c r="AF19">
        <v>2.6666661198252974</v>
      </c>
      <c r="AG19">
        <v>21.678822656360278</v>
      </c>
      <c r="AH19">
        <v>11.782110780020455</v>
      </c>
      <c r="AI19">
        <v>2.3564221560040912</v>
      </c>
      <c r="AJ19">
        <v>0</v>
      </c>
      <c r="AK19">
        <v>0</v>
      </c>
      <c r="AM19" t="s">
        <v>10</v>
      </c>
      <c r="AN19">
        <f>SUMPRODUCT(Table1[Selected],Table1[AVL])</f>
        <v>2</v>
      </c>
      <c r="AO19">
        <v>3</v>
      </c>
    </row>
    <row r="20" spans="1:41" hidden="1" x14ac:dyDescent="0.3">
      <c r="A20" t="s">
        <v>79</v>
      </c>
      <c r="B20" t="s">
        <v>80</v>
      </c>
      <c r="C20" t="s">
        <v>80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11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70</v>
      </c>
      <c r="AF20">
        <v>8.8979413535202951</v>
      </c>
      <c r="AG20">
        <v>13.535252715558363</v>
      </c>
      <c r="AH20">
        <v>10.060839804564752</v>
      </c>
      <c r="AI20">
        <v>1.887426917312955</v>
      </c>
      <c r="AJ20">
        <v>0</v>
      </c>
      <c r="AK20">
        <v>0</v>
      </c>
      <c r="AM20" t="s">
        <v>11</v>
      </c>
      <c r="AN20">
        <f>SUMPRODUCT(Table1[Selected],Table1[BOU])</f>
        <v>0</v>
      </c>
      <c r="AO20">
        <v>3</v>
      </c>
    </row>
    <row r="21" spans="1:41" hidden="1" x14ac:dyDescent="0.3">
      <c r="A21" t="s">
        <v>81</v>
      </c>
      <c r="B21" t="s">
        <v>82</v>
      </c>
      <c r="C21" t="s">
        <v>83</v>
      </c>
      <c r="D21" t="s">
        <v>4</v>
      </c>
      <c r="E21">
        <v>1</v>
      </c>
      <c r="F21">
        <v>0</v>
      </c>
      <c r="G21">
        <v>0</v>
      </c>
      <c r="H21">
        <v>0</v>
      </c>
      <c r="I21" t="s">
        <v>11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4.5</v>
      </c>
      <c r="AE21">
        <v>82</v>
      </c>
      <c r="AF21">
        <v>28.307692305652161</v>
      </c>
      <c r="AG21">
        <v>20.554070622201305</v>
      </c>
      <c r="AH21">
        <v>20.810510057545581</v>
      </c>
      <c r="AI21">
        <v>3.2372358597042803</v>
      </c>
      <c r="AJ21">
        <v>0</v>
      </c>
      <c r="AK21">
        <v>0</v>
      </c>
      <c r="AM21" t="s">
        <v>12</v>
      </c>
      <c r="AN21">
        <f>SUMPRODUCT(Table1[Selected],Table1[BRE])</f>
        <v>0</v>
      </c>
      <c r="AO21">
        <v>3</v>
      </c>
    </row>
    <row r="22" spans="1:41" hidden="1" x14ac:dyDescent="0.3">
      <c r="A22" t="s">
        <v>84</v>
      </c>
      <c r="B22" t="s">
        <v>85</v>
      </c>
      <c r="C22" t="s">
        <v>85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86</v>
      </c>
      <c r="AF22">
        <v>8.1387362476303444</v>
      </c>
      <c r="AG22">
        <v>16.17062491411761</v>
      </c>
      <c r="AH22">
        <v>11.088017458568187</v>
      </c>
      <c r="AI22">
        <v>2.0917930038933172</v>
      </c>
      <c r="AJ22">
        <v>0</v>
      </c>
      <c r="AK22">
        <v>0</v>
      </c>
      <c r="AM22" t="s">
        <v>13</v>
      </c>
      <c r="AN22">
        <f>SUMPRODUCT(Table1[Selected],Table1[BHA])</f>
        <v>1</v>
      </c>
      <c r="AO22">
        <v>3</v>
      </c>
    </row>
    <row r="23" spans="1:41" hidden="1" x14ac:dyDescent="0.3">
      <c r="A23" t="s">
        <v>86</v>
      </c>
      <c r="B23" t="s">
        <v>87</v>
      </c>
      <c r="C23" t="s">
        <v>87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11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87</v>
      </c>
      <c r="AF23">
        <v>8.6079784166526423</v>
      </c>
      <c r="AG23">
        <v>20.256670671834126</v>
      </c>
      <c r="AH23">
        <v>13.296241833801407</v>
      </c>
      <c r="AI23">
        <v>2.2048509982367106</v>
      </c>
      <c r="AJ23">
        <v>0</v>
      </c>
      <c r="AK23">
        <v>0</v>
      </c>
      <c r="AM23" t="s">
        <v>14</v>
      </c>
      <c r="AN23">
        <f>SUMPRODUCT(Table1[Selected],Table1[BUR])</f>
        <v>0</v>
      </c>
      <c r="AO23">
        <v>3</v>
      </c>
    </row>
    <row r="24" spans="1:41" hidden="1" x14ac:dyDescent="0.3">
      <c r="A24" t="s">
        <v>88</v>
      </c>
      <c r="B24" t="s">
        <v>89</v>
      </c>
      <c r="C24" t="s">
        <v>89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11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6.5</v>
      </c>
      <c r="AE24">
        <v>90</v>
      </c>
      <c r="AF24">
        <v>29.107125493734074</v>
      </c>
      <c r="AG24">
        <v>22.485604013218303</v>
      </c>
      <c r="AH24">
        <v>22.070357734521874</v>
      </c>
      <c r="AI24">
        <v>3.5593553083413449</v>
      </c>
      <c r="AJ24">
        <v>0</v>
      </c>
      <c r="AK24">
        <v>0</v>
      </c>
      <c r="AM24" t="s">
        <v>15</v>
      </c>
      <c r="AN24">
        <f>SUMPRODUCT(Table1[Selected],Table1[CHE])</f>
        <v>0</v>
      </c>
      <c r="AO24">
        <v>3</v>
      </c>
    </row>
    <row r="25" spans="1:41" hidden="1" x14ac:dyDescent="0.3">
      <c r="A25" t="s">
        <v>90</v>
      </c>
      <c r="B25" t="s">
        <v>91</v>
      </c>
      <c r="C25" t="s">
        <v>91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94</v>
      </c>
      <c r="AF25">
        <v>4.0000015381186662</v>
      </c>
      <c r="AG25">
        <v>24.8765312746003</v>
      </c>
      <c r="AH25">
        <v>13.871508117029448</v>
      </c>
      <c r="AI25">
        <v>2.7743016234058899</v>
      </c>
      <c r="AJ25">
        <v>0</v>
      </c>
      <c r="AK25">
        <v>0</v>
      </c>
      <c r="AM25" t="s">
        <v>16</v>
      </c>
      <c r="AN25">
        <f>SUMPRODUCT(Table1[Selected],Table1[CRY])</f>
        <v>3</v>
      </c>
      <c r="AO25">
        <v>3</v>
      </c>
    </row>
    <row r="26" spans="1:41" hidden="1" x14ac:dyDescent="0.3">
      <c r="A26" t="s">
        <v>92</v>
      </c>
      <c r="B26" t="s">
        <v>93</v>
      </c>
      <c r="C26" t="s">
        <v>93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11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4.5</v>
      </c>
      <c r="AE26">
        <v>98</v>
      </c>
      <c r="AF26">
        <v>12.313932224836186</v>
      </c>
      <c r="AG26">
        <v>12.030676632558212</v>
      </c>
      <c r="AH26">
        <v>10.589672230300422</v>
      </c>
      <c r="AI26">
        <v>1.7299349948501521</v>
      </c>
      <c r="AJ26">
        <v>0</v>
      </c>
      <c r="AK26">
        <v>0</v>
      </c>
      <c r="AM26" t="s">
        <v>17</v>
      </c>
      <c r="AN26">
        <f>SUMPRODUCT(Table1[Selected],Table1[EVE])</f>
        <v>0</v>
      </c>
      <c r="AO26">
        <v>3</v>
      </c>
    </row>
    <row r="27" spans="1:41" hidden="1" x14ac:dyDescent="0.3">
      <c r="A27" t="s">
        <v>94</v>
      </c>
      <c r="B27" t="s">
        <v>95</v>
      </c>
      <c r="C27" t="s">
        <v>95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4.5</v>
      </c>
      <c r="AE27">
        <v>113</v>
      </c>
      <c r="AF27">
        <v>17.909090898754933</v>
      </c>
      <c r="AG27">
        <v>18.463481890344358</v>
      </c>
      <c r="AH27">
        <v>15.929271315232818</v>
      </c>
      <c r="AI27">
        <v>3.1442870388229158</v>
      </c>
      <c r="AJ27">
        <v>0</v>
      </c>
      <c r="AK27">
        <v>0</v>
      </c>
      <c r="AM27" t="s">
        <v>18</v>
      </c>
      <c r="AN27">
        <f>SUMPRODUCT(Table1[Selected],Table1[FUL])</f>
        <v>1</v>
      </c>
      <c r="AO27">
        <v>3</v>
      </c>
    </row>
    <row r="28" spans="1:41" hidden="1" x14ac:dyDescent="0.3">
      <c r="A28" t="s">
        <v>96</v>
      </c>
      <c r="B28" t="s">
        <v>97</v>
      </c>
      <c r="C28" t="s">
        <v>97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5.5</v>
      </c>
      <c r="AE28">
        <v>115</v>
      </c>
      <c r="AF28">
        <v>13.606557574175387</v>
      </c>
      <c r="AG28">
        <v>15.386967805101357</v>
      </c>
      <c r="AH28">
        <v>12.676419241200771</v>
      </c>
      <c r="AI28">
        <v>2.6852472625234771</v>
      </c>
      <c r="AJ28">
        <v>0</v>
      </c>
      <c r="AK28">
        <v>0</v>
      </c>
      <c r="AM28" t="s">
        <v>19</v>
      </c>
      <c r="AN28">
        <f>SUMPRODUCT(Table1[Selected],Table1[LIV])</f>
        <v>3</v>
      </c>
      <c r="AO28">
        <v>3</v>
      </c>
    </row>
    <row r="29" spans="1:41" hidden="1" x14ac:dyDescent="0.3">
      <c r="A29" t="s">
        <v>98</v>
      </c>
      <c r="B29" t="s">
        <v>99</v>
      </c>
      <c r="C29" t="s">
        <v>99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5.5</v>
      </c>
      <c r="AE29">
        <v>116</v>
      </c>
      <c r="AF29">
        <v>14.003465374010201</v>
      </c>
      <c r="AG29">
        <v>19.469451189410524</v>
      </c>
      <c r="AH29">
        <v>14.580814756927129</v>
      </c>
      <c r="AI29">
        <v>3.0366758194865464</v>
      </c>
      <c r="AJ29">
        <v>0</v>
      </c>
      <c r="AK29">
        <v>0</v>
      </c>
      <c r="AM29" t="s">
        <v>20</v>
      </c>
      <c r="AN29">
        <f>SUMPRODUCT(Table1[Selected],Table1[LUT])</f>
        <v>0</v>
      </c>
      <c r="AO29">
        <v>3</v>
      </c>
    </row>
    <row r="30" spans="1:41" hidden="1" x14ac:dyDescent="0.3">
      <c r="A30" t="s">
        <v>100</v>
      </c>
      <c r="B30" t="s">
        <v>101</v>
      </c>
      <c r="C30" t="s">
        <v>101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12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6.5</v>
      </c>
      <c r="AE30">
        <v>118</v>
      </c>
      <c r="AF30">
        <v>12.746521106153715</v>
      </c>
      <c r="AG30">
        <v>22.059761732276986</v>
      </c>
      <c r="AH30">
        <v>15.104093951379014</v>
      </c>
      <c r="AI30">
        <v>2.8993660345925969</v>
      </c>
      <c r="AJ30">
        <v>0</v>
      </c>
      <c r="AK30">
        <v>0</v>
      </c>
      <c r="AM30" t="s">
        <v>21</v>
      </c>
      <c r="AN30">
        <f>SUMPRODUCT(Table1[Selected],Table1[MCI])</f>
        <v>1</v>
      </c>
      <c r="AO30">
        <v>3</v>
      </c>
    </row>
    <row r="31" spans="1:41" hidden="1" x14ac:dyDescent="0.3">
      <c r="A31" t="s">
        <v>102</v>
      </c>
      <c r="B31" t="s">
        <v>103</v>
      </c>
      <c r="C31" t="s">
        <v>103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5.5</v>
      </c>
      <c r="AE31">
        <v>120</v>
      </c>
      <c r="AF31">
        <v>15.418647470136879</v>
      </c>
      <c r="AG31">
        <v>19.209241764665819</v>
      </c>
      <c r="AH31">
        <v>15.113469544385246</v>
      </c>
      <c r="AI31">
        <v>3.1823819945922205</v>
      </c>
      <c r="AJ31">
        <v>0</v>
      </c>
      <c r="AK31">
        <v>0</v>
      </c>
      <c r="AM31" t="s">
        <v>22</v>
      </c>
      <c r="AN31">
        <f>SUMPRODUCT(Table1[Selected],Table1[MUN])</f>
        <v>0</v>
      </c>
      <c r="AO31">
        <v>3</v>
      </c>
    </row>
    <row r="32" spans="1:41" hidden="1" x14ac:dyDescent="0.3">
      <c r="A32" t="s">
        <v>104</v>
      </c>
      <c r="B32" t="s">
        <v>105</v>
      </c>
      <c r="C32" t="s">
        <v>105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128</v>
      </c>
      <c r="AF32">
        <v>14.596774241876105</v>
      </c>
      <c r="AG32">
        <v>18.716695953336234</v>
      </c>
      <c r="AH32">
        <v>14.532285100936802</v>
      </c>
      <c r="AI32">
        <v>3.0882486808040417</v>
      </c>
      <c r="AJ32">
        <v>0</v>
      </c>
      <c r="AK32">
        <v>0</v>
      </c>
      <c r="AM32" t="s">
        <v>23</v>
      </c>
      <c r="AN32">
        <f>SUMPRODUCT(Table1[Selected],Table1[NEW])</f>
        <v>1</v>
      </c>
      <c r="AO32">
        <v>3</v>
      </c>
    </row>
    <row r="33" spans="1:41" hidden="1" x14ac:dyDescent="0.3">
      <c r="A33" t="s">
        <v>106</v>
      </c>
      <c r="B33" t="s">
        <v>107</v>
      </c>
      <c r="C33" t="s">
        <v>107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13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138</v>
      </c>
      <c r="AF33">
        <v>21.47356430516664</v>
      </c>
      <c r="AG33">
        <v>16.131140437107835</v>
      </c>
      <c r="AH33">
        <v>13.046570604379241</v>
      </c>
      <c r="AI33">
        <v>2.537991399748873</v>
      </c>
      <c r="AJ33">
        <v>0</v>
      </c>
      <c r="AK33">
        <v>0</v>
      </c>
      <c r="AM33" t="s">
        <v>24</v>
      </c>
      <c r="AN33">
        <f>SUMPRODUCT(Table1[Selected],Table1[NFO])</f>
        <v>0</v>
      </c>
      <c r="AO33">
        <v>3</v>
      </c>
    </row>
    <row r="34" spans="1:41" hidden="1" x14ac:dyDescent="0.3">
      <c r="A34" t="s">
        <v>108</v>
      </c>
      <c r="B34" t="s">
        <v>109</v>
      </c>
      <c r="C34" t="s">
        <v>110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13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5.0999999999999996</v>
      </c>
      <c r="AE34">
        <v>140</v>
      </c>
      <c r="AF34">
        <v>19.131761412218815</v>
      </c>
      <c r="AG34">
        <v>21.069402178739757</v>
      </c>
      <c r="AH34">
        <v>14.163941009134287</v>
      </c>
      <c r="AI34">
        <v>3.3838695161926764</v>
      </c>
      <c r="AJ34">
        <v>0</v>
      </c>
      <c r="AK34">
        <v>0</v>
      </c>
      <c r="AM34" t="s">
        <v>25</v>
      </c>
      <c r="AN34">
        <f>SUMPRODUCT(Table1[Selected],Table1[SHU])</f>
        <v>0</v>
      </c>
      <c r="AO34">
        <v>3</v>
      </c>
    </row>
    <row r="35" spans="1:41" hidden="1" x14ac:dyDescent="0.3">
      <c r="A35" t="s">
        <v>111</v>
      </c>
      <c r="B35" t="s">
        <v>112</v>
      </c>
      <c r="C35" t="s">
        <v>112</v>
      </c>
      <c r="D35" t="s">
        <v>7</v>
      </c>
      <c r="E35">
        <v>0</v>
      </c>
      <c r="F35">
        <v>0</v>
      </c>
      <c r="G35">
        <v>0</v>
      </c>
      <c r="H35">
        <v>1</v>
      </c>
      <c r="I35" t="s">
        <v>13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141</v>
      </c>
      <c r="AF35">
        <v>37.9375</v>
      </c>
      <c r="AG35">
        <v>24.234295598843858</v>
      </c>
      <c r="AH35">
        <v>21.431978313956712</v>
      </c>
      <c r="AI35">
        <v>3.0786294317324758</v>
      </c>
      <c r="AJ35">
        <v>0</v>
      </c>
      <c r="AK35">
        <v>0</v>
      </c>
      <c r="AM35" t="s">
        <v>26</v>
      </c>
      <c r="AN35">
        <f>SUMPRODUCT(Table1[Selected],Table1[TOT])</f>
        <v>0</v>
      </c>
      <c r="AO35">
        <v>3</v>
      </c>
    </row>
    <row r="36" spans="1:41" hidden="1" x14ac:dyDescent="0.3">
      <c r="A36" t="s">
        <v>113</v>
      </c>
      <c r="B36" t="s">
        <v>114</v>
      </c>
      <c r="C36" t="s">
        <v>115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6.5</v>
      </c>
      <c r="AE36">
        <v>143</v>
      </c>
      <c r="AF36">
        <v>18.921348314421891</v>
      </c>
      <c r="AG36">
        <v>19.723975337200606</v>
      </c>
      <c r="AH36">
        <v>13.585765926495203</v>
      </c>
      <c r="AI36">
        <v>2.9255738531277524</v>
      </c>
      <c r="AJ36">
        <v>0</v>
      </c>
      <c r="AK36">
        <v>0</v>
      </c>
      <c r="AM36" t="s">
        <v>27</v>
      </c>
      <c r="AN36">
        <f>SUMPRODUCT(Table1[Selected],Table1[WHU])</f>
        <v>0</v>
      </c>
      <c r="AO36">
        <v>3</v>
      </c>
    </row>
    <row r="37" spans="1:41" hidden="1" x14ac:dyDescent="0.3">
      <c r="A37" t="s">
        <v>116</v>
      </c>
      <c r="B37" t="s">
        <v>117</v>
      </c>
      <c r="C37" t="s">
        <v>116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13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5.5</v>
      </c>
      <c r="AE37">
        <v>144</v>
      </c>
      <c r="AF37">
        <v>5.9362649178910534</v>
      </c>
      <c r="AG37">
        <v>17.637050606522006</v>
      </c>
      <c r="AH37">
        <v>8.6046097296952535</v>
      </c>
      <c r="AI37">
        <v>1.4475950124375001</v>
      </c>
      <c r="AJ37">
        <v>0</v>
      </c>
      <c r="AK37">
        <v>0</v>
      </c>
      <c r="AM37" t="s">
        <v>28</v>
      </c>
      <c r="AN37">
        <f>SUMPRODUCT(Table1[Selected],Table1[WOL])</f>
        <v>0</v>
      </c>
      <c r="AO37">
        <v>3</v>
      </c>
    </row>
    <row r="38" spans="1:41" x14ac:dyDescent="0.3">
      <c r="A38" t="s">
        <v>58</v>
      </c>
      <c r="B38" t="s">
        <v>59</v>
      </c>
      <c r="C38" t="s">
        <v>59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9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5.5</v>
      </c>
      <c r="AE38">
        <v>27</v>
      </c>
      <c r="AF38">
        <v>29</v>
      </c>
      <c r="AG38">
        <v>22.13188589200648</v>
      </c>
      <c r="AH38">
        <v>22.896384528342658</v>
      </c>
      <c r="AI38">
        <v>4.007426776250977</v>
      </c>
      <c r="AJ38">
        <v>1</v>
      </c>
      <c r="AK38">
        <v>1</v>
      </c>
    </row>
    <row r="39" spans="1:41" hidden="1" x14ac:dyDescent="0.3">
      <c r="A39" t="s">
        <v>120</v>
      </c>
      <c r="B39" t="s">
        <v>121</v>
      </c>
      <c r="C39" t="s">
        <v>121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151</v>
      </c>
      <c r="AF39">
        <v>8.972973031377947</v>
      </c>
      <c r="AG39">
        <v>8.7467029838378973</v>
      </c>
      <c r="AH39">
        <v>6.2125277408924227</v>
      </c>
      <c r="AI39">
        <v>1.3205716958543117</v>
      </c>
      <c r="AJ39">
        <v>0</v>
      </c>
      <c r="AK39">
        <v>0</v>
      </c>
    </row>
    <row r="40" spans="1:41" hidden="1" x14ac:dyDescent="0.3">
      <c r="A40" t="s">
        <v>122</v>
      </c>
      <c r="B40" t="s">
        <v>123</v>
      </c>
      <c r="C40" t="s">
        <v>123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13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6.5</v>
      </c>
      <c r="AE40">
        <v>152</v>
      </c>
      <c r="AF40">
        <v>26.851851851851851</v>
      </c>
      <c r="AG40">
        <v>24.944693544064585</v>
      </c>
      <c r="AH40">
        <v>18.124626743864891</v>
      </c>
      <c r="AI40">
        <v>3.5311031187084789</v>
      </c>
      <c r="AJ40">
        <v>0</v>
      </c>
      <c r="AK40">
        <v>0</v>
      </c>
    </row>
    <row r="41" spans="1:41" hidden="1" x14ac:dyDescent="0.3">
      <c r="A41" t="s">
        <v>124</v>
      </c>
      <c r="B41" t="s">
        <v>125</v>
      </c>
      <c r="C41" t="s">
        <v>125</v>
      </c>
      <c r="D41" t="s">
        <v>4</v>
      </c>
      <c r="E41">
        <v>1</v>
      </c>
      <c r="F41">
        <v>0</v>
      </c>
      <c r="G41">
        <v>0</v>
      </c>
      <c r="H41">
        <v>0</v>
      </c>
      <c r="I41" t="s">
        <v>13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4.5</v>
      </c>
      <c r="AE41">
        <v>156</v>
      </c>
      <c r="AF41">
        <v>17.666641897984576</v>
      </c>
      <c r="AG41">
        <v>30.19473299916487</v>
      </c>
      <c r="AH41">
        <v>17.152219411742024</v>
      </c>
      <c r="AI41">
        <v>2.952060666716712</v>
      </c>
      <c r="AJ41">
        <v>0</v>
      </c>
      <c r="AK41">
        <v>0</v>
      </c>
    </row>
    <row r="42" spans="1:41" hidden="1" x14ac:dyDescent="0.3">
      <c r="A42" t="s">
        <v>126</v>
      </c>
      <c r="B42" t="s">
        <v>127</v>
      </c>
      <c r="C42" t="s">
        <v>128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13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158</v>
      </c>
      <c r="AF42">
        <v>2.8571373534952582</v>
      </c>
      <c r="AG42">
        <v>22.71369480266728</v>
      </c>
      <c r="AH42">
        <v>9.536567007323594</v>
      </c>
      <c r="AI42">
        <v>1.9073134014647186</v>
      </c>
      <c r="AJ42">
        <v>0</v>
      </c>
      <c r="AK42">
        <v>0</v>
      </c>
    </row>
    <row r="43" spans="1:41" hidden="1" x14ac:dyDescent="0.3">
      <c r="A43" t="s">
        <v>129</v>
      </c>
      <c r="B43" t="s">
        <v>130</v>
      </c>
      <c r="C43" t="s">
        <v>130</v>
      </c>
      <c r="D43" t="s">
        <v>7</v>
      </c>
      <c r="E43">
        <v>0</v>
      </c>
      <c r="F43">
        <v>0</v>
      </c>
      <c r="G43">
        <v>0</v>
      </c>
      <c r="H43">
        <v>1</v>
      </c>
      <c r="I43" t="s">
        <v>13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162</v>
      </c>
      <c r="AF43">
        <v>19.731147886280795</v>
      </c>
      <c r="AG43">
        <v>15.427885823747706</v>
      </c>
      <c r="AH43">
        <v>12.217653441918593</v>
      </c>
      <c r="AI43">
        <v>2.4572811886908763</v>
      </c>
      <c r="AJ43">
        <v>0</v>
      </c>
      <c r="AK43">
        <v>0</v>
      </c>
    </row>
    <row r="44" spans="1:41" hidden="1" x14ac:dyDescent="0.3">
      <c r="A44" t="s">
        <v>131</v>
      </c>
      <c r="B44" t="s">
        <v>132</v>
      </c>
      <c r="C44" t="s">
        <v>132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14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195</v>
      </c>
      <c r="AF44">
        <v>26.821549624043335</v>
      </c>
      <c r="AG44">
        <v>17.62758678649794</v>
      </c>
      <c r="AH44">
        <v>0</v>
      </c>
      <c r="AI44">
        <v>0</v>
      </c>
      <c r="AJ44">
        <v>0</v>
      </c>
      <c r="AK44">
        <v>0</v>
      </c>
    </row>
    <row r="45" spans="1:41" hidden="1" x14ac:dyDescent="0.3">
      <c r="A45" t="s">
        <v>133</v>
      </c>
      <c r="B45" t="s">
        <v>134</v>
      </c>
      <c r="C45" t="s">
        <v>135</v>
      </c>
      <c r="D45" t="s">
        <v>4</v>
      </c>
      <c r="E45">
        <v>1</v>
      </c>
      <c r="F45">
        <v>0</v>
      </c>
      <c r="G45">
        <v>0</v>
      </c>
      <c r="H45">
        <v>0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4.5</v>
      </c>
      <c r="AE45">
        <v>204</v>
      </c>
      <c r="AF45">
        <v>17.682926808201135</v>
      </c>
      <c r="AG45">
        <v>18.491948939748269</v>
      </c>
      <c r="AH45">
        <v>13.24660525467961</v>
      </c>
      <c r="AI45">
        <v>2.5762400943130981</v>
      </c>
      <c r="AJ45">
        <v>0</v>
      </c>
      <c r="AK45">
        <v>0</v>
      </c>
    </row>
    <row r="46" spans="1:41" hidden="1" x14ac:dyDescent="0.3">
      <c r="A46" t="s">
        <v>136</v>
      </c>
      <c r="B46" t="s">
        <v>137</v>
      </c>
      <c r="C46" t="s">
        <v>137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5.6</v>
      </c>
      <c r="AE46">
        <v>215</v>
      </c>
      <c r="AF46">
        <v>24.033307430464681</v>
      </c>
      <c r="AG46">
        <v>21.743832384941722</v>
      </c>
      <c r="AH46">
        <v>16.928834355586538</v>
      </c>
      <c r="AI46">
        <v>2.722791687925139</v>
      </c>
      <c r="AJ46">
        <v>0</v>
      </c>
      <c r="AK46">
        <v>0</v>
      </c>
    </row>
    <row r="47" spans="1:41" hidden="1" x14ac:dyDescent="0.3">
      <c r="A47" t="s">
        <v>138</v>
      </c>
      <c r="B47" t="s">
        <v>139</v>
      </c>
      <c r="C47" t="s">
        <v>139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4.5</v>
      </c>
      <c r="AE47">
        <v>217</v>
      </c>
      <c r="AF47">
        <v>11.666666650701139</v>
      </c>
      <c r="AG47">
        <v>25.133507992243082</v>
      </c>
      <c r="AH47">
        <v>12.841913406920661</v>
      </c>
      <c r="AI47">
        <v>2.5059045624280039</v>
      </c>
      <c r="AJ47">
        <v>0</v>
      </c>
      <c r="AK47">
        <v>0</v>
      </c>
    </row>
    <row r="48" spans="1:41" hidden="1" x14ac:dyDescent="0.3">
      <c r="A48" t="s">
        <v>140</v>
      </c>
      <c r="B48" t="s">
        <v>141</v>
      </c>
      <c r="C48" t="s">
        <v>141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5.5</v>
      </c>
      <c r="AE48">
        <v>222</v>
      </c>
      <c r="AF48">
        <v>14.334514221207304</v>
      </c>
      <c r="AG48">
        <v>14.198079005761524</v>
      </c>
      <c r="AH48">
        <v>10.486952846802662</v>
      </c>
      <c r="AI48">
        <v>2.1436237482144151</v>
      </c>
      <c r="AJ48">
        <v>0</v>
      </c>
      <c r="AK48">
        <v>0</v>
      </c>
    </row>
    <row r="49" spans="1:37" hidden="1" x14ac:dyDescent="0.3">
      <c r="A49" t="s">
        <v>142</v>
      </c>
      <c r="B49" t="s">
        <v>120</v>
      </c>
      <c r="C49" t="s">
        <v>120</v>
      </c>
      <c r="D49" t="s">
        <v>5</v>
      </c>
      <c r="E49">
        <v>0</v>
      </c>
      <c r="F49">
        <v>1</v>
      </c>
      <c r="G49">
        <v>0</v>
      </c>
      <c r="H49">
        <v>0</v>
      </c>
      <c r="I49" t="s">
        <v>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5.5</v>
      </c>
      <c r="AE49">
        <v>226</v>
      </c>
      <c r="AF49">
        <v>20.587260361818743</v>
      </c>
      <c r="AG49">
        <v>19.43840848421635</v>
      </c>
      <c r="AH49">
        <v>14.759136088334106</v>
      </c>
      <c r="AI49">
        <v>2.8131206090235219</v>
      </c>
      <c r="AJ49">
        <v>0</v>
      </c>
      <c r="AK49">
        <v>0</v>
      </c>
    </row>
    <row r="50" spans="1:37" hidden="1" x14ac:dyDescent="0.3">
      <c r="A50" t="s">
        <v>143</v>
      </c>
      <c r="B50" t="s">
        <v>144</v>
      </c>
      <c r="C50" t="s">
        <v>144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235</v>
      </c>
      <c r="AF50">
        <v>32.064087260298002</v>
      </c>
      <c r="AG50">
        <v>21.779304748373526</v>
      </c>
      <c r="AH50">
        <v>20.292292471917893</v>
      </c>
      <c r="AI50">
        <v>3.1983569282619797</v>
      </c>
      <c r="AJ50">
        <v>0</v>
      </c>
      <c r="AK50">
        <v>0</v>
      </c>
    </row>
    <row r="51" spans="1:37" hidden="1" x14ac:dyDescent="0.3">
      <c r="A51" t="s">
        <v>145</v>
      </c>
      <c r="B51" t="s">
        <v>146</v>
      </c>
      <c r="C51" t="s">
        <v>147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236</v>
      </c>
      <c r="AF51">
        <v>30.264150926068687</v>
      </c>
      <c r="AG51">
        <v>17.621754609570708</v>
      </c>
      <c r="AH51">
        <v>18.2222435896212</v>
      </c>
      <c r="AI51">
        <v>2.5575861900770596</v>
      </c>
      <c r="AJ51">
        <v>0</v>
      </c>
      <c r="AK51">
        <v>0</v>
      </c>
    </row>
    <row r="52" spans="1:37" hidden="1" x14ac:dyDescent="0.3">
      <c r="A52" t="s">
        <v>148</v>
      </c>
      <c r="B52" t="s">
        <v>149</v>
      </c>
      <c r="C52" t="s">
        <v>149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4.5</v>
      </c>
      <c r="AE52">
        <v>245</v>
      </c>
      <c r="AF52">
        <v>18.579413095996433</v>
      </c>
      <c r="AG52">
        <v>17.552399279065796</v>
      </c>
      <c r="AH52">
        <v>21.56086740590294</v>
      </c>
      <c r="AI52">
        <v>3.6255727173845074</v>
      </c>
      <c r="AJ52">
        <v>0</v>
      </c>
      <c r="AK52">
        <v>0</v>
      </c>
    </row>
    <row r="53" spans="1:37" hidden="1" x14ac:dyDescent="0.3">
      <c r="A53" t="s">
        <v>150</v>
      </c>
      <c r="B53" t="s">
        <v>151</v>
      </c>
      <c r="C53" t="s">
        <v>152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5.5</v>
      </c>
      <c r="AE53">
        <v>246</v>
      </c>
      <c r="AF53">
        <v>12.25205606190001</v>
      </c>
      <c r="AG53">
        <v>17.565548710400286</v>
      </c>
      <c r="AH53">
        <v>17.588816106941298</v>
      </c>
      <c r="AI53">
        <v>2.9553641251485101</v>
      </c>
      <c r="AJ53">
        <v>0</v>
      </c>
      <c r="AK53">
        <v>0</v>
      </c>
    </row>
    <row r="54" spans="1:37" hidden="1" x14ac:dyDescent="0.3">
      <c r="A54" t="s">
        <v>153</v>
      </c>
      <c r="B54" t="s">
        <v>154</v>
      </c>
      <c r="C54" t="s">
        <v>155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248</v>
      </c>
      <c r="AF54">
        <v>12.249992494423443</v>
      </c>
      <c r="AG54">
        <v>15.973689261864212</v>
      </c>
      <c r="AH54">
        <v>16.691867310758269</v>
      </c>
      <c r="AI54">
        <v>2.9574433793919725</v>
      </c>
      <c r="AJ54">
        <v>0</v>
      </c>
      <c r="AK54">
        <v>0</v>
      </c>
    </row>
    <row r="55" spans="1:37" hidden="1" x14ac:dyDescent="0.3">
      <c r="A55" t="s">
        <v>156</v>
      </c>
      <c r="B55" t="s">
        <v>157</v>
      </c>
      <c r="C55" t="s">
        <v>157</v>
      </c>
      <c r="D55" t="s">
        <v>7</v>
      </c>
      <c r="E55">
        <v>0</v>
      </c>
      <c r="F55">
        <v>0</v>
      </c>
      <c r="G55">
        <v>0</v>
      </c>
      <c r="H55">
        <v>1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5.5</v>
      </c>
      <c r="AE55">
        <v>250</v>
      </c>
      <c r="AF55">
        <v>14.13652223340363</v>
      </c>
      <c r="AG55">
        <v>14.377817668806804</v>
      </c>
      <c r="AH55">
        <v>16.980449642821931</v>
      </c>
      <c r="AI55">
        <v>3.2743533186354146</v>
      </c>
      <c r="AJ55">
        <v>0</v>
      </c>
      <c r="AK55">
        <v>0</v>
      </c>
    </row>
    <row r="56" spans="1:37" x14ac:dyDescent="0.3">
      <c r="A56" t="s">
        <v>118</v>
      </c>
      <c r="B56" t="s">
        <v>119</v>
      </c>
      <c r="C56" t="s">
        <v>119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6.5</v>
      </c>
      <c r="AE56">
        <v>149</v>
      </c>
      <c r="AF56">
        <v>26.870967741935484</v>
      </c>
      <c r="AG56">
        <v>26.28450927166103</v>
      </c>
      <c r="AH56">
        <v>18.638951589097623</v>
      </c>
      <c r="AI56">
        <v>3.7345775780371566</v>
      </c>
      <c r="AJ56">
        <v>1</v>
      </c>
      <c r="AK56">
        <v>1</v>
      </c>
    </row>
    <row r="57" spans="1:37" hidden="1" x14ac:dyDescent="0.3">
      <c r="A57" t="s">
        <v>160</v>
      </c>
      <c r="B57" t="s">
        <v>161</v>
      </c>
      <c r="C57" t="s">
        <v>161</v>
      </c>
      <c r="D57" t="s">
        <v>4</v>
      </c>
      <c r="E57">
        <v>1</v>
      </c>
      <c r="F57">
        <v>0</v>
      </c>
      <c r="G57">
        <v>0</v>
      </c>
      <c r="H57">
        <v>0</v>
      </c>
      <c r="I57" t="s">
        <v>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4.5</v>
      </c>
      <c r="AE57">
        <v>252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</row>
    <row r="58" spans="1:37" hidden="1" x14ac:dyDescent="0.3">
      <c r="A58" t="s">
        <v>162</v>
      </c>
      <c r="B58" t="s">
        <v>163</v>
      </c>
      <c r="C58" t="s">
        <v>163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4.5</v>
      </c>
      <c r="AE58">
        <v>253</v>
      </c>
      <c r="AF58">
        <v>14.967780072062531</v>
      </c>
      <c r="AG58">
        <v>17.272246466520528</v>
      </c>
      <c r="AH58">
        <v>19.131785117250551</v>
      </c>
      <c r="AI58">
        <v>3.3386746459961549</v>
      </c>
      <c r="AJ58">
        <v>0</v>
      </c>
      <c r="AK58">
        <v>0</v>
      </c>
    </row>
    <row r="59" spans="1:37" x14ac:dyDescent="0.3">
      <c r="A59" t="s">
        <v>169</v>
      </c>
      <c r="B59" t="s">
        <v>170</v>
      </c>
      <c r="C59" t="s">
        <v>170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4.5</v>
      </c>
      <c r="AE59">
        <v>259</v>
      </c>
      <c r="AF59">
        <v>27.907277656530422</v>
      </c>
      <c r="AG59">
        <v>17.264286284823086</v>
      </c>
      <c r="AH59">
        <v>27.265314099166616</v>
      </c>
      <c r="AI59">
        <v>3.5274553871213064</v>
      </c>
      <c r="AJ59">
        <v>0</v>
      </c>
      <c r="AK59">
        <v>1</v>
      </c>
    </row>
    <row r="60" spans="1:37" hidden="1" x14ac:dyDescent="0.3">
      <c r="A60" t="s">
        <v>166</v>
      </c>
      <c r="B60" t="s">
        <v>167</v>
      </c>
      <c r="C60" t="s">
        <v>168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</v>
      </c>
      <c r="AE60">
        <v>256</v>
      </c>
      <c r="AF60">
        <v>14.010150998110202</v>
      </c>
      <c r="AG60">
        <v>16.905242983530911</v>
      </c>
      <c r="AH60">
        <v>18.3230132289092</v>
      </c>
      <c r="AI60">
        <v>3.352912268374725</v>
      </c>
      <c r="AJ60">
        <v>0</v>
      </c>
      <c r="AK60">
        <v>0</v>
      </c>
    </row>
    <row r="61" spans="1:37" x14ac:dyDescent="0.3">
      <c r="A61" t="s">
        <v>37</v>
      </c>
      <c r="B61" t="s">
        <v>38</v>
      </c>
      <c r="C61" t="s">
        <v>37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9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</v>
      </c>
      <c r="AE61">
        <v>5</v>
      </c>
      <c r="AF61">
        <v>18.428571428571427</v>
      </c>
      <c r="AG61">
        <v>19.243851734945988</v>
      </c>
      <c r="AH61">
        <v>16.943036203384391</v>
      </c>
      <c r="AI61">
        <v>3.5243046291732849</v>
      </c>
      <c r="AJ61">
        <v>1</v>
      </c>
      <c r="AK61">
        <v>1</v>
      </c>
    </row>
    <row r="62" spans="1:37" hidden="1" x14ac:dyDescent="0.3">
      <c r="A62" t="s">
        <v>171</v>
      </c>
      <c r="B62" t="s">
        <v>172</v>
      </c>
      <c r="C62" t="s">
        <v>172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265</v>
      </c>
      <c r="AF62">
        <v>20.939945292222372</v>
      </c>
      <c r="AG62">
        <v>15.479474026291506</v>
      </c>
      <c r="AH62">
        <v>21.879151369536469</v>
      </c>
      <c r="AI62">
        <v>3.0861829415101112</v>
      </c>
      <c r="AJ62">
        <v>0</v>
      </c>
      <c r="AK62">
        <v>0</v>
      </c>
    </row>
    <row r="63" spans="1:37" hidden="1" x14ac:dyDescent="0.3">
      <c r="A63" t="s">
        <v>173</v>
      </c>
      <c r="B63" t="s">
        <v>174</v>
      </c>
      <c r="C63" t="s">
        <v>174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4.5</v>
      </c>
      <c r="AE63">
        <v>267</v>
      </c>
      <c r="AF63">
        <v>8.4491971669781645</v>
      </c>
      <c r="AG63">
        <v>15.506483903823655</v>
      </c>
      <c r="AH63">
        <v>14.038571534460292</v>
      </c>
      <c r="AI63">
        <v>1.9052557763846034</v>
      </c>
      <c r="AJ63">
        <v>0</v>
      </c>
      <c r="AK63">
        <v>0</v>
      </c>
    </row>
    <row r="64" spans="1:37" hidden="1" x14ac:dyDescent="0.3">
      <c r="A64" t="s">
        <v>175</v>
      </c>
      <c r="B64" t="s">
        <v>154</v>
      </c>
      <c r="C64" t="s">
        <v>176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5.5</v>
      </c>
      <c r="AE64">
        <v>277</v>
      </c>
      <c r="AF64">
        <v>13.490834617521973</v>
      </c>
      <c r="AG64">
        <v>16.695610734740228</v>
      </c>
      <c r="AH64">
        <v>17.412060429063875</v>
      </c>
      <c r="AI64">
        <v>2.9954278515786581</v>
      </c>
      <c r="AJ64">
        <v>0</v>
      </c>
      <c r="AK64">
        <v>0</v>
      </c>
    </row>
    <row r="65" spans="1:37" hidden="1" x14ac:dyDescent="0.3">
      <c r="A65" t="s">
        <v>120</v>
      </c>
      <c r="B65" t="s">
        <v>177</v>
      </c>
      <c r="C65" t="s">
        <v>177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278</v>
      </c>
      <c r="AF65">
        <v>10.049023412966003</v>
      </c>
      <c r="AG65">
        <v>21.456148593593625</v>
      </c>
      <c r="AH65">
        <v>18.272956202870905</v>
      </c>
      <c r="AI65">
        <v>3.3710883418146933</v>
      </c>
      <c r="AJ65">
        <v>0</v>
      </c>
      <c r="AK65">
        <v>0</v>
      </c>
    </row>
    <row r="66" spans="1:37" hidden="1" x14ac:dyDescent="0.3">
      <c r="A66" t="s">
        <v>178</v>
      </c>
      <c r="B66" t="s">
        <v>179</v>
      </c>
      <c r="C66" t="s">
        <v>180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</v>
      </c>
      <c r="AE66">
        <v>282</v>
      </c>
      <c r="AF66">
        <v>9.8428400434948546</v>
      </c>
      <c r="AG66">
        <v>13.883078608601277</v>
      </c>
      <c r="AH66">
        <v>13.704431137670021</v>
      </c>
      <c r="AI66">
        <v>2.7513109919252363</v>
      </c>
      <c r="AJ66">
        <v>0</v>
      </c>
      <c r="AK66">
        <v>0</v>
      </c>
    </row>
    <row r="67" spans="1:37" hidden="1" x14ac:dyDescent="0.3">
      <c r="A67" t="s">
        <v>181</v>
      </c>
      <c r="B67" t="s">
        <v>182</v>
      </c>
      <c r="C67" t="s">
        <v>182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5.5</v>
      </c>
      <c r="AE67">
        <v>284</v>
      </c>
      <c r="AF67">
        <v>11.311220407787189</v>
      </c>
      <c r="AG67">
        <v>16.787504379207437</v>
      </c>
      <c r="AH67">
        <v>16.238822362890456</v>
      </c>
      <c r="AI67">
        <v>3.5594916979755706</v>
      </c>
      <c r="AJ67">
        <v>0</v>
      </c>
      <c r="AK67">
        <v>0</v>
      </c>
    </row>
    <row r="68" spans="1:37" hidden="1" x14ac:dyDescent="0.3">
      <c r="A68" t="s">
        <v>183</v>
      </c>
      <c r="B68" t="s">
        <v>184</v>
      </c>
      <c r="C68" t="s">
        <v>184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285</v>
      </c>
      <c r="AF68">
        <v>16.095890410958905</v>
      </c>
      <c r="AG68">
        <v>17.02146088361533</v>
      </c>
      <c r="AH68">
        <v>19.070453722017962</v>
      </c>
      <c r="AI68">
        <v>3.8829685430884937</v>
      </c>
      <c r="AJ68">
        <v>0</v>
      </c>
      <c r="AK68">
        <v>0</v>
      </c>
    </row>
    <row r="69" spans="1:37" hidden="1" x14ac:dyDescent="0.3">
      <c r="A69" t="s">
        <v>185</v>
      </c>
      <c r="B69" t="s">
        <v>186</v>
      </c>
      <c r="C69" t="s">
        <v>186</v>
      </c>
      <c r="D69" t="s">
        <v>7</v>
      </c>
      <c r="E69">
        <v>0</v>
      </c>
      <c r="F69">
        <v>0</v>
      </c>
      <c r="G69">
        <v>0</v>
      </c>
      <c r="H69">
        <v>1</v>
      </c>
      <c r="I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</v>
      </c>
      <c r="AE69">
        <v>286</v>
      </c>
      <c r="AF69">
        <v>12.382044680565702</v>
      </c>
      <c r="AG69">
        <v>11.099434135991507</v>
      </c>
      <c r="AH69">
        <v>13.497582674194327</v>
      </c>
      <c r="AI69">
        <v>2.7874536773533825</v>
      </c>
      <c r="AJ69">
        <v>0</v>
      </c>
      <c r="AK69">
        <v>0</v>
      </c>
    </row>
    <row r="70" spans="1:37" hidden="1" x14ac:dyDescent="0.3">
      <c r="A70" t="s">
        <v>187</v>
      </c>
      <c r="B70" t="s">
        <v>188</v>
      </c>
      <c r="C70" t="s">
        <v>188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</v>
      </c>
      <c r="AE70">
        <v>289</v>
      </c>
      <c r="AF70">
        <v>11.774193619575863</v>
      </c>
      <c r="AG70">
        <v>15.068392976591561</v>
      </c>
      <c r="AH70">
        <v>15.488790386071134</v>
      </c>
      <c r="AI70">
        <v>3.0746830872018451</v>
      </c>
      <c r="AJ70">
        <v>0</v>
      </c>
      <c r="AK70">
        <v>0</v>
      </c>
    </row>
    <row r="71" spans="1:37" hidden="1" x14ac:dyDescent="0.3">
      <c r="A71" t="s">
        <v>189</v>
      </c>
      <c r="B71" t="s">
        <v>190</v>
      </c>
      <c r="C71" t="s">
        <v>190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4.5</v>
      </c>
      <c r="AE71">
        <v>290</v>
      </c>
      <c r="AF71">
        <v>9.2851748386700574</v>
      </c>
      <c r="AG71">
        <v>17.905970750072953</v>
      </c>
      <c r="AH71">
        <v>15.755605734026613</v>
      </c>
      <c r="AI71">
        <v>3.4252703386195553</v>
      </c>
      <c r="AJ71">
        <v>0</v>
      </c>
      <c r="AK71">
        <v>0</v>
      </c>
    </row>
    <row r="72" spans="1:37" hidden="1" x14ac:dyDescent="0.3">
      <c r="A72" t="s">
        <v>150</v>
      </c>
      <c r="B72" t="s">
        <v>191</v>
      </c>
      <c r="C72" t="s">
        <v>191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4.5</v>
      </c>
      <c r="AE72">
        <v>291</v>
      </c>
      <c r="AF72">
        <v>18.718828709539654</v>
      </c>
      <c r="AG72">
        <v>18.128694915283781</v>
      </c>
      <c r="AH72">
        <v>21.198314577405299</v>
      </c>
      <c r="AI72">
        <v>4.3793185260072756</v>
      </c>
      <c r="AJ72">
        <v>0</v>
      </c>
      <c r="AK72">
        <v>0</v>
      </c>
    </row>
    <row r="73" spans="1:37" hidden="1" x14ac:dyDescent="0.3">
      <c r="A73" t="s">
        <v>120</v>
      </c>
      <c r="B73" t="s">
        <v>192</v>
      </c>
      <c r="C73" t="s">
        <v>192</v>
      </c>
      <c r="D73" t="s">
        <v>5</v>
      </c>
      <c r="E73">
        <v>0</v>
      </c>
      <c r="F73">
        <v>1</v>
      </c>
      <c r="G73">
        <v>0</v>
      </c>
      <c r="H73">
        <v>0</v>
      </c>
      <c r="I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4.5</v>
      </c>
      <c r="AE73">
        <v>293</v>
      </c>
      <c r="AF73">
        <v>13.872153400970703</v>
      </c>
      <c r="AG73">
        <v>13.574596884978138</v>
      </c>
      <c r="AH73">
        <v>15.791832037918338</v>
      </c>
      <c r="AI73">
        <v>3.2399168290720457</v>
      </c>
      <c r="AJ73">
        <v>0</v>
      </c>
      <c r="AK73">
        <v>0</v>
      </c>
    </row>
    <row r="74" spans="1:37" hidden="1" x14ac:dyDescent="0.3">
      <c r="A74" t="s">
        <v>193</v>
      </c>
      <c r="B74" t="s">
        <v>194</v>
      </c>
      <c r="C74" t="s">
        <v>194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4.5</v>
      </c>
      <c r="AE74">
        <v>296</v>
      </c>
      <c r="AF74">
        <v>9.7817957628314236</v>
      </c>
      <c r="AG74">
        <v>15.873904815463572</v>
      </c>
      <c r="AH74">
        <v>14.840524449816764</v>
      </c>
      <c r="AI74">
        <v>2.9822568950466217</v>
      </c>
      <c r="AJ74">
        <v>0</v>
      </c>
      <c r="AK74">
        <v>0</v>
      </c>
    </row>
    <row r="75" spans="1:37" hidden="1" x14ac:dyDescent="0.3">
      <c r="A75" t="s">
        <v>195</v>
      </c>
      <c r="B75" t="s">
        <v>196</v>
      </c>
      <c r="C75" t="s">
        <v>195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5.5</v>
      </c>
      <c r="AE75">
        <v>303</v>
      </c>
      <c r="AF75">
        <v>19.635060519824307</v>
      </c>
      <c r="AG75">
        <v>19.97893609950577</v>
      </c>
      <c r="AH75">
        <v>19.014405897954823</v>
      </c>
      <c r="AI75">
        <v>4.0666530904740199</v>
      </c>
      <c r="AJ75">
        <v>0</v>
      </c>
      <c r="AK75">
        <v>0</v>
      </c>
    </row>
    <row r="76" spans="1:37" hidden="1" x14ac:dyDescent="0.3">
      <c r="A76" t="s">
        <v>197</v>
      </c>
      <c r="B76" t="s">
        <v>198</v>
      </c>
      <c r="C76" t="s">
        <v>198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5.5</v>
      </c>
      <c r="AE76">
        <v>306</v>
      </c>
      <c r="AF76">
        <v>23.823220515406412</v>
      </c>
      <c r="AG76">
        <v>14.132108556046655</v>
      </c>
      <c r="AH76">
        <v>18.186100353726868</v>
      </c>
      <c r="AI76">
        <v>2.7175118477614744</v>
      </c>
      <c r="AJ76">
        <v>0</v>
      </c>
      <c r="AK76">
        <v>0</v>
      </c>
    </row>
    <row r="77" spans="1:37" hidden="1" x14ac:dyDescent="0.3">
      <c r="A77" t="s">
        <v>199</v>
      </c>
      <c r="B77" t="s">
        <v>200</v>
      </c>
      <c r="C77" t="s">
        <v>200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4.5</v>
      </c>
      <c r="AE77">
        <v>307</v>
      </c>
      <c r="AF77">
        <v>16.709407072183705</v>
      </c>
      <c r="AG77">
        <v>16.727482149579323</v>
      </c>
      <c r="AH77">
        <v>16.048569591952152</v>
      </c>
      <c r="AI77">
        <v>3.1155419683644991</v>
      </c>
      <c r="AJ77">
        <v>0</v>
      </c>
      <c r="AK77">
        <v>0</v>
      </c>
    </row>
    <row r="78" spans="1:37" x14ac:dyDescent="0.3">
      <c r="A78" t="s">
        <v>73</v>
      </c>
      <c r="B78" t="s">
        <v>74</v>
      </c>
      <c r="C78" t="s">
        <v>74</v>
      </c>
      <c r="D78" t="s">
        <v>7</v>
      </c>
      <c r="E78">
        <v>0</v>
      </c>
      <c r="F78">
        <v>0</v>
      </c>
      <c r="G78">
        <v>0</v>
      </c>
      <c r="H78">
        <v>1</v>
      </c>
      <c r="I78" t="s">
        <v>10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62</v>
      </c>
      <c r="AF78">
        <v>21.386138613861387</v>
      </c>
      <c r="AG78">
        <v>25.008074871261041</v>
      </c>
      <c r="AH78">
        <v>16.958304546039535</v>
      </c>
      <c r="AI78">
        <v>3.5147003681140072</v>
      </c>
      <c r="AJ78">
        <v>1</v>
      </c>
      <c r="AK78">
        <v>1</v>
      </c>
    </row>
    <row r="79" spans="1:37" hidden="1" x14ac:dyDescent="0.3">
      <c r="A79" t="s">
        <v>203</v>
      </c>
      <c r="B79" t="s">
        <v>204</v>
      </c>
      <c r="C79" t="s">
        <v>204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4.5</v>
      </c>
      <c r="AE79">
        <v>317</v>
      </c>
      <c r="AF79">
        <v>13.518728137964027</v>
      </c>
      <c r="AG79">
        <v>15.6808051651184</v>
      </c>
      <c r="AH79">
        <v>14.021670779189918</v>
      </c>
      <c r="AI79">
        <v>3.0066012817369754</v>
      </c>
      <c r="AJ79">
        <v>0</v>
      </c>
      <c r="AK79">
        <v>0</v>
      </c>
    </row>
    <row r="80" spans="1:37" hidden="1" x14ac:dyDescent="0.3">
      <c r="A80" t="s">
        <v>205</v>
      </c>
      <c r="B80" t="s">
        <v>206</v>
      </c>
      <c r="C80" t="s">
        <v>206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318</v>
      </c>
      <c r="AF80">
        <v>30.569077259027395</v>
      </c>
      <c r="AG80">
        <v>14.345806207584939</v>
      </c>
      <c r="AH80">
        <v>21.505474596116485</v>
      </c>
      <c r="AI80">
        <v>2.7051993536974495</v>
      </c>
      <c r="AJ80">
        <v>0</v>
      </c>
      <c r="AK80">
        <v>0</v>
      </c>
    </row>
    <row r="81" spans="1:37" hidden="1" x14ac:dyDescent="0.3">
      <c r="A81" t="s">
        <v>207</v>
      </c>
      <c r="B81" t="s">
        <v>208</v>
      </c>
      <c r="C81" t="s">
        <v>208</v>
      </c>
      <c r="D81" t="s">
        <v>5</v>
      </c>
      <c r="E81">
        <v>0</v>
      </c>
      <c r="F81">
        <v>1</v>
      </c>
      <c r="G81">
        <v>0</v>
      </c>
      <c r="H81">
        <v>0</v>
      </c>
      <c r="I81" t="s">
        <v>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4.5</v>
      </c>
      <c r="AE81">
        <v>319</v>
      </c>
      <c r="AF81">
        <v>12.115296782912717</v>
      </c>
      <c r="AG81">
        <v>13.718047750227489</v>
      </c>
      <c r="AH81">
        <v>12.404225501575624</v>
      </c>
      <c r="AI81">
        <v>2.5965229315456249</v>
      </c>
      <c r="AJ81">
        <v>0</v>
      </c>
      <c r="AK81">
        <v>0</v>
      </c>
    </row>
    <row r="82" spans="1:37" hidden="1" x14ac:dyDescent="0.3">
      <c r="A82" t="s">
        <v>209</v>
      </c>
      <c r="B82" t="s">
        <v>210</v>
      </c>
      <c r="C82" t="s">
        <v>210</v>
      </c>
      <c r="D82" t="s">
        <v>5</v>
      </c>
      <c r="E82">
        <v>0</v>
      </c>
      <c r="F82">
        <v>1</v>
      </c>
      <c r="G82">
        <v>0</v>
      </c>
      <c r="H82">
        <v>0</v>
      </c>
      <c r="I82" t="s">
        <v>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4.5</v>
      </c>
      <c r="AE82">
        <v>321</v>
      </c>
      <c r="AF82">
        <v>12.5510738386948</v>
      </c>
      <c r="AG82">
        <v>14.055264762520212</v>
      </c>
      <c r="AH82">
        <v>12.774918722490577</v>
      </c>
      <c r="AI82">
        <v>2.6864217285451804</v>
      </c>
      <c r="AJ82">
        <v>0</v>
      </c>
      <c r="AK82">
        <v>0</v>
      </c>
    </row>
    <row r="83" spans="1:37" hidden="1" x14ac:dyDescent="0.3">
      <c r="A83" t="s">
        <v>211</v>
      </c>
      <c r="B83" t="s">
        <v>212</v>
      </c>
      <c r="C83" t="s">
        <v>212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5.5</v>
      </c>
      <c r="AE83">
        <v>324</v>
      </c>
      <c r="AF83">
        <v>10.463142706668449</v>
      </c>
      <c r="AG83">
        <v>16.850691084186025</v>
      </c>
      <c r="AH83">
        <v>13.130162857399597</v>
      </c>
      <c r="AI83">
        <v>2.7255553993127228</v>
      </c>
      <c r="AJ83">
        <v>0</v>
      </c>
      <c r="AK83">
        <v>0</v>
      </c>
    </row>
    <row r="84" spans="1:37" hidden="1" x14ac:dyDescent="0.3">
      <c r="A84" t="s">
        <v>213</v>
      </c>
      <c r="B84" t="s">
        <v>214</v>
      </c>
      <c r="C84" t="s">
        <v>215</v>
      </c>
      <c r="D84" t="s">
        <v>4</v>
      </c>
      <c r="E84">
        <v>1</v>
      </c>
      <c r="F84">
        <v>0</v>
      </c>
      <c r="G84">
        <v>0</v>
      </c>
      <c r="H84">
        <v>0</v>
      </c>
      <c r="I84" t="s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5.5</v>
      </c>
      <c r="AE84">
        <v>334</v>
      </c>
      <c r="AF84">
        <v>20.819115047777949</v>
      </c>
      <c r="AG84">
        <v>24.93182342285127</v>
      </c>
      <c r="AH84">
        <v>16.060806353506912</v>
      </c>
      <c r="AI84">
        <v>3.4040943478437913</v>
      </c>
      <c r="AJ84">
        <v>0</v>
      </c>
      <c r="AK84">
        <v>0</v>
      </c>
    </row>
    <row r="85" spans="1:37" x14ac:dyDescent="0.3">
      <c r="A85" t="s">
        <v>274</v>
      </c>
      <c r="B85" t="s">
        <v>275</v>
      </c>
      <c r="C85" t="s">
        <v>276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6.5</v>
      </c>
      <c r="AE85">
        <v>464</v>
      </c>
      <c r="AF85">
        <v>23.928649252243638</v>
      </c>
      <c r="AG85">
        <v>21.897621920836364</v>
      </c>
      <c r="AH85">
        <v>18.422355520914664</v>
      </c>
      <c r="AI85">
        <v>3.4289813781642859</v>
      </c>
      <c r="AJ85">
        <v>1</v>
      </c>
      <c r="AK85">
        <v>1</v>
      </c>
    </row>
    <row r="86" spans="1:37" hidden="1" x14ac:dyDescent="0.3">
      <c r="A86" t="s">
        <v>218</v>
      </c>
      <c r="B86" t="s">
        <v>219</v>
      </c>
      <c r="C86" t="s">
        <v>219</v>
      </c>
      <c r="D86" t="s">
        <v>7</v>
      </c>
      <c r="E86">
        <v>0</v>
      </c>
      <c r="F86">
        <v>0</v>
      </c>
      <c r="G86">
        <v>0</v>
      </c>
      <c r="H86">
        <v>1</v>
      </c>
      <c r="I86" t="s">
        <v>19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7.5</v>
      </c>
      <c r="AE86">
        <v>340</v>
      </c>
      <c r="AF86">
        <v>27.273478188696608</v>
      </c>
      <c r="AG86">
        <v>28.411050545314858</v>
      </c>
      <c r="AH86">
        <v>19.530679322362005</v>
      </c>
      <c r="AI86">
        <v>5.3363616004523386</v>
      </c>
      <c r="AJ86">
        <v>0</v>
      </c>
      <c r="AK86">
        <v>0</v>
      </c>
    </row>
    <row r="87" spans="1:37" hidden="1" x14ac:dyDescent="0.3">
      <c r="A87" t="s">
        <v>220</v>
      </c>
      <c r="B87" t="s">
        <v>221</v>
      </c>
      <c r="C87" t="s">
        <v>221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</v>
      </c>
      <c r="AE87">
        <v>345</v>
      </c>
      <c r="AF87">
        <v>15.576923064965357</v>
      </c>
      <c r="AG87">
        <v>20.115136038018878</v>
      </c>
      <c r="AH87">
        <v>12.535597525146603</v>
      </c>
      <c r="AI87">
        <v>2.6867726793850251</v>
      </c>
      <c r="AJ87">
        <v>0</v>
      </c>
      <c r="AK87">
        <v>0</v>
      </c>
    </row>
    <row r="88" spans="1:37" hidden="1" x14ac:dyDescent="0.3">
      <c r="A88" t="s">
        <v>222</v>
      </c>
      <c r="B88" t="s">
        <v>223</v>
      </c>
      <c r="C88" t="s">
        <v>224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7.5</v>
      </c>
      <c r="AE88">
        <v>346</v>
      </c>
      <c r="AF88">
        <v>20.183764516989889</v>
      </c>
      <c r="AG88">
        <v>22.947464355068156</v>
      </c>
      <c r="AH88">
        <v>15.136180388749251</v>
      </c>
      <c r="AI88">
        <v>3.1147375286539294</v>
      </c>
      <c r="AJ88">
        <v>0</v>
      </c>
      <c r="AK88">
        <v>0</v>
      </c>
    </row>
    <row r="89" spans="1:37" x14ac:dyDescent="0.3">
      <c r="A89" t="s">
        <v>229</v>
      </c>
      <c r="B89" t="s">
        <v>230</v>
      </c>
      <c r="C89" t="s">
        <v>229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19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356</v>
      </c>
      <c r="AF89">
        <v>25.106060569865523</v>
      </c>
      <c r="AG89">
        <v>22.861745228658489</v>
      </c>
      <c r="AH89">
        <v>16.809710502785329</v>
      </c>
      <c r="AI89">
        <v>3.4118252968621441</v>
      </c>
      <c r="AJ89">
        <v>1</v>
      </c>
      <c r="AK89">
        <v>1</v>
      </c>
    </row>
    <row r="90" spans="1:37" hidden="1" x14ac:dyDescent="0.3">
      <c r="A90" t="s">
        <v>227</v>
      </c>
      <c r="B90" t="s">
        <v>228</v>
      </c>
      <c r="C90" t="s">
        <v>228</v>
      </c>
      <c r="D90" t="s">
        <v>6</v>
      </c>
      <c r="E90">
        <v>0</v>
      </c>
      <c r="F90">
        <v>0</v>
      </c>
      <c r="G90">
        <v>1</v>
      </c>
      <c r="H90">
        <v>0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12.5</v>
      </c>
      <c r="AE90">
        <v>351</v>
      </c>
      <c r="AF90">
        <v>34.198433823356986</v>
      </c>
      <c r="AG90">
        <v>37.451033943000766</v>
      </c>
      <c r="AH90">
        <v>25.13819092442624</v>
      </c>
      <c r="AI90">
        <v>4.9318254755508359</v>
      </c>
      <c r="AJ90">
        <v>0</v>
      </c>
      <c r="AK90">
        <v>0</v>
      </c>
    </row>
    <row r="91" spans="1:37" x14ac:dyDescent="0.3">
      <c r="A91" t="s">
        <v>225</v>
      </c>
      <c r="B91" t="s">
        <v>226</v>
      </c>
      <c r="C91" t="s">
        <v>226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6.5</v>
      </c>
      <c r="AE91">
        <v>350</v>
      </c>
      <c r="AF91">
        <v>31.422767190497179</v>
      </c>
      <c r="AG91">
        <v>22.096199730453908</v>
      </c>
      <c r="AH91">
        <v>18.724529767041414</v>
      </c>
      <c r="AI91">
        <v>3.3165671391122169</v>
      </c>
      <c r="AJ91">
        <v>1</v>
      </c>
      <c r="AK91">
        <v>1</v>
      </c>
    </row>
    <row r="92" spans="1:37" hidden="1" x14ac:dyDescent="0.3">
      <c r="A92" t="s">
        <v>231</v>
      </c>
      <c r="B92" t="s">
        <v>232</v>
      </c>
      <c r="C92" t="s">
        <v>232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4.5</v>
      </c>
      <c r="AE92">
        <v>361</v>
      </c>
      <c r="AF92">
        <v>7.532007465423284</v>
      </c>
      <c r="AG92">
        <v>12.911259603470581</v>
      </c>
      <c r="AH92">
        <v>0</v>
      </c>
      <c r="AI92">
        <v>0</v>
      </c>
      <c r="AJ92">
        <v>0</v>
      </c>
      <c r="AK92">
        <v>0</v>
      </c>
    </row>
    <row r="93" spans="1:37" hidden="1" x14ac:dyDescent="0.3">
      <c r="A93" t="s">
        <v>233</v>
      </c>
      <c r="B93" t="s">
        <v>234</v>
      </c>
      <c r="C93" t="s">
        <v>234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</v>
      </c>
      <c r="AE93">
        <v>399</v>
      </c>
      <c r="AF93">
        <v>16.480293045759083</v>
      </c>
      <c r="AG93">
        <v>20.339357661341211</v>
      </c>
      <c r="AH93">
        <v>15.162215325002901</v>
      </c>
      <c r="AI93">
        <v>2.9756852090533199</v>
      </c>
      <c r="AJ93">
        <v>0</v>
      </c>
      <c r="AK93">
        <v>0</v>
      </c>
    </row>
    <row r="94" spans="1:37" hidden="1" x14ac:dyDescent="0.3">
      <c r="A94" t="s">
        <v>189</v>
      </c>
      <c r="B94" t="s">
        <v>235</v>
      </c>
      <c r="C94" t="s">
        <v>235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21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</v>
      </c>
      <c r="AE94">
        <v>400</v>
      </c>
      <c r="AF94">
        <v>16.850830650494597</v>
      </c>
      <c r="AG94">
        <v>21.477233067581736</v>
      </c>
      <c r="AH94">
        <v>15.764126805442462</v>
      </c>
      <c r="AI94">
        <v>2.5536742839509801</v>
      </c>
      <c r="AJ94">
        <v>0</v>
      </c>
      <c r="AK94">
        <v>0</v>
      </c>
    </row>
    <row r="95" spans="1:37" hidden="1" x14ac:dyDescent="0.3">
      <c r="A95" t="s">
        <v>236</v>
      </c>
      <c r="B95" t="s">
        <v>237</v>
      </c>
      <c r="C95" t="s">
        <v>238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21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6.5</v>
      </c>
      <c r="AE95">
        <v>401</v>
      </c>
      <c r="AF95">
        <v>14.564973927871623</v>
      </c>
      <c r="AG95">
        <v>20.151653852919999</v>
      </c>
      <c r="AH95">
        <v>14.23465149623812</v>
      </c>
      <c r="AI95">
        <v>2.5107813764650535</v>
      </c>
      <c r="AJ95">
        <v>0</v>
      </c>
      <c r="AK95">
        <v>0</v>
      </c>
    </row>
    <row r="96" spans="1:37" hidden="1" x14ac:dyDescent="0.3">
      <c r="A96" t="s">
        <v>239</v>
      </c>
      <c r="B96" t="s">
        <v>240</v>
      </c>
      <c r="C96" t="s">
        <v>239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6.5</v>
      </c>
      <c r="AE96">
        <v>402</v>
      </c>
      <c r="AF96">
        <v>16.661788862718907</v>
      </c>
      <c r="AG96">
        <v>18.230267968639779</v>
      </c>
      <c r="AH96">
        <v>14.43442354786453</v>
      </c>
      <c r="AI96">
        <v>2.6768913048192369</v>
      </c>
      <c r="AJ96">
        <v>0</v>
      </c>
      <c r="AK96">
        <v>0</v>
      </c>
    </row>
    <row r="97" spans="1:37" hidden="1" x14ac:dyDescent="0.3">
      <c r="A97" t="s">
        <v>241</v>
      </c>
      <c r="B97" t="s">
        <v>242</v>
      </c>
      <c r="C97" t="s">
        <v>243</v>
      </c>
      <c r="D97" t="s">
        <v>4</v>
      </c>
      <c r="E97">
        <v>1</v>
      </c>
      <c r="F97">
        <v>0</v>
      </c>
      <c r="G97">
        <v>0</v>
      </c>
      <c r="H97">
        <v>0</v>
      </c>
      <c r="I97" t="s">
        <v>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5.5</v>
      </c>
      <c r="AE97">
        <v>410</v>
      </c>
      <c r="AF97">
        <v>21.015052068474414</v>
      </c>
      <c r="AG97">
        <v>20.45436163642637</v>
      </c>
      <c r="AH97">
        <v>17.232006533242412</v>
      </c>
      <c r="AI97">
        <v>3.1187531281041703</v>
      </c>
      <c r="AJ97">
        <v>0</v>
      </c>
      <c r="AK97">
        <v>0</v>
      </c>
    </row>
    <row r="98" spans="1:37" hidden="1" x14ac:dyDescent="0.3">
      <c r="A98" t="s">
        <v>244</v>
      </c>
      <c r="B98" t="s">
        <v>245</v>
      </c>
      <c r="C98" t="s">
        <v>245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7.5</v>
      </c>
      <c r="AE98">
        <v>411</v>
      </c>
      <c r="AF98">
        <v>24.556962025316459</v>
      </c>
      <c r="AG98">
        <v>24.560523704746572</v>
      </c>
      <c r="AH98">
        <v>20.388956837953515</v>
      </c>
      <c r="AI98">
        <v>3.7472411049520953</v>
      </c>
      <c r="AJ98">
        <v>0</v>
      </c>
      <c r="AK98">
        <v>0</v>
      </c>
    </row>
    <row r="99" spans="1:37" x14ac:dyDescent="0.3">
      <c r="A99" t="s">
        <v>216</v>
      </c>
      <c r="B99" t="s">
        <v>217</v>
      </c>
      <c r="C99" t="s">
        <v>216</v>
      </c>
      <c r="D99" t="s">
        <v>7</v>
      </c>
      <c r="E99">
        <v>0</v>
      </c>
      <c r="F99">
        <v>0</v>
      </c>
      <c r="G99">
        <v>0</v>
      </c>
      <c r="H99">
        <v>1</v>
      </c>
      <c r="I99" t="s">
        <v>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7.5</v>
      </c>
      <c r="AE99">
        <v>336</v>
      </c>
      <c r="AF99">
        <v>17.678436987827602</v>
      </c>
      <c r="AG99">
        <v>20.686400497506352</v>
      </c>
      <c r="AH99">
        <v>13.465953908683439</v>
      </c>
      <c r="AI99">
        <v>2.9174461333070765</v>
      </c>
      <c r="AJ99">
        <v>1</v>
      </c>
      <c r="AK99">
        <v>1</v>
      </c>
    </row>
    <row r="100" spans="1:37" hidden="1" x14ac:dyDescent="0.3">
      <c r="A100" t="s">
        <v>94</v>
      </c>
      <c r="B100" t="s">
        <v>106</v>
      </c>
      <c r="C100" t="s">
        <v>248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4.5</v>
      </c>
      <c r="AE100">
        <v>416</v>
      </c>
      <c r="AF100">
        <v>2.5288028753544802</v>
      </c>
      <c r="AG100">
        <v>23.736919564979402</v>
      </c>
      <c r="AH100">
        <v>10.233071966714521</v>
      </c>
      <c r="AI100">
        <v>2.0466143933429044</v>
      </c>
      <c r="AJ100">
        <v>0</v>
      </c>
      <c r="AK100">
        <v>0</v>
      </c>
    </row>
    <row r="101" spans="1:37" hidden="1" x14ac:dyDescent="0.3">
      <c r="A101" t="s">
        <v>249</v>
      </c>
      <c r="B101" t="s">
        <v>250</v>
      </c>
      <c r="C101" t="s">
        <v>249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423</v>
      </c>
      <c r="AF101">
        <v>13.417520115894927</v>
      </c>
      <c r="AG101">
        <v>18.96632754680941</v>
      </c>
      <c r="AH101">
        <v>13.267491956359393</v>
      </c>
      <c r="AI101">
        <v>2.2283346812559355</v>
      </c>
      <c r="AJ101">
        <v>0</v>
      </c>
      <c r="AK101">
        <v>0</v>
      </c>
    </row>
    <row r="102" spans="1:37" hidden="1" x14ac:dyDescent="0.3">
      <c r="A102" t="s">
        <v>251</v>
      </c>
      <c r="B102" t="s">
        <v>252</v>
      </c>
      <c r="C102" t="s">
        <v>252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</v>
      </c>
      <c r="AE102">
        <v>427</v>
      </c>
      <c r="AF102">
        <v>18.095238076702572</v>
      </c>
      <c r="AG102">
        <v>18.406543548243629</v>
      </c>
      <c r="AH102">
        <v>15.14235227872182</v>
      </c>
      <c r="AI102">
        <v>2.7793125591320966</v>
      </c>
      <c r="AJ102">
        <v>0</v>
      </c>
      <c r="AK102">
        <v>0</v>
      </c>
    </row>
    <row r="103" spans="1:37" hidden="1" x14ac:dyDescent="0.3">
      <c r="A103" t="s">
        <v>253</v>
      </c>
      <c r="B103" t="s">
        <v>254</v>
      </c>
      <c r="C103" t="s">
        <v>254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</v>
      </c>
      <c r="AE103">
        <v>429</v>
      </c>
      <c r="AF103">
        <v>21.86046511627907</v>
      </c>
      <c r="AG103">
        <v>19.044523672269662</v>
      </c>
      <c r="AH103">
        <v>17.995890436229281</v>
      </c>
      <c r="AI103">
        <v>3.6129721635666856</v>
      </c>
      <c r="AJ103">
        <v>0</v>
      </c>
      <c r="AK103">
        <v>0</v>
      </c>
    </row>
    <row r="104" spans="1:37" hidden="1" x14ac:dyDescent="0.3">
      <c r="A104" t="s">
        <v>255</v>
      </c>
      <c r="B104" t="s">
        <v>256</v>
      </c>
      <c r="C104" t="s">
        <v>257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432</v>
      </c>
      <c r="AF104">
        <v>16.138176769115951</v>
      </c>
      <c r="AG104">
        <v>22.310245344780675</v>
      </c>
      <c r="AH104">
        <v>17.529130770299453</v>
      </c>
      <c r="AI104">
        <v>3.4812047315839694</v>
      </c>
      <c r="AJ104">
        <v>0</v>
      </c>
      <c r="AK104">
        <v>0</v>
      </c>
    </row>
    <row r="105" spans="1:37" hidden="1" x14ac:dyDescent="0.3">
      <c r="A105" t="s">
        <v>258</v>
      </c>
      <c r="B105" t="s">
        <v>259</v>
      </c>
      <c r="C105" t="s">
        <v>260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8.5</v>
      </c>
      <c r="AE105">
        <v>433</v>
      </c>
      <c r="AF105">
        <v>22.836809305992634</v>
      </c>
      <c r="AG105">
        <v>21.91020556168786</v>
      </c>
      <c r="AH105">
        <v>19.836119656548</v>
      </c>
      <c r="AI105">
        <v>4.0399811175982272</v>
      </c>
      <c r="AJ105">
        <v>0</v>
      </c>
      <c r="AK105">
        <v>0</v>
      </c>
    </row>
    <row r="106" spans="1:37" hidden="1" x14ac:dyDescent="0.3">
      <c r="A106" t="s">
        <v>261</v>
      </c>
      <c r="B106" t="s">
        <v>262</v>
      </c>
      <c r="C106" t="s">
        <v>263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5.5</v>
      </c>
      <c r="AE106">
        <v>436</v>
      </c>
      <c r="AF106">
        <v>13.064794838461523</v>
      </c>
      <c r="AG106">
        <v>17.464962014754747</v>
      </c>
      <c r="AH106">
        <v>13.884047385555492</v>
      </c>
      <c r="AI106">
        <v>2.7959833881393221</v>
      </c>
      <c r="AJ106">
        <v>0</v>
      </c>
      <c r="AK106">
        <v>0</v>
      </c>
    </row>
    <row r="107" spans="1:37" hidden="1" x14ac:dyDescent="0.3">
      <c r="A107" t="s">
        <v>264</v>
      </c>
      <c r="B107" t="s">
        <v>265</v>
      </c>
      <c r="C107" t="s">
        <v>265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441</v>
      </c>
      <c r="AF107">
        <v>8.6838228488128841</v>
      </c>
      <c r="AG107">
        <v>23.242395251764087</v>
      </c>
      <c r="AH107">
        <v>15.212355485070372</v>
      </c>
      <c r="AI107">
        <v>2.4406554709787542</v>
      </c>
      <c r="AJ107">
        <v>0</v>
      </c>
      <c r="AK107">
        <v>0</v>
      </c>
    </row>
    <row r="108" spans="1:37" hidden="1" x14ac:dyDescent="0.3">
      <c r="A108" t="s">
        <v>266</v>
      </c>
      <c r="B108" t="s">
        <v>267</v>
      </c>
      <c r="C108" t="s">
        <v>268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454</v>
      </c>
      <c r="AF108">
        <v>-9.4295049105055249</v>
      </c>
      <c r="AG108">
        <v>20.576471935219487</v>
      </c>
      <c r="AH108">
        <v>7.0465462542929167</v>
      </c>
      <c r="AI108">
        <v>1.4093092508585834</v>
      </c>
      <c r="AJ108">
        <v>0</v>
      </c>
      <c r="AK108">
        <v>0</v>
      </c>
    </row>
    <row r="109" spans="1:37" hidden="1" x14ac:dyDescent="0.3">
      <c r="A109" t="s">
        <v>269</v>
      </c>
      <c r="B109" t="s">
        <v>270</v>
      </c>
      <c r="C109" t="s">
        <v>270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</v>
      </c>
      <c r="AE109">
        <v>455</v>
      </c>
      <c r="AF109">
        <v>22.88235292902349</v>
      </c>
      <c r="AG109">
        <v>26.234085359944487</v>
      </c>
      <c r="AH109">
        <v>22.077229128030098</v>
      </c>
      <c r="AI109">
        <v>4.4139264794070971</v>
      </c>
      <c r="AJ109">
        <v>0</v>
      </c>
      <c r="AK109">
        <v>0</v>
      </c>
    </row>
    <row r="110" spans="1:37" hidden="1" x14ac:dyDescent="0.3">
      <c r="A110" t="s">
        <v>271</v>
      </c>
      <c r="B110" t="s">
        <v>272</v>
      </c>
      <c r="C110" t="s">
        <v>272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5.5</v>
      </c>
      <c r="AE110">
        <v>457</v>
      </c>
      <c r="AF110">
        <v>17.17761161560934</v>
      </c>
      <c r="AG110">
        <v>19.833878055741263</v>
      </c>
      <c r="AH110">
        <v>16.645296461395318</v>
      </c>
      <c r="AI110">
        <v>3.4044516807954408</v>
      </c>
      <c r="AJ110">
        <v>0</v>
      </c>
      <c r="AK110">
        <v>0</v>
      </c>
    </row>
    <row r="111" spans="1:37" hidden="1" x14ac:dyDescent="0.3">
      <c r="A111" t="s">
        <v>52</v>
      </c>
      <c r="B111" t="s">
        <v>273</v>
      </c>
      <c r="C111" t="s">
        <v>273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4.5</v>
      </c>
      <c r="AE111">
        <v>460</v>
      </c>
      <c r="AF111">
        <v>19.91542720319071</v>
      </c>
      <c r="AG111">
        <v>18.253635827883151</v>
      </c>
      <c r="AH111">
        <v>16.859478819895482</v>
      </c>
      <c r="AI111">
        <v>4.0833655961310136</v>
      </c>
      <c r="AJ111">
        <v>0</v>
      </c>
      <c r="AK111">
        <v>0</v>
      </c>
    </row>
    <row r="112" spans="1:37" x14ac:dyDescent="0.3">
      <c r="A112" t="s">
        <v>64</v>
      </c>
      <c r="B112" t="s">
        <v>65</v>
      </c>
      <c r="C112" t="s">
        <v>65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10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5.5</v>
      </c>
      <c r="AE112">
        <v>37</v>
      </c>
      <c r="AF112">
        <v>23.928210056010762</v>
      </c>
      <c r="AG112">
        <v>16.548947964248402</v>
      </c>
      <c r="AH112">
        <v>15.548465215214502</v>
      </c>
      <c r="AI112">
        <v>2.3589774396045953</v>
      </c>
      <c r="AJ112">
        <v>1</v>
      </c>
      <c r="AK112">
        <v>1</v>
      </c>
    </row>
    <row r="113" spans="1:37" hidden="1" x14ac:dyDescent="0.3">
      <c r="A113" t="s">
        <v>277</v>
      </c>
      <c r="B113" t="s">
        <v>278</v>
      </c>
      <c r="C113" t="s">
        <v>278</v>
      </c>
      <c r="D113" t="s">
        <v>5</v>
      </c>
      <c r="E113">
        <v>0</v>
      </c>
      <c r="F113">
        <v>1</v>
      </c>
      <c r="G113">
        <v>0</v>
      </c>
      <c r="H113">
        <v>0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4.5</v>
      </c>
      <c r="AE113">
        <v>467</v>
      </c>
      <c r="AF113">
        <v>14.628238627782796</v>
      </c>
      <c r="AG113">
        <v>16.953115935040472</v>
      </c>
      <c r="AH113">
        <v>12.620127605001452</v>
      </c>
      <c r="AI113">
        <v>1.9555861122434794</v>
      </c>
      <c r="AJ113">
        <v>0</v>
      </c>
      <c r="AK113">
        <v>0</v>
      </c>
    </row>
    <row r="114" spans="1:37" hidden="1" x14ac:dyDescent="0.3">
      <c r="A114" t="s">
        <v>279</v>
      </c>
      <c r="B114" t="s">
        <v>280</v>
      </c>
      <c r="C114" t="s">
        <v>280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4.5</v>
      </c>
      <c r="AE114">
        <v>469</v>
      </c>
      <c r="AF114">
        <v>15.061651326875868</v>
      </c>
      <c r="AG114">
        <v>15.959222453980537</v>
      </c>
      <c r="AH114">
        <v>12.424330396999084</v>
      </c>
      <c r="AI114">
        <v>2.3216756994618502</v>
      </c>
      <c r="AJ114">
        <v>0</v>
      </c>
      <c r="AK114">
        <v>0</v>
      </c>
    </row>
    <row r="115" spans="1:37" hidden="1" x14ac:dyDescent="0.3">
      <c r="A115" t="s">
        <v>281</v>
      </c>
      <c r="B115" t="s">
        <v>282</v>
      </c>
      <c r="C115" t="s">
        <v>282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5.5</v>
      </c>
      <c r="AE115">
        <v>474</v>
      </c>
      <c r="AF115">
        <v>12.758249815297395</v>
      </c>
      <c r="AG115">
        <v>11.323184301743927</v>
      </c>
      <c r="AH115">
        <v>9.6883146103983258</v>
      </c>
      <c r="AI115">
        <v>1.9334490978500019</v>
      </c>
      <c r="AJ115">
        <v>0</v>
      </c>
      <c r="AK115">
        <v>0</v>
      </c>
    </row>
    <row r="116" spans="1:37" hidden="1" x14ac:dyDescent="0.3">
      <c r="A116" t="s">
        <v>283</v>
      </c>
      <c r="B116" t="s">
        <v>284</v>
      </c>
      <c r="C116" t="s">
        <v>284</v>
      </c>
      <c r="D116" t="s">
        <v>7</v>
      </c>
      <c r="E116">
        <v>0</v>
      </c>
      <c r="F116">
        <v>0</v>
      </c>
      <c r="G116">
        <v>0</v>
      </c>
      <c r="H116">
        <v>1</v>
      </c>
      <c r="I116" t="s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7.6</v>
      </c>
      <c r="AE116">
        <v>477</v>
      </c>
      <c r="AF116">
        <v>23.057684207894987</v>
      </c>
      <c r="AG116">
        <v>30.674254537998586</v>
      </c>
      <c r="AH116">
        <v>21.397234011678037</v>
      </c>
      <c r="AI116">
        <v>3.4691138230545979</v>
      </c>
      <c r="AJ116">
        <v>0</v>
      </c>
      <c r="AK116">
        <v>0</v>
      </c>
    </row>
    <row r="117" spans="1:37" hidden="1" x14ac:dyDescent="0.3">
      <c r="A117" t="s">
        <v>285</v>
      </c>
      <c r="B117" t="s">
        <v>286</v>
      </c>
      <c r="C117" t="s">
        <v>287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478</v>
      </c>
      <c r="AF117">
        <v>14.052631578947368</v>
      </c>
      <c r="AG117">
        <v>17.198975884804263</v>
      </c>
      <c r="AH117">
        <v>12.471166614132569</v>
      </c>
      <c r="AI117">
        <v>2.2706054066800192</v>
      </c>
      <c r="AJ117">
        <v>0</v>
      </c>
      <c r="AK117">
        <v>0</v>
      </c>
    </row>
    <row r="118" spans="1:37" hidden="1" x14ac:dyDescent="0.3">
      <c r="A118" t="s">
        <v>288</v>
      </c>
      <c r="B118" t="s">
        <v>289</v>
      </c>
      <c r="C118" t="s">
        <v>290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485</v>
      </c>
      <c r="AF118">
        <v>11.099235469830539</v>
      </c>
      <c r="AG118">
        <v>11.517616583999954</v>
      </c>
      <c r="AH118">
        <v>9.0631900205019562</v>
      </c>
      <c r="AI118">
        <v>1.6080427743658132</v>
      </c>
      <c r="AJ118">
        <v>0</v>
      </c>
      <c r="AK118">
        <v>0</v>
      </c>
    </row>
    <row r="119" spans="1:37" hidden="1" x14ac:dyDescent="0.3">
      <c r="A119" t="s">
        <v>291</v>
      </c>
      <c r="B119" t="s">
        <v>292</v>
      </c>
      <c r="C119" t="s">
        <v>292</v>
      </c>
      <c r="D119" t="s">
        <v>4</v>
      </c>
      <c r="E119">
        <v>1</v>
      </c>
      <c r="F119">
        <v>0</v>
      </c>
      <c r="G119">
        <v>0</v>
      </c>
      <c r="H119">
        <v>0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5.5</v>
      </c>
      <c r="AE119">
        <v>486</v>
      </c>
      <c r="AF119">
        <v>20.053763440860216</v>
      </c>
      <c r="AG119">
        <v>18.092281733830369</v>
      </c>
      <c r="AH119">
        <v>15.340377622573873</v>
      </c>
      <c r="AI119">
        <v>2.8764319105686145</v>
      </c>
      <c r="AJ119">
        <v>0</v>
      </c>
      <c r="AK119">
        <v>0</v>
      </c>
    </row>
    <row r="120" spans="1:37" hidden="1" x14ac:dyDescent="0.3">
      <c r="A120" t="s">
        <v>293</v>
      </c>
      <c r="B120" t="s">
        <v>294</v>
      </c>
      <c r="C120" t="s">
        <v>294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  <c r="AE120">
        <v>489</v>
      </c>
      <c r="AF120">
        <v>9.9879133234798463</v>
      </c>
      <c r="AG120">
        <v>16.156595727710304</v>
      </c>
      <c r="AH120">
        <v>10.36125600531966</v>
      </c>
      <c r="AI120">
        <v>1.938443853753449</v>
      </c>
      <c r="AJ120">
        <v>0</v>
      </c>
      <c r="AK120">
        <v>0</v>
      </c>
    </row>
    <row r="121" spans="1:37" hidden="1" x14ac:dyDescent="0.3">
      <c r="A121" t="s">
        <v>295</v>
      </c>
      <c r="B121" t="s">
        <v>296</v>
      </c>
      <c r="C121" t="s">
        <v>296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6.5</v>
      </c>
      <c r="AE121">
        <v>492</v>
      </c>
      <c r="AF121">
        <v>19.711547212585504</v>
      </c>
      <c r="AG121">
        <v>21.498513934363341</v>
      </c>
      <c r="AH121">
        <v>16.493168218876086</v>
      </c>
      <c r="AI121">
        <v>3.1453325468045334</v>
      </c>
      <c r="AJ121">
        <v>0</v>
      </c>
      <c r="AK121">
        <v>0</v>
      </c>
    </row>
    <row r="122" spans="1:37" hidden="1" x14ac:dyDescent="0.3">
      <c r="A122" t="s">
        <v>297</v>
      </c>
      <c r="B122" t="s">
        <v>212</v>
      </c>
      <c r="C122" t="s">
        <v>212</v>
      </c>
      <c r="D122" t="s">
        <v>7</v>
      </c>
      <c r="E122">
        <v>0</v>
      </c>
      <c r="F122">
        <v>0</v>
      </c>
      <c r="G122">
        <v>0</v>
      </c>
      <c r="H122">
        <v>1</v>
      </c>
      <c r="I122" t="s">
        <v>23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495</v>
      </c>
      <c r="AF122">
        <v>23.338205622236813</v>
      </c>
      <c r="AG122">
        <v>26.205552258332531</v>
      </c>
      <c r="AH122">
        <v>19.813880346960968</v>
      </c>
      <c r="AI122">
        <v>3.3967012758270254</v>
      </c>
      <c r="AJ122">
        <v>0</v>
      </c>
      <c r="AK122">
        <v>0</v>
      </c>
    </row>
    <row r="123" spans="1:37" hidden="1" x14ac:dyDescent="0.3">
      <c r="A123" t="s">
        <v>298</v>
      </c>
      <c r="B123" t="s">
        <v>299</v>
      </c>
      <c r="C123" t="s">
        <v>299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6.5</v>
      </c>
      <c r="AE123">
        <v>498</v>
      </c>
      <c r="AF123">
        <v>23.77191460786295</v>
      </c>
      <c r="AG123">
        <v>23.344981926468215</v>
      </c>
      <c r="AH123">
        <v>18.907422490768745</v>
      </c>
      <c r="AI123">
        <v>3.3968384072895774</v>
      </c>
      <c r="AJ123">
        <v>0</v>
      </c>
      <c r="AK123">
        <v>0</v>
      </c>
    </row>
    <row r="124" spans="1:37" hidden="1" x14ac:dyDescent="0.3">
      <c r="A124" t="s">
        <v>281</v>
      </c>
      <c r="B124" t="s">
        <v>300</v>
      </c>
      <c r="C124" t="s">
        <v>300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503</v>
      </c>
      <c r="AF124">
        <v>10.789916090231072</v>
      </c>
      <c r="AG124">
        <v>12.583902584955739</v>
      </c>
      <c r="AH124">
        <v>11.013214578103067</v>
      </c>
      <c r="AI124">
        <v>2.615714734734099</v>
      </c>
      <c r="AJ124">
        <v>0</v>
      </c>
      <c r="AK124">
        <v>0</v>
      </c>
    </row>
    <row r="125" spans="1:37" hidden="1" x14ac:dyDescent="0.3">
      <c r="A125" t="s">
        <v>301</v>
      </c>
      <c r="B125" t="s">
        <v>302</v>
      </c>
      <c r="C125" t="s">
        <v>302</v>
      </c>
      <c r="D125" t="s">
        <v>7</v>
      </c>
      <c r="E125">
        <v>0</v>
      </c>
      <c r="F125">
        <v>0</v>
      </c>
      <c r="G125">
        <v>0</v>
      </c>
      <c r="H125">
        <v>1</v>
      </c>
      <c r="I125" t="s">
        <v>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6.5</v>
      </c>
      <c r="AE125">
        <v>507</v>
      </c>
      <c r="AF125">
        <v>18.410972854864568</v>
      </c>
      <c r="AG125">
        <v>24.115407089817531</v>
      </c>
      <c r="AH125">
        <v>20.094458008568729</v>
      </c>
      <c r="AI125">
        <v>4.4061026230459337</v>
      </c>
      <c r="AJ125">
        <v>0</v>
      </c>
      <c r="AK125">
        <v>0</v>
      </c>
    </row>
    <row r="126" spans="1:37" hidden="1" x14ac:dyDescent="0.3">
      <c r="A126" t="s">
        <v>303</v>
      </c>
      <c r="B126" t="s">
        <v>304</v>
      </c>
      <c r="C126" t="s">
        <v>303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5.5</v>
      </c>
      <c r="AE126">
        <v>512</v>
      </c>
      <c r="AF126">
        <v>8.4929313253125738</v>
      </c>
      <c r="AG126">
        <v>26.147827629160464</v>
      </c>
      <c r="AH126">
        <v>16.672134700068781</v>
      </c>
      <c r="AI126">
        <v>3.3020150461613662</v>
      </c>
      <c r="AJ126">
        <v>0</v>
      </c>
      <c r="AK126">
        <v>0</v>
      </c>
    </row>
    <row r="127" spans="1:37" hidden="1" x14ac:dyDescent="0.3">
      <c r="A127" t="s">
        <v>305</v>
      </c>
      <c r="B127" t="s">
        <v>306</v>
      </c>
      <c r="C127" t="s">
        <v>306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24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517</v>
      </c>
      <c r="AF127">
        <v>16.052859574296679</v>
      </c>
      <c r="AG127">
        <v>20.799043019450668</v>
      </c>
      <c r="AH127">
        <v>17.408565921513464</v>
      </c>
      <c r="AI127">
        <v>3.9080648694256577</v>
      </c>
      <c r="AJ127">
        <v>0</v>
      </c>
      <c r="AK127">
        <v>0</v>
      </c>
    </row>
    <row r="128" spans="1:37" hidden="1" x14ac:dyDescent="0.3">
      <c r="A128" t="s">
        <v>307</v>
      </c>
      <c r="B128" t="s">
        <v>308</v>
      </c>
      <c r="C128" t="s">
        <v>308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520</v>
      </c>
      <c r="AF128">
        <v>16.833333333333332</v>
      </c>
      <c r="AG128">
        <v>16.804879719765257</v>
      </c>
      <c r="AH128">
        <v>15.788609919652796</v>
      </c>
      <c r="AI128">
        <v>3.4760824495896845</v>
      </c>
      <c r="AJ128">
        <v>0</v>
      </c>
      <c r="AK128">
        <v>0</v>
      </c>
    </row>
    <row r="129" spans="1:37" hidden="1" x14ac:dyDescent="0.3">
      <c r="A129" t="s">
        <v>79</v>
      </c>
      <c r="B129" t="s">
        <v>309</v>
      </c>
      <c r="C129" t="s">
        <v>309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5</v>
      </c>
      <c r="AE129">
        <v>540</v>
      </c>
      <c r="AF129">
        <v>10.140063610572138</v>
      </c>
      <c r="AG129">
        <v>14.358111088779324</v>
      </c>
      <c r="AH129">
        <v>11.597577590265216</v>
      </c>
      <c r="AI129">
        <v>2.6924935312259772</v>
      </c>
      <c r="AJ129">
        <v>0</v>
      </c>
      <c r="AK129">
        <v>0</v>
      </c>
    </row>
    <row r="130" spans="1:37" hidden="1" x14ac:dyDescent="0.3">
      <c r="A130" t="s">
        <v>310</v>
      </c>
      <c r="B130" t="s">
        <v>311</v>
      </c>
      <c r="C130" t="s">
        <v>311</v>
      </c>
      <c r="D130" t="s">
        <v>5</v>
      </c>
      <c r="E130">
        <v>0</v>
      </c>
      <c r="F130">
        <v>1</v>
      </c>
      <c r="G130">
        <v>0</v>
      </c>
      <c r="H130">
        <v>0</v>
      </c>
      <c r="I130" t="s">
        <v>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4</v>
      </c>
      <c r="AE130">
        <v>547</v>
      </c>
      <c r="AF130">
        <v>8.3167395203635994</v>
      </c>
      <c r="AG130">
        <v>14.116053843028228</v>
      </c>
      <c r="AH130">
        <v>10.298278528101623</v>
      </c>
      <c r="AI130">
        <v>2.3604028035306803</v>
      </c>
      <c r="AJ130">
        <v>0</v>
      </c>
      <c r="AK130">
        <v>0</v>
      </c>
    </row>
    <row r="131" spans="1:37" hidden="1" x14ac:dyDescent="0.3">
      <c r="A131" t="s">
        <v>312</v>
      </c>
      <c r="B131" t="s">
        <v>313</v>
      </c>
      <c r="C131" t="s">
        <v>313</v>
      </c>
      <c r="D131" t="s">
        <v>5</v>
      </c>
      <c r="E131">
        <v>0</v>
      </c>
      <c r="F131">
        <v>1</v>
      </c>
      <c r="G131">
        <v>0</v>
      </c>
      <c r="H131">
        <v>0</v>
      </c>
      <c r="I131" t="s">
        <v>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4</v>
      </c>
      <c r="AE131">
        <v>548</v>
      </c>
      <c r="AF131">
        <v>9.3373716321316795</v>
      </c>
      <c r="AG131">
        <v>12.677300887420024</v>
      </c>
      <c r="AH131">
        <v>9.7654762497471168</v>
      </c>
      <c r="AI131">
        <v>2.3132066169200529</v>
      </c>
      <c r="AJ131">
        <v>0</v>
      </c>
      <c r="AK131">
        <v>0</v>
      </c>
    </row>
    <row r="132" spans="1:37" hidden="1" x14ac:dyDescent="0.3">
      <c r="A132" t="s">
        <v>68</v>
      </c>
      <c r="B132" t="s">
        <v>314</v>
      </c>
      <c r="C132" t="s">
        <v>314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4.5</v>
      </c>
      <c r="AE132">
        <v>553</v>
      </c>
      <c r="AF132">
        <v>7.8183859514236982</v>
      </c>
      <c r="AG132">
        <v>14.431685036351643</v>
      </c>
      <c r="AH132">
        <v>10.339242529353196</v>
      </c>
      <c r="AI132">
        <v>2.1456045020493284</v>
      </c>
      <c r="AJ132">
        <v>0</v>
      </c>
      <c r="AK132">
        <v>0</v>
      </c>
    </row>
    <row r="133" spans="1:37" hidden="1" x14ac:dyDescent="0.3">
      <c r="A133" t="s">
        <v>92</v>
      </c>
      <c r="B133" t="s">
        <v>315</v>
      </c>
      <c r="C133" t="s">
        <v>315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4.5</v>
      </c>
      <c r="AE133">
        <v>557</v>
      </c>
      <c r="AF133">
        <v>4.333333001423199</v>
      </c>
      <c r="AG133">
        <v>26.421704434343702</v>
      </c>
      <c r="AH133">
        <v>16.168244466194643</v>
      </c>
      <c r="AI133">
        <v>3.2336488932389291</v>
      </c>
      <c r="AJ133">
        <v>0</v>
      </c>
      <c r="AK133">
        <v>0</v>
      </c>
    </row>
    <row r="134" spans="1:37" hidden="1" x14ac:dyDescent="0.3">
      <c r="A134" t="s">
        <v>316</v>
      </c>
      <c r="B134" t="s">
        <v>317</v>
      </c>
      <c r="C134" t="s">
        <v>317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5</v>
      </c>
      <c r="AE134">
        <v>561</v>
      </c>
      <c r="AF134">
        <v>8.3037312897141984</v>
      </c>
      <c r="AG134">
        <v>12.648619615116994</v>
      </c>
      <c r="AH134">
        <v>9.4632890106583609</v>
      </c>
      <c r="AI134">
        <v>2.3053768947123716</v>
      </c>
      <c r="AJ134">
        <v>0</v>
      </c>
      <c r="AK134">
        <v>0</v>
      </c>
    </row>
    <row r="135" spans="1:37" hidden="1" x14ac:dyDescent="0.3">
      <c r="A135" t="s">
        <v>136</v>
      </c>
      <c r="B135" t="s">
        <v>318</v>
      </c>
      <c r="C135" t="s">
        <v>318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5</v>
      </c>
      <c r="AE135">
        <v>562</v>
      </c>
      <c r="AF135">
        <v>11.420881127719664</v>
      </c>
      <c r="AG135">
        <v>16.60729627824162</v>
      </c>
      <c r="AH135">
        <v>12.568422937486611</v>
      </c>
      <c r="AI135">
        <v>2.9650530850726287</v>
      </c>
      <c r="AJ135">
        <v>0</v>
      </c>
      <c r="AK135">
        <v>0</v>
      </c>
    </row>
    <row r="136" spans="1:37" hidden="1" x14ac:dyDescent="0.3">
      <c r="A136" t="s">
        <v>319</v>
      </c>
      <c r="B136" t="s">
        <v>208</v>
      </c>
      <c r="C136" t="s">
        <v>208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4.5</v>
      </c>
      <c r="AE136">
        <v>564</v>
      </c>
      <c r="AF136">
        <v>21.166666666666664</v>
      </c>
      <c r="AG136">
        <v>22.248006812759815</v>
      </c>
      <c r="AH136">
        <v>18.460221571985606</v>
      </c>
      <c r="AI136">
        <v>3.8399542894109171</v>
      </c>
      <c r="AJ136">
        <v>0</v>
      </c>
      <c r="AK136">
        <v>0</v>
      </c>
    </row>
    <row r="137" spans="1:37" hidden="1" x14ac:dyDescent="0.3">
      <c r="A137" t="s">
        <v>320</v>
      </c>
      <c r="B137" t="s">
        <v>321</v>
      </c>
      <c r="C137" t="s">
        <v>321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5</v>
      </c>
      <c r="AE137">
        <v>577</v>
      </c>
      <c r="AF137">
        <v>13.341467844714131</v>
      </c>
      <c r="AG137">
        <v>11.009112822477139</v>
      </c>
      <c r="AH137">
        <v>10.896951422227207</v>
      </c>
      <c r="AI137">
        <v>1.8776784894488645</v>
      </c>
      <c r="AJ137">
        <v>0</v>
      </c>
      <c r="AK137">
        <v>0</v>
      </c>
    </row>
    <row r="138" spans="1:37" hidden="1" x14ac:dyDescent="0.3">
      <c r="A138" t="s">
        <v>322</v>
      </c>
      <c r="B138" t="s">
        <v>323</v>
      </c>
      <c r="C138" t="s">
        <v>324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4.5</v>
      </c>
      <c r="AE138">
        <v>581</v>
      </c>
      <c r="AF138">
        <v>18.079890230617831</v>
      </c>
      <c r="AG138">
        <v>24.239609955390865</v>
      </c>
      <c r="AH138">
        <v>18.836093977218429</v>
      </c>
      <c r="AI138">
        <v>3.7699934066740974</v>
      </c>
      <c r="AJ138">
        <v>0</v>
      </c>
      <c r="AK138">
        <v>0</v>
      </c>
    </row>
    <row r="139" spans="1:37" hidden="1" x14ac:dyDescent="0.3">
      <c r="A139" t="s">
        <v>325</v>
      </c>
      <c r="B139" t="s">
        <v>326</v>
      </c>
      <c r="C139" t="s">
        <v>326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7</v>
      </c>
      <c r="AE139">
        <v>585</v>
      </c>
      <c r="AF139">
        <v>17.750101239420079</v>
      </c>
      <c r="AG139">
        <v>16.870461335766993</v>
      </c>
      <c r="AH139">
        <v>15.468464330030745</v>
      </c>
      <c r="AI139">
        <v>3.1606025119351555</v>
      </c>
      <c r="AJ139">
        <v>0</v>
      </c>
      <c r="AK139">
        <v>0</v>
      </c>
    </row>
    <row r="140" spans="1:37" hidden="1" x14ac:dyDescent="0.3">
      <c r="A140" t="s">
        <v>120</v>
      </c>
      <c r="B140" t="s">
        <v>327</v>
      </c>
      <c r="C140" t="s">
        <v>327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7.5</v>
      </c>
      <c r="AE140">
        <v>588</v>
      </c>
      <c r="AF140">
        <v>22.35227272727273</v>
      </c>
      <c r="AG140">
        <v>26.61813681370721</v>
      </c>
      <c r="AH140">
        <v>21.824945800613541</v>
      </c>
      <c r="AI140">
        <v>4.4587242080167719</v>
      </c>
      <c r="AJ140">
        <v>0</v>
      </c>
      <c r="AK140">
        <v>0</v>
      </c>
    </row>
    <row r="141" spans="1:37" hidden="1" x14ac:dyDescent="0.3">
      <c r="A141" t="s">
        <v>328</v>
      </c>
      <c r="B141" t="s">
        <v>329</v>
      </c>
      <c r="C141" t="s">
        <v>328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7</v>
      </c>
      <c r="AE141">
        <v>593</v>
      </c>
      <c r="AF141">
        <v>16.982034017962761</v>
      </c>
      <c r="AG141">
        <v>16.023312687648069</v>
      </c>
      <c r="AH141">
        <v>14.747985656469965</v>
      </c>
      <c r="AI141">
        <v>3.0316104742488683</v>
      </c>
      <c r="AJ141">
        <v>0</v>
      </c>
      <c r="AK141">
        <v>0</v>
      </c>
    </row>
    <row r="142" spans="1:37" hidden="1" x14ac:dyDescent="0.3">
      <c r="A142" t="s">
        <v>330</v>
      </c>
      <c r="B142" t="s">
        <v>331</v>
      </c>
      <c r="C142" t="s">
        <v>331</v>
      </c>
      <c r="D142" t="s">
        <v>5</v>
      </c>
      <c r="E142">
        <v>0</v>
      </c>
      <c r="F142">
        <v>1</v>
      </c>
      <c r="G142">
        <v>0</v>
      </c>
      <c r="H142">
        <v>0</v>
      </c>
      <c r="I142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4.5</v>
      </c>
      <c r="AE142">
        <v>595</v>
      </c>
      <c r="AF142">
        <v>14.361702123107689</v>
      </c>
      <c r="AG142">
        <v>15.818221985604755</v>
      </c>
      <c r="AH142">
        <v>13.462183246173822</v>
      </c>
      <c r="AI142">
        <v>2.5790075700575983</v>
      </c>
      <c r="AJ142">
        <v>0</v>
      </c>
      <c r="AK142">
        <v>0</v>
      </c>
    </row>
    <row r="143" spans="1:37" hidden="1" x14ac:dyDescent="0.3">
      <c r="A143" t="s">
        <v>332</v>
      </c>
      <c r="B143" t="s">
        <v>333</v>
      </c>
      <c r="C143" t="s">
        <v>332</v>
      </c>
      <c r="D143" t="s">
        <v>6</v>
      </c>
      <c r="E143">
        <v>0</v>
      </c>
      <c r="F143">
        <v>0</v>
      </c>
      <c r="G143">
        <v>1</v>
      </c>
      <c r="H143">
        <v>0</v>
      </c>
      <c r="I143" t="s">
        <v>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9</v>
      </c>
      <c r="AE143">
        <v>600</v>
      </c>
      <c r="AF143">
        <v>26.323529370248238</v>
      </c>
      <c r="AG143">
        <v>23.543043233132916</v>
      </c>
      <c r="AH143">
        <v>22.295495211636137</v>
      </c>
      <c r="AI143">
        <v>3.9237870994191848</v>
      </c>
      <c r="AJ143">
        <v>0</v>
      </c>
      <c r="AK143">
        <v>0</v>
      </c>
    </row>
    <row r="144" spans="1:37" hidden="1" x14ac:dyDescent="0.3">
      <c r="A144" t="s">
        <v>334</v>
      </c>
      <c r="B144" t="s">
        <v>335</v>
      </c>
      <c r="C144" t="s">
        <v>336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4.5</v>
      </c>
      <c r="AE144">
        <v>610</v>
      </c>
      <c r="AF144">
        <v>20.941176470588236</v>
      </c>
      <c r="AG144">
        <v>21.335056680632654</v>
      </c>
      <c r="AH144">
        <v>20.215561671922874</v>
      </c>
      <c r="AI144">
        <v>3.4874424059668963</v>
      </c>
      <c r="AJ144">
        <v>0</v>
      </c>
      <c r="AK144">
        <v>0</v>
      </c>
    </row>
    <row r="145" spans="1:37" hidden="1" x14ac:dyDescent="0.3">
      <c r="A145" t="s">
        <v>337</v>
      </c>
      <c r="B145" t="s">
        <v>338</v>
      </c>
      <c r="C145" t="s">
        <v>338</v>
      </c>
      <c r="D145" t="s">
        <v>4</v>
      </c>
      <c r="E145">
        <v>1</v>
      </c>
      <c r="F145">
        <v>0</v>
      </c>
      <c r="G145">
        <v>0</v>
      </c>
      <c r="H145">
        <v>0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4</v>
      </c>
      <c r="AE145">
        <v>612</v>
      </c>
      <c r="AF145">
        <v>17.125000024630015</v>
      </c>
      <c r="AG145">
        <v>14.66585656040882</v>
      </c>
      <c r="AH145">
        <v>15.14566460494966</v>
      </c>
      <c r="AI145">
        <v>2.9914825939537635</v>
      </c>
      <c r="AJ145">
        <v>0</v>
      </c>
      <c r="AK145">
        <v>0</v>
      </c>
    </row>
    <row r="146" spans="1:37" hidden="1" x14ac:dyDescent="0.3">
      <c r="A146" t="s">
        <v>339</v>
      </c>
      <c r="B146" t="s">
        <v>340</v>
      </c>
      <c r="C146" t="s">
        <v>340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6</v>
      </c>
      <c r="AE146">
        <v>613</v>
      </c>
      <c r="AF146">
        <v>16.666263206938371</v>
      </c>
      <c r="AG146">
        <v>17.748870457052483</v>
      </c>
      <c r="AH146">
        <v>16.472049702726252</v>
      </c>
      <c r="AI146">
        <v>3.4372157790379942</v>
      </c>
      <c r="AJ146">
        <v>0</v>
      </c>
      <c r="AK146">
        <v>0</v>
      </c>
    </row>
    <row r="147" spans="1:37" hidden="1" x14ac:dyDescent="0.3">
      <c r="A147" t="s">
        <v>341</v>
      </c>
      <c r="B147" t="s">
        <v>342</v>
      </c>
      <c r="C147" t="s">
        <v>342</v>
      </c>
      <c r="D147" t="s">
        <v>6</v>
      </c>
      <c r="E147">
        <v>0</v>
      </c>
      <c r="F147">
        <v>0</v>
      </c>
      <c r="G147">
        <v>1</v>
      </c>
      <c r="H147">
        <v>0</v>
      </c>
      <c r="I147" t="s">
        <v>27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7</v>
      </c>
      <c r="AE147">
        <v>614</v>
      </c>
      <c r="AF147">
        <v>23.050021081167223</v>
      </c>
      <c r="AG147">
        <v>22.23630264088083</v>
      </c>
      <c r="AH147">
        <v>21.629797470618307</v>
      </c>
      <c r="AI147">
        <v>4.9767276071878079</v>
      </c>
      <c r="AJ147">
        <v>0</v>
      </c>
      <c r="AK147">
        <v>0</v>
      </c>
    </row>
    <row r="148" spans="1:37" hidden="1" x14ac:dyDescent="0.3">
      <c r="A148" t="s">
        <v>343</v>
      </c>
      <c r="B148" t="s">
        <v>344</v>
      </c>
      <c r="C148" t="s">
        <v>344</v>
      </c>
      <c r="D148" t="s">
        <v>4</v>
      </c>
      <c r="E148">
        <v>1</v>
      </c>
      <c r="F148">
        <v>0</v>
      </c>
      <c r="G148">
        <v>0</v>
      </c>
      <c r="H148">
        <v>0</v>
      </c>
      <c r="I148" t="s">
        <v>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4.5</v>
      </c>
      <c r="AE148">
        <v>621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</row>
    <row r="149" spans="1:37" hidden="1" x14ac:dyDescent="0.3">
      <c r="A149" t="s">
        <v>345</v>
      </c>
      <c r="B149" t="s">
        <v>346</v>
      </c>
      <c r="C149" t="s">
        <v>347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5</v>
      </c>
      <c r="AE149">
        <v>622</v>
      </c>
      <c r="AF149">
        <v>10</v>
      </c>
      <c r="AG149">
        <v>12.869604811237643</v>
      </c>
      <c r="AH149">
        <v>10.989752887158028</v>
      </c>
      <c r="AI149">
        <v>2.3537824316174309</v>
      </c>
      <c r="AJ149">
        <v>0</v>
      </c>
      <c r="AK149">
        <v>0</v>
      </c>
    </row>
    <row r="150" spans="1:37" hidden="1" x14ac:dyDescent="0.3">
      <c r="A150" t="s">
        <v>348</v>
      </c>
      <c r="B150" t="s">
        <v>349</v>
      </c>
      <c r="C150" t="s">
        <v>349</v>
      </c>
      <c r="D150" t="s">
        <v>5</v>
      </c>
      <c r="E150">
        <v>0</v>
      </c>
      <c r="F150">
        <v>1</v>
      </c>
      <c r="G150">
        <v>0</v>
      </c>
      <c r="H150">
        <v>0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4.5</v>
      </c>
      <c r="AE150">
        <v>631</v>
      </c>
      <c r="AF150">
        <v>18.214285714285715</v>
      </c>
      <c r="AG150">
        <v>17.458275987580354</v>
      </c>
      <c r="AH150">
        <v>17.035703108153115</v>
      </c>
      <c r="AI150">
        <v>3.5969215064511255</v>
      </c>
      <c r="AJ150">
        <v>0</v>
      </c>
      <c r="AK150">
        <v>0</v>
      </c>
    </row>
    <row r="151" spans="1:37" hidden="1" x14ac:dyDescent="0.3">
      <c r="A151" t="s">
        <v>350</v>
      </c>
      <c r="B151" t="s">
        <v>351</v>
      </c>
      <c r="C151" t="s">
        <v>351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4.5</v>
      </c>
      <c r="AE151">
        <v>642</v>
      </c>
      <c r="AF151">
        <v>14.80263157894737</v>
      </c>
      <c r="AG151">
        <v>17.064706764074359</v>
      </c>
      <c r="AH151">
        <v>15.62125639134846</v>
      </c>
      <c r="AI151">
        <v>3.1429113333823606</v>
      </c>
      <c r="AJ151">
        <v>0</v>
      </c>
      <c r="AK151">
        <v>0</v>
      </c>
    </row>
    <row r="152" spans="1:37" hidden="1" x14ac:dyDescent="0.3">
      <c r="A152" t="s">
        <v>352</v>
      </c>
      <c r="B152" t="s">
        <v>353</v>
      </c>
      <c r="C152" t="s">
        <v>354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28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648</v>
      </c>
      <c r="AF152">
        <v>7.7996578797494163</v>
      </c>
      <c r="AG152">
        <v>21.738394809372416</v>
      </c>
      <c r="AH152">
        <v>14.799524142615081</v>
      </c>
      <c r="AI152">
        <v>3.2789658653192117</v>
      </c>
      <c r="AJ152">
        <v>0</v>
      </c>
      <c r="AK152">
        <v>0</v>
      </c>
    </row>
    <row r="153" spans="1:37" hidden="1" x14ac:dyDescent="0.3">
      <c r="A153" t="s">
        <v>92</v>
      </c>
      <c r="B153" t="s">
        <v>355</v>
      </c>
      <c r="C153" t="s">
        <v>355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4.5</v>
      </c>
      <c r="AE153">
        <v>652</v>
      </c>
      <c r="AF153">
        <v>16.245809686398616</v>
      </c>
      <c r="AG153">
        <v>16.927520550885443</v>
      </c>
      <c r="AH153">
        <v>16.216227920677241</v>
      </c>
      <c r="AI153">
        <v>3.1796068428620128</v>
      </c>
      <c r="AJ153">
        <v>0</v>
      </c>
      <c r="AK153">
        <v>0</v>
      </c>
    </row>
    <row r="154" spans="1:37" hidden="1" x14ac:dyDescent="0.3">
      <c r="A154" t="s">
        <v>356</v>
      </c>
      <c r="B154" t="s">
        <v>357</v>
      </c>
      <c r="C154" t="s">
        <v>358</v>
      </c>
      <c r="D154" t="s">
        <v>6</v>
      </c>
      <c r="E154">
        <v>0</v>
      </c>
      <c r="F154">
        <v>0</v>
      </c>
      <c r="G154">
        <v>1</v>
      </c>
      <c r="H154">
        <v>0</v>
      </c>
      <c r="I154" t="s">
        <v>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655</v>
      </c>
      <c r="AF154">
        <v>17.8125</v>
      </c>
      <c r="AG154">
        <v>16.965409213578575</v>
      </c>
      <c r="AH154">
        <v>16.958386583754375</v>
      </c>
      <c r="AI154">
        <v>2.9284872675716249</v>
      </c>
      <c r="AJ154">
        <v>0</v>
      </c>
      <c r="AK154">
        <v>0</v>
      </c>
    </row>
    <row r="155" spans="1:37" hidden="1" x14ac:dyDescent="0.3">
      <c r="A155" t="s">
        <v>359</v>
      </c>
      <c r="B155" t="s">
        <v>360</v>
      </c>
      <c r="C155" t="s">
        <v>361</v>
      </c>
      <c r="D155" t="s">
        <v>4</v>
      </c>
      <c r="E155">
        <v>1</v>
      </c>
      <c r="F155">
        <v>0</v>
      </c>
      <c r="G155">
        <v>0</v>
      </c>
      <c r="H155">
        <v>0</v>
      </c>
      <c r="I155" t="s">
        <v>28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5</v>
      </c>
      <c r="AE155">
        <v>658</v>
      </c>
      <c r="AF155">
        <v>21.146603919106433</v>
      </c>
      <c r="AG155">
        <v>21.791056492432908</v>
      </c>
      <c r="AH155">
        <v>20.982926934610983</v>
      </c>
      <c r="AI155">
        <v>4.3051767754009651</v>
      </c>
      <c r="AJ155">
        <v>0</v>
      </c>
      <c r="AK155">
        <v>0</v>
      </c>
    </row>
    <row r="156" spans="1:37" hidden="1" x14ac:dyDescent="0.3">
      <c r="A156" t="s">
        <v>345</v>
      </c>
      <c r="B156" t="s">
        <v>362</v>
      </c>
      <c r="C156" t="s">
        <v>362</v>
      </c>
      <c r="D156" t="s">
        <v>6</v>
      </c>
      <c r="E156">
        <v>0</v>
      </c>
      <c r="F156">
        <v>0</v>
      </c>
      <c r="G156">
        <v>1</v>
      </c>
      <c r="H156">
        <v>0</v>
      </c>
      <c r="I156" t="s">
        <v>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659</v>
      </c>
      <c r="AF156">
        <v>-1.3461561058106331</v>
      </c>
      <c r="AG156">
        <v>17.959688219852683</v>
      </c>
      <c r="AH156">
        <v>8.6338336829981746</v>
      </c>
      <c r="AI156">
        <v>1.7267667365996346</v>
      </c>
      <c r="AJ156">
        <v>0</v>
      </c>
      <c r="AK156">
        <v>0</v>
      </c>
    </row>
    <row r="157" spans="1:37" hidden="1" x14ac:dyDescent="0.3">
      <c r="A157" t="s">
        <v>363</v>
      </c>
      <c r="B157" t="s">
        <v>364</v>
      </c>
      <c r="C157" t="s">
        <v>365</v>
      </c>
      <c r="D157" t="s">
        <v>5</v>
      </c>
      <c r="E157">
        <v>0</v>
      </c>
      <c r="F157">
        <v>1</v>
      </c>
      <c r="G157">
        <v>0</v>
      </c>
      <c r="H157">
        <v>0</v>
      </c>
      <c r="I157" t="s">
        <v>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4.5</v>
      </c>
      <c r="AE157">
        <v>661</v>
      </c>
      <c r="AF157">
        <v>16.890109914601734</v>
      </c>
      <c r="AG157">
        <v>15.145519306898134</v>
      </c>
      <c r="AH157">
        <v>15.595133672322667</v>
      </c>
      <c r="AI157">
        <v>2.9070516418115524</v>
      </c>
      <c r="AJ157">
        <v>0</v>
      </c>
      <c r="AK157"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2023-08-18T00:56:11Z</dcterms:created>
  <dcterms:modified xsi:type="dcterms:W3CDTF">2023-08-18T01:00:29Z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2f5485ca-f6ff-4654-91ff-c704ff558973</vt:lpwstr>
  </property>
</Properties>
</file>