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 filterPrivacy="1"/>
  <xr:revisionPtr revIDLastSave="0" documentId="13_ncr:1_{2FBBB42F-41BB-42BA-AB8C-138FC0069E2A}" xr6:coauthVersionLast="47" xr6:coauthVersionMax="47" xr10:uidLastSave="{00000000-0000-0000-0000-000000000000}"/>
  <bookViews>
    <workbookView xWindow="-108" yWindow="-108" windowWidth="23256" windowHeight="12576" firstSheet="3" activeTab="19" xr2:uid="{00000000-000D-0000-FFFF-FFFF00000000}"/>
  </bookViews>
  <sheets>
    <sheet name="ARS" sheetId="1" r:id="rId1"/>
    <sheet name="AVL" sheetId="2" r:id="rId2"/>
    <sheet name="BOU" sheetId="3" r:id="rId3"/>
    <sheet name="BRE" sheetId="4" r:id="rId4"/>
    <sheet name="BHA" sheetId="5" r:id="rId5"/>
    <sheet name="CHE" sheetId="6" r:id="rId6"/>
    <sheet name="CRY" sheetId="7" r:id="rId7"/>
    <sheet name="EVE" sheetId="8" r:id="rId8"/>
    <sheet name="FUL" sheetId="9" r:id="rId9"/>
    <sheet name="LEE" sheetId="10" r:id="rId10"/>
    <sheet name="LEI" sheetId="11" r:id="rId11"/>
    <sheet name="LIV" sheetId="12" r:id="rId12"/>
    <sheet name="MCI" sheetId="13" r:id="rId13"/>
    <sheet name="MUN" sheetId="14" r:id="rId14"/>
    <sheet name="NEW" sheetId="15" r:id="rId15"/>
    <sheet name="NFO" sheetId="16" r:id="rId16"/>
    <sheet name="SOU" sheetId="17" r:id="rId17"/>
    <sheet name="TOT" sheetId="18" r:id="rId18"/>
    <sheet name="WHU" sheetId="19" r:id="rId19"/>
    <sheet name="WOL" sheetId="20" r:id="rId20"/>
  </sheets>
  <definedNames>
    <definedName name="solver_adj" localSheetId="0" hidden="1">ARS!$K$4:$K$5</definedName>
    <definedName name="solver_adj" localSheetId="1" hidden="1">AVL!$K$4:$K$5</definedName>
    <definedName name="solver_adj" localSheetId="4" hidden="1">BHA!$K$4:$K$5</definedName>
    <definedName name="solver_adj" localSheetId="2" hidden="1">BOU!$K$4:$K$5</definedName>
    <definedName name="solver_adj" localSheetId="3" hidden="1">BRE!$K$4:$K$5</definedName>
    <definedName name="solver_adj" localSheetId="5" hidden="1">CHE!$K$4:$K$5</definedName>
    <definedName name="solver_adj" localSheetId="6" hidden="1">CRY!$K$4:$K$5</definedName>
    <definedName name="solver_adj" localSheetId="7" hidden="1">EVE!$K$4:$K$5</definedName>
    <definedName name="solver_adj" localSheetId="8" hidden="1">FUL!$K$4:$K$5</definedName>
    <definedName name="solver_adj" localSheetId="9" hidden="1">LEE!$K$4:$K$5</definedName>
    <definedName name="solver_adj" localSheetId="10" hidden="1">LEI!$K$4:$K$5</definedName>
    <definedName name="solver_adj" localSheetId="11" hidden="1">LIV!$K$4:$K$5</definedName>
    <definedName name="solver_adj" localSheetId="12" hidden="1">MCI!$K$4:$K$5</definedName>
    <definedName name="solver_adj" localSheetId="13" hidden="1">MUN!$K$4:$K$5</definedName>
    <definedName name="solver_adj" localSheetId="14" hidden="1">NEW!$K$4:$K$5</definedName>
    <definedName name="solver_adj" localSheetId="15" hidden="1">NFO!$K$4:$K$5</definedName>
    <definedName name="solver_adj" localSheetId="16" hidden="1">SOU!$K$4:$K$5</definedName>
    <definedName name="solver_adj" localSheetId="17" hidden="1">TOT!$K$4:$K$5</definedName>
    <definedName name="solver_adj" localSheetId="18" hidden="1">WHU!$K$4:$K$5</definedName>
    <definedName name="solver_adj" localSheetId="19" hidden="1">WOL!$K$4:$K$5</definedName>
    <definedName name="solver_cvg" localSheetId="0" hidden="1">0.0001</definedName>
    <definedName name="solver_cvg" localSheetId="1" hidden="1">0.0001</definedName>
    <definedName name="solver_cvg" localSheetId="4" hidden="1">0.0001</definedName>
    <definedName name="solver_cvg" localSheetId="2" hidden="1">0.0001</definedName>
    <definedName name="solver_cvg" localSheetId="3" hidden="1">0.0001</definedName>
    <definedName name="solver_cvg" localSheetId="5" hidden="1">0.0001</definedName>
    <definedName name="solver_cvg" localSheetId="6" hidden="1">0.0001</definedName>
    <definedName name="solver_cvg" localSheetId="7" hidden="1">0.0001</definedName>
    <definedName name="solver_cvg" localSheetId="8" hidden="1">0.0001</definedName>
    <definedName name="solver_cvg" localSheetId="9" hidden="1">0.0001</definedName>
    <definedName name="solver_cvg" localSheetId="10" hidden="1">0.0001</definedName>
    <definedName name="solver_cvg" localSheetId="11" hidden="1">0.0001</definedName>
    <definedName name="solver_cvg" localSheetId="12" hidden="1">0.0001</definedName>
    <definedName name="solver_cvg" localSheetId="13" hidden="1">0.0001</definedName>
    <definedName name="solver_cvg" localSheetId="14" hidden="1">0.0001</definedName>
    <definedName name="solver_cvg" localSheetId="15" hidden="1">0.0001</definedName>
    <definedName name="solver_cvg" localSheetId="16" hidden="1">0.0001</definedName>
    <definedName name="solver_cvg" localSheetId="17" hidden="1">0.0001</definedName>
    <definedName name="solver_cvg" localSheetId="18" hidden="1">0.0001</definedName>
    <definedName name="solver_cvg" localSheetId="19" hidden="1">0.0001</definedName>
    <definedName name="solver_drv" localSheetId="0" hidden="1">1</definedName>
    <definedName name="solver_drv" localSheetId="1" hidden="1">1</definedName>
    <definedName name="solver_drv" localSheetId="4" hidden="1">1</definedName>
    <definedName name="solver_drv" localSheetId="2" hidden="1">1</definedName>
    <definedName name="solver_drv" localSheetId="3" hidden="1">1</definedName>
    <definedName name="solver_drv" localSheetId="5" hidden="1">1</definedName>
    <definedName name="solver_drv" localSheetId="6" hidden="1">1</definedName>
    <definedName name="solver_drv" localSheetId="7" hidden="1">1</definedName>
    <definedName name="solver_drv" localSheetId="8" hidden="1">1</definedName>
    <definedName name="solver_drv" localSheetId="9" hidden="1">1</definedName>
    <definedName name="solver_drv" localSheetId="10" hidden="1">1</definedName>
    <definedName name="solver_drv" localSheetId="11" hidden="1">1</definedName>
    <definedName name="solver_drv" localSheetId="12" hidden="1">1</definedName>
    <definedName name="solver_drv" localSheetId="13" hidden="1">1</definedName>
    <definedName name="solver_drv" localSheetId="14" hidden="1">1</definedName>
    <definedName name="solver_drv" localSheetId="15" hidden="1">1</definedName>
    <definedName name="solver_drv" localSheetId="16" hidden="1">1</definedName>
    <definedName name="solver_drv" localSheetId="17" hidden="1">1</definedName>
    <definedName name="solver_drv" localSheetId="18" hidden="1">1</definedName>
    <definedName name="solver_drv" localSheetId="19" hidden="1">1</definedName>
    <definedName name="solver_eng" localSheetId="0" hidden="1">1</definedName>
    <definedName name="solver_eng" localSheetId="1" hidden="1">1</definedName>
    <definedName name="solver_eng" localSheetId="4" hidden="1">1</definedName>
    <definedName name="solver_eng" localSheetId="2" hidden="1">1</definedName>
    <definedName name="solver_eng" localSheetId="3" hidden="1">1</definedName>
    <definedName name="solver_eng" localSheetId="5" hidden="1">1</definedName>
    <definedName name="solver_eng" localSheetId="6" hidden="1">1</definedName>
    <definedName name="solver_eng" localSheetId="7" hidden="1">1</definedName>
    <definedName name="solver_eng" localSheetId="8" hidden="1">1</definedName>
    <definedName name="solver_eng" localSheetId="9" hidden="1">1</definedName>
    <definedName name="solver_eng" localSheetId="10" hidden="1">1</definedName>
    <definedName name="solver_eng" localSheetId="11" hidden="1">1</definedName>
    <definedName name="solver_eng" localSheetId="12" hidden="1">1</definedName>
    <definedName name="solver_eng" localSheetId="13" hidden="1">1</definedName>
    <definedName name="solver_eng" localSheetId="14" hidden="1">1</definedName>
    <definedName name="solver_eng" localSheetId="15" hidden="1">1</definedName>
    <definedName name="solver_eng" localSheetId="16" hidden="1">1</definedName>
    <definedName name="solver_eng" localSheetId="17" hidden="1">1</definedName>
    <definedName name="solver_eng" localSheetId="18" hidden="1">1</definedName>
    <definedName name="solver_eng" localSheetId="19" hidden="1">1</definedName>
    <definedName name="solver_est" localSheetId="0" hidden="1">1</definedName>
    <definedName name="solver_est" localSheetId="1" hidden="1">1</definedName>
    <definedName name="solver_est" localSheetId="4" hidden="1">1</definedName>
    <definedName name="solver_est" localSheetId="2" hidden="1">1</definedName>
    <definedName name="solver_est" localSheetId="3" hidden="1">1</definedName>
    <definedName name="solver_est" localSheetId="5" hidden="1">1</definedName>
    <definedName name="solver_est" localSheetId="6" hidden="1">1</definedName>
    <definedName name="solver_est" localSheetId="7" hidden="1">1</definedName>
    <definedName name="solver_est" localSheetId="8" hidden="1">1</definedName>
    <definedName name="solver_est" localSheetId="9" hidden="1">1</definedName>
    <definedName name="solver_est" localSheetId="10" hidden="1">1</definedName>
    <definedName name="solver_est" localSheetId="11" hidden="1">1</definedName>
    <definedName name="solver_est" localSheetId="12" hidden="1">1</definedName>
    <definedName name="solver_est" localSheetId="13" hidden="1">1</definedName>
    <definedName name="solver_est" localSheetId="14" hidden="1">1</definedName>
    <definedName name="solver_est" localSheetId="15" hidden="1">1</definedName>
    <definedName name="solver_est" localSheetId="16" hidden="1">1</definedName>
    <definedName name="solver_est" localSheetId="17" hidden="1">1</definedName>
    <definedName name="solver_est" localSheetId="18" hidden="1">1</definedName>
    <definedName name="solver_est" localSheetId="19" hidden="1">1</definedName>
    <definedName name="solver_itr" localSheetId="0" hidden="1">2147483647</definedName>
    <definedName name="solver_itr" localSheetId="1" hidden="1">2147483647</definedName>
    <definedName name="solver_itr" localSheetId="4" hidden="1">2147483647</definedName>
    <definedName name="solver_itr" localSheetId="2" hidden="1">2147483647</definedName>
    <definedName name="solver_itr" localSheetId="3" hidden="1">2147483647</definedName>
    <definedName name="solver_itr" localSheetId="5" hidden="1">2147483647</definedName>
    <definedName name="solver_itr" localSheetId="6" hidden="1">2147483647</definedName>
    <definedName name="solver_itr" localSheetId="7" hidden="1">2147483647</definedName>
    <definedName name="solver_itr" localSheetId="8" hidden="1">2147483647</definedName>
    <definedName name="solver_itr" localSheetId="9" hidden="1">2147483647</definedName>
    <definedName name="solver_itr" localSheetId="10" hidden="1">2147483647</definedName>
    <definedName name="solver_itr" localSheetId="11" hidden="1">2147483647</definedName>
    <definedName name="solver_itr" localSheetId="12" hidden="1">2147483647</definedName>
    <definedName name="solver_itr" localSheetId="13" hidden="1">2147483647</definedName>
    <definedName name="solver_itr" localSheetId="14" hidden="1">2147483647</definedName>
    <definedName name="solver_itr" localSheetId="15" hidden="1">2147483647</definedName>
    <definedName name="solver_itr" localSheetId="16" hidden="1">2147483647</definedName>
    <definedName name="solver_itr" localSheetId="17" hidden="1">2147483647</definedName>
    <definedName name="solver_itr" localSheetId="18" hidden="1">2147483647</definedName>
    <definedName name="solver_itr" localSheetId="19" hidden="1">2147483647</definedName>
    <definedName name="solver_mip" localSheetId="0" hidden="1">2147483647</definedName>
    <definedName name="solver_mip" localSheetId="1" hidden="1">2147483647</definedName>
    <definedName name="solver_mip" localSheetId="4" hidden="1">2147483647</definedName>
    <definedName name="solver_mip" localSheetId="2" hidden="1">2147483647</definedName>
    <definedName name="solver_mip" localSheetId="3" hidden="1">2147483647</definedName>
    <definedName name="solver_mip" localSheetId="5" hidden="1">2147483647</definedName>
    <definedName name="solver_mip" localSheetId="6" hidden="1">2147483647</definedName>
    <definedName name="solver_mip" localSheetId="7" hidden="1">2147483647</definedName>
    <definedName name="solver_mip" localSheetId="8" hidden="1">2147483647</definedName>
    <definedName name="solver_mip" localSheetId="9" hidden="1">2147483647</definedName>
    <definedName name="solver_mip" localSheetId="10" hidden="1">2147483647</definedName>
    <definedName name="solver_mip" localSheetId="11" hidden="1">2147483647</definedName>
    <definedName name="solver_mip" localSheetId="12" hidden="1">2147483647</definedName>
    <definedName name="solver_mip" localSheetId="13" hidden="1">2147483647</definedName>
    <definedName name="solver_mip" localSheetId="14" hidden="1">2147483647</definedName>
    <definedName name="solver_mip" localSheetId="15" hidden="1">2147483647</definedName>
    <definedName name="solver_mip" localSheetId="16" hidden="1">2147483647</definedName>
    <definedName name="solver_mip" localSheetId="17" hidden="1">2147483647</definedName>
    <definedName name="solver_mip" localSheetId="18" hidden="1">2147483647</definedName>
    <definedName name="solver_mip" localSheetId="19" hidden="1">2147483647</definedName>
    <definedName name="solver_mni" localSheetId="0" hidden="1">30</definedName>
    <definedName name="solver_mni" localSheetId="1" hidden="1">30</definedName>
    <definedName name="solver_mni" localSheetId="4" hidden="1">30</definedName>
    <definedName name="solver_mni" localSheetId="2" hidden="1">30</definedName>
    <definedName name="solver_mni" localSheetId="3" hidden="1">30</definedName>
    <definedName name="solver_mni" localSheetId="5" hidden="1">30</definedName>
    <definedName name="solver_mni" localSheetId="6" hidden="1">30</definedName>
    <definedName name="solver_mni" localSheetId="7" hidden="1">30</definedName>
    <definedName name="solver_mni" localSheetId="8" hidden="1">30</definedName>
    <definedName name="solver_mni" localSheetId="9" hidden="1">30</definedName>
    <definedName name="solver_mni" localSheetId="10" hidden="1">30</definedName>
    <definedName name="solver_mni" localSheetId="11" hidden="1">30</definedName>
    <definedName name="solver_mni" localSheetId="12" hidden="1">30</definedName>
    <definedName name="solver_mni" localSheetId="13" hidden="1">30</definedName>
    <definedName name="solver_mni" localSheetId="14" hidden="1">30</definedName>
    <definedName name="solver_mni" localSheetId="15" hidden="1">30</definedName>
    <definedName name="solver_mni" localSheetId="16" hidden="1">30</definedName>
    <definedName name="solver_mni" localSheetId="17" hidden="1">30</definedName>
    <definedName name="solver_mni" localSheetId="18" hidden="1">30</definedName>
    <definedName name="solver_mni" localSheetId="19" hidden="1">30</definedName>
    <definedName name="solver_mrt" localSheetId="0" hidden="1">0.075</definedName>
    <definedName name="solver_mrt" localSheetId="1" hidden="1">0.075</definedName>
    <definedName name="solver_mrt" localSheetId="4" hidden="1">0.075</definedName>
    <definedName name="solver_mrt" localSheetId="2" hidden="1">0.075</definedName>
    <definedName name="solver_mrt" localSheetId="3" hidden="1">0.075</definedName>
    <definedName name="solver_mrt" localSheetId="5" hidden="1">0.075</definedName>
    <definedName name="solver_mrt" localSheetId="6" hidden="1">0.075</definedName>
    <definedName name="solver_mrt" localSheetId="7" hidden="1">0.075</definedName>
    <definedName name="solver_mrt" localSheetId="8" hidden="1">0.075</definedName>
    <definedName name="solver_mrt" localSheetId="9" hidden="1">0.075</definedName>
    <definedName name="solver_mrt" localSheetId="10" hidden="1">0.075</definedName>
    <definedName name="solver_mrt" localSheetId="11" hidden="1">0.075</definedName>
    <definedName name="solver_mrt" localSheetId="12" hidden="1">0.075</definedName>
    <definedName name="solver_mrt" localSheetId="13" hidden="1">0.075</definedName>
    <definedName name="solver_mrt" localSheetId="14" hidden="1">0.075</definedName>
    <definedName name="solver_mrt" localSheetId="15" hidden="1">0.075</definedName>
    <definedName name="solver_mrt" localSheetId="16" hidden="1">0.075</definedName>
    <definedName name="solver_mrt" localSheetId="17" hidden="1">0.075</definedName>
    <definedName name="solver_mrt" localSheetId="18" hidden="1">0.075</definedName>
    <definedName name="solver_mrt" localSheetId="19" hidden="1">0.075</definedName>
    <definedName name="solver_msl" localSheetId="0" hidden="1">2</definedName>
    <definedName name="solver_msl" localSheetId="1" hidden="1">2</definedName>
    <definedName name="solver_msl" localSheetId="4" hidden="1">2</definedName>
    <definedName name="solver_msl" localSheetId="2" hidden="1">2</definedName>
    <definedName name="solver_msl" localSheetId="3" hidden="1">2</definedName>
    <definedName name="solver_msl" localSheetId="5" hidden="1">2</definedName>
    <definedName name="solver_msl" localSheetId="6" hidden="1">2</definedName>
    <definedName name="solver_msl" localSheetId="7" hidden="1">2</definedName>
    <definedName name="solver_msl" localSheetId="8" hidden="1">2</definedName>
    <definedName name="solver_msl" localSheetId="9" hidden="1">2</definedName>
    <definedName name="solver_msl" localSheetId="10" hidden="1">2</definedName>
    <definedName name="solver_msl" localSheetId="11" hidden="1">2</definedName>
    <definedName name="solver_msl" localSheetId="12" hidden="1">2</definedName>
    <definedName name="solver_msl" localSheetId="13" hidden="1">2</definedName>
    <definedName name="solver_msl" localSheetId="14" hidden="1">2</definedName>
    <definedName name="solver_msl" localSheetId="15" hidden="1">2</definedName>
    <definedName name="solver_msl" localSheetId="16" hidden="1">2</definedName>
    <definedName name="solver_msl" localSheetId="17" hidden="1">2</definedName>
    <definedName name="solver_msl" localSheetId="18" hidden="1">2</definedName>
    <definedName name="solver_msl" localSheetId="19" hidden="1">2</definedName>
    <definedName name="solver_neg" localSheetId="0" hidden="1">1</definedName>
    <definedName name="solver_neg" localSheetId="1" hidden="1">1</definedName>
    <definedName name="solver_neg" localSheetId="4" hidden="1">1</definedName>
    <definedName name="solver_neg" localSheetId="2" hidden="1">1</definedName>
    <definedName name="solver_neg" localSheetId="3" hidden="1">1</definedName>
    <definedName name="solver_neg" localSheetId="5" hidden="1">1</definedName>
    <definedName name="solver_neg" localSheetId="6" hidden="1">1</definedName>
    <definedName name="solver_neg" localSheetId="7" hidden="1">1</definedName>
    <definedName name="solver_neg" localSheetId="8" hidden="1">1</definedName>
    <definedName name="solver_neg" localSheetId="9" hidden="1">1</definedName>
    <definedName name="solver_neg" localSheetId="10" hidden="1">1</definedName>
    <definedName name="solver_neg" localSheetId="11" hidden="1">1</definedName>
    <definedName name="solver_neg" localSheetId="12" hidden="1">1</definedName>
    <definedName name="solver_neg" localSheetId="13" hidden="1">1</definedName>
    <definedName name="solver_neg" localSheetId="14" hidden="1">1</definedName>
    <definedName name="solver_neg" localSheetId="15" hidden="1">1</definedName>
    <definedName name="solver_neg" localSheetId="16" hidden="1">1</definedName>
    <definedName name="solver_neg" localSheetId="17" hidden="1">1</definedName>
    <definedName name="solver_neg" localSheetId="18" hidden="1">1</definedName>
    <definedName name="solver_neg" localSheetId="19" hidden="1">1</definedName>
    <definedName name="solver_nod" localSheetId="0" hidden="1">2147483647</definedName>
    <definedName name="solver_nod" localSheetId="1" hidden="1">2147483647</definedName>
    <definedName name="solver_nod" localSheetId="4" hidden="1">2147483647</definedName>
    <definedName name="solver_nod" localSheetId="2" hidden="1">2147483647</definedName>
    <definedName name="solver_nod" localSheetId="3" hidden="1">2147483647</definedName>
    <definedName name="solver_nod" localSheetId="5" hidden="1">2147483647</definedName>
    <definedName name="solver_nod" localSheetId="6" hidden="1">2147483647</definedName>
    <definedName name="solver_nod" localSheetId="7" hidden="1">2147483647</definedName>
    <definedName name="solver_nod" localSheetId="8" hidden="1">2147483647</definedName>
    <definedName name="solver_nod" localSheetId="9" hidden="1">2147483647</definedName>
    <definedName name="solver_nod" localSheetId="10" hidden="1">2147483647</definedName>
    <definedName name="solver_nod" localSheetId="11" hidden="1">2147483647</definedName>
    <definedName name="solver_nod" localSheetId="12" hidden="1">2147483647</definedName>
    <definedName name="solver_nod" localSheetId="13" hidden="1">2147483647</definedName>
    <definedName name="solver_nod" localSheetId="14" hidden="1">2147483647</definedName>
    <definedName name="solver_nod" localSheetId="15" hidden="1">2147483647</definedName>
    <definedName name="solver_nod" localSheetId="16" hidden="1">2147483647</definedName>
    <definedName name="solver_nod" localSheetId="17" hidden="1">2147483647</definedName>
    <definedName name="solver_nod" localSheetId="18" hidden="1">2147483647</definedName>
    <definedName name="solver_nod" localSheetId="19" hidden="1">2147483647</definedName>
    <definedName name="solver_num" localSheetId="0" hidden="1">0</definedName>
    <definedName name="solver_num" localSheetId="1" hidden="1">0</definedName>
    <definedName name="solver_num" localSheetId="4" hidden="1">0</definedName>
    <definedName name="solver_num" localSheetId="2" hidden="1">0</definedName>
    <definedName name="solver_num" localSheetId="3" hidden="1">0</definedName>
    <definedName name="solver_num" localSheetId="5" hidden="1">0</definedName>
    <definedName name="solver_num" localSheetId="6" hidden="1">0</definedName>
    <definedName name="solver_num" localSheetId="7" hidden="1">0</definedName>
    <definedName name="solver_num" localSheetId="8" hidden="1">0</definedName>
    <definedName name="solver_num" localSheetId="9" hidden="1">0</definedName>
    <definedName name="solver_num" localSheetId="10" hidden="1">0</definedName>
    <definedName name="solver_num" localSheetId="11" hidden="1">0</definedName>
    <definedName name="solver_num" localSheetId="12" hidden="1">0</definedName>
    <definedName name="solver_num" localSheetId="13" hidden="1">0</definedName>
    <definedName name="solver_num" localSheetId="14" hidden="1">0</definedName>
    <definedName name="solver_num" localSheetId="15" hidden="1">0</definedName>
    <definedName name="solver_num" localSheetId="16" hidden="1">0</definedName>
    <definedName name="solver_num" localSheetId="17" hidden="1">0</definedName>
    <definedName name="solver_num" localSheetId="18" hidden="1">0</definedName>
    <definedName name="solver_num" localSheetId="19" hidden="1">0</definedName>
    <definedName name="solver_nwt" localSheetId="0" hidden="1">1</definedName>
    <definedName name="solver_nwt" localSheetId="1" hidden="1">1</definedName>
    <definedName name="solver_nwt" localSheetId="4" hidden="1">1</definedName>
    <definedName name="solver_nwt" localSheetId="2" hidden="1">1</definedName>
    <definedName name="solver_nwt" localSheetId="3" hidden="1">1</definedName>
    <definedName name="solver_nwt" localSheetId="5" hidden="1">1</definedName>
    <definedName name="solver_nwt" localSheetId="6" hidden="1">1</definedName>
    <definedName name="solver_nwt" localSheetId="7" hidden="1">1</definedName>
    <definedName name="solver_nwt" localSheetId="8" hidden="1">1</definedName>
    <definedName name="solver_nwt" localSheetId="9" hidden="1">1</definedName>
    <definedName name="solver_nwt" localSheetId="10" hidden="1">1</definedName>
    <definedName name="solver_nwt" localSheetId="11" hidden="1">1</definedName>
    <definedName name="solver_nwt" localSheetId="12" hidden="1">1</definedName>
    <definedName name="solver_nwt" localSheetId="13" hidden="1">1</definedName>
    <definedName name="solver_nwt" localSheetId="14" hidden="1">1</definedName>
    <definedName name="solver_nwt" localSheetId="15" hidden="1">1</definedName>
    <definedName name="solver_nwt" localSheetId="16" hidden="1">1</definedName>
    <definedName name="solver_nwt" localSheetId="17" hidden="1">1</definedName>
    <definedName name="solver_nwt" localSheetId="18" hidden="1">1</definedName>
    <definedName name="solver_nwt" localSheetId="19" hidden="1">1</definedName>
    <definedName name="solver_opt" localSheetId="0" hidden="1">ARS!$K$7</definedName>
    <definedName name="solver_opt" localSheetId="1" hidden="1">AVL!$K$7</definedName>
    <definedName name="solver_opt" localSheetId="4" hidden="1">BHA!$K$7</definedName>
    <definedName name="solver_opt" localSheetId="2" hidden="1">BOU!$K$7</definedName>
    <definedName name="solver_opt" localSheetId="3" hidden="1">BRE!$K$7</definedName>
    <definedName name="solver_opt" localSheetId="5" hidden="1">CHE!$K$7</definedName>
    <definedName name="solver_opt" localSheetId="6" hidden="1">CRY!$K$7</definedName>
    <definedName name="solver_opt" localSheetId="7" hidden="1">EVE!$K$7</definedName>
    <definedName name="solver_opt" localSheetId="8" hidden="1">FUL!$K$7</definedName>
    <definedName name="solver_opt" localSheetId="9" hidden="1">LEE!$K$7</definedName>
    <definedName name="solver_opt" localSheetId="10" hidden="1">LEI!$K$7</definedName>
    <definedName name="solver_opt" localSheetId="11" hidden="1">LIV!$K$7</definedName>
    <definedName name="solver_opt" localSheetId="12" hidden="1">MCI!$K$7</definedName>
    <definedName name="solver_opt" localSheetId="13" hidden="1">MUN!$K$7</definedName>
    <definedName name="solver_opt" localSheetId="14" hidden="1">NEW!$K$7</definedName>
    <definedName name="solver_opt" localSheetId="15" hidden="1">NFO!$K$7</definedName>
    <definedName name="solver_opt" localSheetId="16" hidden="1">SOU!$K$7</definedName>
    <definedName name="solver_opt" localSheetId="17" hidden="1">TOT!$K$7</definedName>
    <definedName name="solver_opt" localSheetId="18" hidden="1">WHU!$K$7</definedName>
    <definedName name="solver_opt" localSheetId="19" hidden="1">WOL!$K$7</definedName>
    <definedName name="solver_pre" localSheetId="0" hidden="1">0.000001</definedName>
    <definedName name="solver_pre" localSheetId="1" hidden="1">0.000001</definedName>
    <definedName name="solver_pre" localSheetId="4" hidden="1">0.000001</definedName>
    <definedName name="solver_pre" localSheetId="2" hidden="1">0.000001</definedName>
    <definedName name="solver_pre" localSheetId="3" hidden="1">0.000001</definedName>
    <definedName name="solver_pre" localSheetId="5" hidden="1">0.000001</definedName>
    <definedName name="solver_pre" localSheetId="6" hidden="1">0.000001</definedName>
    <definedName name="solver_pre" localSheetId="7" hidden="1">0.000001</definedName>
    <definedName name="solver_pre" localSheetId="8" hidden="1">0.000001</definedName>
    <definedName name="solver_pre" localSheetId="9" hidden="1">0.000001</definedName>
    <definedName name="solver_pre" localSheetId="10" hidden="1">0.000001</definedName>
    <definedName name="solver_pre" localSheetId="11" hidden="1">0.000001</definedName>
    <definedName name="solver_pre" localSheetId="12" hidden="1">0.000001</definedName>
    <definedName name="solver_pre" localSheetId="13" hidden="1">0.000001</definedName>
    <definedName name="solver_pre" localSheetId="14" hidden="1">0.000001</definedName>
    <definedName name="solver_pre" localSheetId="15" hidden="1">0.000001</definedName>
    <definedName name="solver_pre" localSheetId="16" hidden="1">0.000001</definedName>
    <definedName name="solver_pre" localSheetId="17" hidden="1">0.000001</definedName>
    <definedName name="solver_pre" localSheetId="18" hidden="1">0.000001</definedName>
    <definedName name="solver_pre" localSheetId="19" hidden="1">0.000001</definedName>
    <definedName name="solver_rbv" localSheetId="0" hidden="1">1</definedName>
    <definedName name="solver_rbv" localSheetId="1" hidden="1">1</definedName>
    <definedName name="solver_rbv" localSheetId="4" hidden="1">1</definedName>
    <definedName name="solver_rbv" localSheetId="2" hidden="1">1</definedName>
    <definedName name="solver_rbv" localSheetId="3" hidden="1">1</definedName>
    <definedName name="solver_rbv" localSheetId="5" hidden="1">1</definedName>
    <definedName name="solver_rbv" localSheetId="6" hidden="1">1</definedName>
    <definedName name="solver_rbv" localSheetId="7" hidden="1">1</definedName>
    <definedName name="solver_rbv" localSheetId="8" hidden="1">1</definedName>
    <definedName name="solver_rbv" localSheetId="9" hidden="1">1</definedName>
    <definedName name="solver_rbv" localSheetId="10" hidden="1">1</definedName>
    <definedName name="solver_rbv" localSheetId="11" hidden="1">1</definedName>
    <definedName name="solver_rbv" localSheetId="12" hidden="1">1</definedName>
    <definedName name="solver_rbv" localSheetId="13" hidden="1">1</definedName>
    <definedName name="solver_rbv" localSheetId="14" hidden="1">1</definedName>
    <definedName name="solver_rbv" localSheetId="15" hidden="1">1</definedName>
    <definedName name="solver_rbv" localSheetId="16" hidden="1">1</definedName>
    <definedName name="solver_rbv" localSheetId="17" hidden="1">1</definedName>
    <definedName name="solver_rbv" localSheetId="18" hidden="1">1</definedName>
    <definedName name="solver_rbv" localSheetId="19" hidden="1">1</definedName>
    <definedName name="solver_rlx" localSheetId="0" hidden="1">2</definedName>
    <definedName name="solver_rlx" localSheetId="1" hidden="1">2</definedName>
    <definedName name="solver_rlx" localSheetId="4" hidden="1">2</definedName>
    <definedName name="solver_rlx" localSheetId="2" hidden="1">2</definedName>
    <definedName name="solver_rlx" localSheetId="3" hidden="1">2</definedName>
    <definedName name="solver_rlx" localSheetId="5" hidden="1">2</definedName>
    <definedName name="solver_rlx" localSheetId="6" hidden="1">2</definedName>
    <definedName name="solver_rlx" localSheetId="7" hidden="1">2</definedName>
    <definedName name="solver_rlx" localSheetId="8" hidden="1">2</definedName>
    <definedName name="solver_rlx" localSheetId="9" hidden="1">2</definedName>
    <definedName name="solver_rlx" localSheetId="10" hidden="1">2</definedName>
    <definedName name="solver_rlx" localSheetId="11" hidden="1">2</definedName>
    <definedName name="solver_rlx" localSheetId="12" hidden="1">2</definedName>
    <definedName name="solver_rlx" localSheetId="13" hidden="1">2</definedName>
    <definedName name="solver_rlx" localSheetId="14" hidden="1">2</definedName>
    <definedName name="solver_rlx" localSheetId="15" hidden="1">2</definedName>
    <definedName name="solver_rlx" localSheetId="16" hidden="1">2</definedName>
    <definedName name="solver_rlx" localSheetId="17" hidden="1">2</definedName>
    <definedName name="solver_rlx" localSheetId="18" hidden="1">2</definedName>
    <definedName name="solver_rlx" localSheetId="19" hidden="1">2</definedName>
    <definedName name="solver_rsd" localSheetId="0" hidden="1">0</definedName>
    <definedName name="solver_rsd" localSheetId="1" hidden="1">0</definedName>
    <definedName name="solver_rsd" localSheetId="4" hidden="1">0</definedName>
    <definedName name="solver_rsd" localSheetId="2" hidden="1">0</definedName>
    <definedName name="solver_rsd" localSheetId="3" hidden="1">0</definedName>
    <definedName name="solver_rsd" localSheetId="5" hidden="1">0</definedName>
    <definedName name="solver_rsd" localSheetId="6" hidden="1">0</definedName>
    <definedName name="solver_rsd" localSheetId="7" hidden="1">0</definedName>
    <definedName name="solver_rsd" localSheetId="8" hidden="1">0</definedName>
    <definedName name="solver_rsd" localSheetId="9" hidden="1">0</definedName>
    <definedName name="solver_rsd" localSheetId="10" hidden="1">0</definedName>
    <definedName name="solver_rsd" localSheetId="11" hidden="1">0</definedName>
    <definedName name="solver_rsd" localSheetId="12" hidden="1">0</definedName>
    <definedName name="solver_rsd" localSheetId="13" hidden="1">0</definedName>
    <definedName name="solver_rsd" localSheetId="14" hidden="1">0</definedName>
    <definedName name="solver_rsd" localSheetId="15" hidden="1">0</definedName>
    <definedName name="solver_rsd" localSheetId="16" hidden="1">0</definedName>
    <definedName name="solver_rsd" localSheetId="17" hidden="1">0</definedName>
    <definedName name="solver_rsd" localSheetId="18" hidden="1">0</definedName>
    <definedName name="solver_rsd" localSheetId="19" hidden="1">0</definedName>
    <definedName name="solver_scl" localSheetId="0" hidden="1">1</definedName>
    <definedName name="solver_scl" localSheetId="1" hidden="1">1</definedName>
    <definedName name="solver_scl" localSheetId="4" hidden="1">1</definedName>
    <definedName name="solver_scl" localSheetId="2" hidden="1">1</definedName>
    <definedName name="solver_scl" localSheetId="3" hidden="1">1</definedName>
    <definedName name="solver_scl" localSheetId="5" hidden="1">1</definedName>
    <definedName name="solver_scl" localSheetId="6" hidden="1">1</definedName>
    <definedName name="solver_scl" localSheetId="7" hidden="1">1</definedName>
    <definedName name="solver_scl" localSheetId="8" hidden="1">1</definedName>
    <definedName name="solver_scl" localSheetId="9" hidden="1">1</definedName>
    <definedName name="solver_scl" localSheetId="10" hidden="1">1</definedName>
    <definedName name="solver_scl" localSheetId="11" hidden="1">1</definedName>
    <definedName name="solver_scl" localSheetId="12" hidden="1">1</definedName>
    <definedName name="solver_scl" localSheetId="13" hidden="1">1</definedName>
    <definedName name="solver_scl" localSheetId="14" hidden="1">1</definedName>
    <definedName name="solver_scl" localSheetId="15" hidden="1">1</definedName>
    <definedName name="solver_scl" localSheetId="16" hidden="1">1</definedName>
    <definedName name="solver_scl" localSheetId="17" hidden="1">1</definedName>
    <definedName name="solver_scl" localSheetId="18" hidden="1">1</definedName>
    <definedName name="solver_scl" localSheetId="19" hidden="1">1</definedName>
    <definedName name="solver_sho" localSheetId="0" hidden="1">2</definedName>
    <definedName name="solver_sho" localSheetId="1" hidden="1">2</definedName>
    <definedName name="solver_sho" localSheetId="4" hidden="1">2</definedName>
    <definedName name="solver_sho" localSheetId="2" hidden="1">2</definedName>
    <definedName name="solver_sho" localSheetId="3" hidden="1">2</definedName>
    <definedName name="solver_sho" localSheetId="5" hidden="1">2</definedName>
    <definedName name="solver_sho" localSheetId="6" hidden="1">2</definedName>
    <definedName name="solver_sho" localSheetId="7" hidden="1">2</definedName>
    <definedName name="solver_sho" localSheetId="8" hidden="1">2</definedName>
    <definedName name="solver_sho" localSheetId="9" hidden="1">2</definedName>
    <definedName name="solver_sho" localSheetId="10" hidden="1">2</definedName>
    <definedName name="solver_sho" localSheetId="11" hidden="1">2</definedName>
    <definedName name="solver_sho" localSheetId="12" hidden="1">2</definedName>
    <definedName name="solver_sho" localSheetId="13" hidden="1">2</definedName>
    <definedName name="solver_sho" localSheetId="14" hidden="1">2</definedName>
    <definedName name="solver_sho" localSheetId="15" hidden="1">2</definedName>
    <definedName name="solver_sho" localSheetId="16" hidden="1">2</definedName>
    <definedName name="solver_sho" localSheetId="17" hidden="1">2</definedName>
    <definedName name="solver_sho" localSheetId="18" hidden="1">2</definedName>
    <definedName name="solver_sho" localSheetId="19" hidden="1">2</definedName>
    <definedName name="solver_ssz" localSheetId="0" hidden="1">100</definedName>
    <definedName name="solver_ssz" localSheetId="1" hidden="1">100</definedName>
    <definedName name="solver_ssz" localSheetId="4" hidden="1">100</definedName>
    <definedName name="solver_ssz" localSheetId="2" hidden="1">100</definedName>
    <definedName name="solver_ssz" localSheetId="3" hidden="1">100</definedName>
    <definedName name="solver_ssz" localSheetId="5" hidden="1">100</definedName>
    <definedName name="solver_ssz" localSheetId="6" hidden="1">100</definedName>
    <definedName name="solver_ssz" localSheetId="7" hidden="1">100</definedName>
    <definedName name="solver_ssz" localSheetId="8" hidden="1">100</definedName>
    <definedName name="solver_ssz" localSheetId="9" hidden="1">100</definedName>
    <definedName name="solver_ssz" localSheetId="10" hidden="1">100</definedName>
    <definedName name="solver_ssz" localSheetId="11" hidden="1">100</definedName>
    <definedName name="solver_ssz" localSheetId="12" hidden="1">100</definedName>
    <definedName name="solver_ssz" localSheetId="13" hidden="1">100</definedName>
    <definedName name="solver_ssz" localSheetId="14" hidden="1">100</definedName>
    <definedName name="solver_ssz" localSheetId="15" hidden="1">100</definedName>
    <definedName name="solver_ssz" localSheetId="16" hidden="1">100</definedName>
    <definedName name="solver_ssz" localSheetId="17" hidden="1">100</definedName>
    <definedName name="solver_ssz" localSheetId="18" hidden="1">100</definedName>
    <definedName name="solver_ssz" localSheetId="19" hidden="1">100</definedName>
    <definedName name="solver_tim" localSheetId="0" hidden="1">2147483647</definedName>
    <definedName name="solver_tim" localSheetId="1" hidden="1">2147483647</definedName>
    <definedName name="solver_tim" localSheetId="4" hidden="1">2147483647</definedName>
    <definedName name="solver_tim" localSheetId="2" hidden="1">2147483647</definedName>
    <definedName name="solver_tim" localSheetId="3" hidden="1">2147483647</definedName>
    <definedName name="solver_tim" localSheetId="5" hidden="1">2147483647</definedName>
    <definedName name="solver_tim" localSheetId="6" hidden="1">2147483647</definedName>
    <definedName name="solver_tim" localSheetId="7" hidden="1">2147483647</definedName>
    <definedName name="solver_tim" localSheetId="8" hidden="1">2147483647</definedName>
    <definedName name="solver_tim" localSheetId="9" hidden="1">2147483647</definedName>
    <definedName name="solver_tim" localSheetId="10" hidden="1">2147483647</definedName>
    <definedName name="solver_tim" localSheetId="11" hidden="1">2147483647</definedName>
    <definedName name="solver_tim" localSheetId="12" hidden="1">2147483647</definedName>
    <definedName name="solver_tim" localSheetId="13" hidden="1">2147483647</definedName>
    <definedName name="solver_tim" localSheetId="14" hidden="1">2147483647</definedName>
    <definedName name="solver_tim" localSheetId="15" hidden="1">2147483647</definedName>
    <definedName name="solver_tim" localSheetId="16" hidden="1">2147483647</definedName>
    <definedName name="solver_tim" localSheetId="17" hidden="1">2147483647</definedName>
    <definedName name="solver_tim" localSheetId="18" hidden="1">2147483647</definedName>
    <definedName name="solver_tim" localSheetId="19" hidden="1">2147483647</definedName>
    <definedName name="solver_tol" localSheetId="0" hidden="1">0.01</definedName>
    <definedName name="solver_tol" localSheetId="1" hidden="1">0.01</definedName>
    <definedName name="solver_tol" localSheetId="4" hidden="1">0.01</definedName>
    <definedName name="solver_tol" localSheetId="2" hidden="1">0.01</definedName>
    <definedName name="solver_tol" localSheetId="3" hidden="1">0.01</definedName>
    <definedName name="solver_tol" localSheetId="5" hidden="1">0.01</definedName>
    <definedName name="solver_tol" localSheetId="6" hidden="1">0.01</definedName>
    <definedName name="solver_tol" localSheetId="7" hidden="1">0.01</definedName>
    <definedName name="solver_tol" localSheetId="8" hidden="1">0.01</definedName>
    <definedName name="solver_tol" localSheetId="9" hidden="1">0.01</definedName>
    <definedName name="solver_tol" localSheetId="10" hidden="1">0.01</definedName>
    <definedName name="solver_tol" localSheetId="11" hidden="1">0.01</definedName>
    <definedName name="solver_tol" localSheetId="12" hidden="1">0.01</definedName>
    <definedName name="solver_tol" localSheetId="13" hidden="1">0.01</definedName>
    <definedName name="solver_tol" localSheetId="14" hidden="1">0.01</definedName>
    <definedName name="solver_tol" localSheetId="15" hidden="1">0.01</definedName>
    <definedName name="solver_tol" localSheetId="16" hidden="1">0.01</definedName>
    <definedName name="solver_tol" localSheetId="17" hidden="1">0.01</definedName>
    <definedName name="solver_tol" localSheetId="18" hidden="1">0.01</definedName>
    <definedName name="solver_tol" localSheetId="19" hidden="1">0.01</definedName>
    <definedName name="solver_typ" localSheetId="0" hidden="1">2</definedName>
    <definedName name="solver_typ" localSheetId="1" hidden="1">2</definedName>
    <definedName name="solver_typ" localSheetId="4" hidden="1">2</definedName>
    <definedName name="solver_typ" localSheetId="2" hidden="1">2</definedName>
    <definedName name="solver_typ" localSheetId="3" hidden="1">2</definedName>
    <definedName name="solver_typ" localSheetId="5" hidden="1">2</definedName>
    <definedName name="solver_typ" localSheetId="6" hidden="1">2</definedName>
    <definedName name="solver_typ" localSheetId="7" hidden="1">2</definedName>
    <definedName name="solver_typ" localSheetId="8" hidden="1">2</definedName>
    <definedName name="solver_typ" localSheetId="9" hidden="1">2</definedName>
    <definedName name="solver_typ" localSheetId="10" hidden="1">2</definedName>
    <definedName name="solver_typ" localSheetId="11" hidden="1">2</definedName>
    <definedName name="solver_typ" localSheetId="12" hidden="1">2</definedName>
    <definedName name="solver_typ" localSheetId="13" hidden="1">2</definedName>
    <definedName name="solver_typ" localSheetId="14" hidden="1">2</definedName>
    <definedName name="solver_typ" localSheetId="15" hidden="1">2</definedName>
    <definedName name="solver_typ" localSheetId="16" hidden="1">2</definedName>
    <definedName name="solver_typ" localSheetId="17" hidden="1">2</definedName>
    <definedName name="solver_typ" localSheetId="18" hidden="1">2</definedName>
    <definedName name="solver_typ" localSheetId="19" hidden="1">2</definedName>
    <definedName name="solver_val" localSheetId="0" hidden="1">0</definedName>
    <definedName name="solver_val" localSheetId="1" hidden="1">0</definedName>
    <definedName name="solver_val" localSheetId="4" hidden="1">0</definedName>
    <definedName name="solver_val" localSheetId="2" hidden="1">0</definedName>
    <definedName name="solver_val" localSheetId="3" hidden="1">0</definedName>
    <definedName name="solver_val" localSheetId="5" hidden="1">0</definedName>
    <definedName name="solver_val" localSheetId="6" hidden="1">0</definedName>
    <definedName name="solver_val" localSheetId="7" hidden="1">0</definedName>
    <definedName name="solver_val" localSheetId="8" hidden="1">0</definedName>
    <definedName name="solver_val" localSheetId="9" hidden="1">0</definedName>
    <definedName name="solver_val" localSheetId="10" hidden="1">0</definedName>
    <definedName name="solver_val" localSheetId="11" hidden="1">0</definedName>
    <definedName name="solver_val" localSheetId="12" hidden="1">0</definedName>
    <definedName name="solver_val" localSheetId="13" hidden="1">0</definedName>
    <definedName name="solver_val" localSheetId="14" hidden="1">0</definedName>
    <definedName name="solver_val" localSheetId="15" hidden="1">0</definedName>
    <definedName name="solver_val" localSheetId="16" hidden="1">0</definedName>
    <definedName name="solver_val" localSheetId="17" hidden="1">0</definedName>
    <definedName name="solver_val" localSheetId="18" hidden="1">0</definedName>
    <definedName name="solver_val" localSheetId="19" hidden="1">0</definedName>
    <definedName name="solver_ver" localSheetId="0" hidden="1">3</definedName>
    <definedName name="solver_ver" localSheetId="1" hidden="1">3</definedName>
    <definedName name="solver_ver" localSheetId="4" hidden="1">3</definedName>
    <definedName name="solver_ver" localSheetId="2" hidden="1">3</definedName>
    <definedName name="solver_ver" localSheetId="3" hidden="1">3</definedName>
    <definedName name="solver_ver" localSheetId="5" hidden="1">3</definedName>
    <definedName name="solver_ver" localSheetId="6" hidden="1">3</definedName>
    <definedName name="solver_ver" localSheetId="7" hidden="1">3</definedName>
    <definedName name="solver_ver" localSheetId="8" hidden="1">3</definedName>
    <definedName name="solver_ver" localSheetId="9" hidden="1">3</definedName>
    <definedName name="solver_ver" localSheetId="10" hidden="1">3</definedName>
    <definedName name="solver_ver" localSheetId="11" hidden="1">3</definedName>
    <definedName name="solver_ver" localSheetId="12" hidden="1">3</definedName>
    <definedName name="solver_ver" localSheetId="13" hidden="1">3</definedName>
    <definedName name="solver_ver" localSheetId="14" hidden="1">3</definedName>
    <definedName name="solver_ver" localSheetId="15" hidden="1">3</definedName>
    <definedName name="solver_ver" localSheetId="16" hidden="1">3</definedName>
    <definedName name="solver_ver" localSheetId="17" hidden="1">3</definedName>
    <definedName name="solver_ver" localSheetId="18" hidden="1">3</definedName>
    <definedName name="solver_ver" localSheetId="19" hidden="1">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4" i="20" l="1"/>
  <c r="C4" i="20"/>
  <c r="D4" i="20" s="1"/>
  <c r="F4" i="20" s="1"/>
  <c r="H3" i="20"/>
  <c r="C3" i="20"/>
  <c r="D3" i="20" s="1"/>
  <c r="F3" i="20" s="1"/>
  <c r="H2" i="20"/>
  <c r="C2" i="20"/>
  <c r="D2" i="20" s="1"/>
  <c r="F2" i="20" s="1"/>
  <c r="H11" i="19"/>
  <c r="C11" i="19"/>
  <c r="D11" i="19" s="1"/>
  <c r="F11" i="19" s="1"/>
  <c r="H10" i="19"/>
  <c r="C10" i="19"/>
  <c r="D10" i="19" s="1"/>
  <c r="F10" i="19" s="1"/>
  <c r="H9" i="19"/>
  <c r="C9" i="19"/>
  <c r="D9" i="19" s="1"/>
  <c r="F9" i="19" s="1"/>
  <c r="H8" i="19"/>
  <c r="C8" i="19"/>
  <c r="D8" i="19" s="1"/>
  <c r="F8" i="19" s="1"/>
  <c r="H7" i="19"/>
  <c r="C7" i="19"/>
  <c r="D7" i="19" s="1"/>
  <c r="F7" i="19" s="1"/>
  <c r="K7" i="19" s="1"/>
  <c r="H6" i="19"/>
  <c r="C6" i="19"/>
  <c r="D6" i="19" s="1"/>
  <c r="F6" i="19" s="1"/>
  <c r="H5" i="19"/>
  <c r="C5" i="19"/>
  <c r="D5" i="19" s="1"/>
  <c r="F5" i="19" s="1"/>
  <c r="H4" i="19"/>
  <c r="C4" i="19"/>
  <c r="D4" i="19" s="1"/>
  <c r="F4" i="19" s="1"/>
  <c r="H3" i="19"/>
  <c r="C3" i="19"/>
  <c r="D3" i="19" s="1"/>
  <c r="F3" i="19" s="1"/>
  <c r="H2" i="19"/>
  <c r="C2" i="19"/>
  <c r="D2" i="19" s="1"/>
  <c r="F2" i="19" s="1"/>
  <c r="H7" i="18"/>
  <c r="C7" i="18"/>
  <c r="D7" i="18" s="1"/>
  <c r="F7" i="18" s="1"/>
  <c r="K7" i="18" s="1"/>
  <c r="H6" i="18"/>
  <c r="C6" i="18"/>
  <c r="D6" i="18" s="1"/>
  <c r="F6" i="18" s="1"/>
  <c r="H5" i="18"/>
  <c r="C5" i="18"/>
  <c r="D5" i="18" s="1"/>
  <c r="F5" i="18" s="1"/>
  <c r="H4" i="18"/>
  <c r="C4" i="18"/>
  <c r="D4" i="18" s="1"/>
  <c r="F4" i="18" s="1"/>
  <c r="H3" i="18"/>
  <c r="C3" i="18"/>
  <c r="D3" i="18" s="1"/>
  <c r="F3" i="18" s="1"/>
  <c r="H2" i="18"/>
  <c r="C2" i="18"/>
  <c r="D2" i="18" s="1"/>
  <c r="F2" i="18" s="1"/>
  <c r="H6" i="17"/>
  <c r="C6" i="17"/>
  <c r="D6" i="17" s="1"/>
  <c r="F6" i="17" s="1"/>
  <c r="H5" i="17"/>
  <c r="C5" i="17"/>
  <c r="D5" i="17" s="1"/>
  <c r="F5" i="17" s="1"/>
  <c r="H4" i="17"/>
  <c r="C4" i="17"/>
  <c r="D4" i="17" s="1"/>
  <c r="F4" i="17" s="1"/>
  <c r="H3" i="17"/>
  <c r="C3" i="17"/>
  <c r="D3" i="17" s="1"/>
  <c r="F3" i="17" s="1"/>
  <c r="H2" i="17"/>
  <c r="C2" i="17"/>
  <c r="D2" i="17" s="1"/>
  <c r="F2" i="17" s="1"/>
  <c r="H6" i="16"/>
  <c r="C6" i="16"/>
  <c r="D6" i="16" s="1"/>
  <c r="F6" i="16" s="1"/>
  <c r="H5" i="16"/>
  <c r="C5" i="16"/>
  <c r="D5" i="16" s="1"/>
  <c r="F5" i="16" s="1"/>
  <c r="H4" i="16"/>
  <c r="C4" i="16"/>
  <c r="D4" i="16" s="1"/>
  <c r="F4" i="16" s="1"/>
  <c r="H3" i="16"/>
  <c r="C3" i="16"/>
  <c r="D3" i="16" s="1"/>
  <c r="F3" i="16" s="1"/>
  <c r="H2" i="16"/>
  <c r="C2" i="16"/>
  <c r="D2" i="16" s="1"/>
  <c r="F2" i="16" s="1"/>
  <c r="H10" i="15"/>
  <c r="C10" i="15"/>
  <c r="D10" i="15" s="1"/>
  <c r="F10" i="15" s="1"/>
  <c r="H9" i="15"/>
  <c r="C9" i="15"/>
  <c r="D9" i="15" s="1"/>
  <c r="F9" i="15" s="1"/>
  <c r="H8" i="15"/>
  <c r="C8" i="15"/>
  <c r="D8" i="15" s="1"/>
  <c r="F8" i="15" s="1"/>
  <c r="H7" i="15"/>
  <c r="C7" i="15"/>
  <c r="D7" i="15" s="1"/>
  <c r="F7" i="15" s="1"/>
  <c r="K7" i="15" s="1"/>
  <c r="H6" i="15"/>
  <c r="C6" i="15"/>
  <c r="D6" i="15" s="1"/>
  <c r="F6" i="15" s="1"/>
  <c r="H5" i="15"/>
  <c r="C5" i="15"/>
  <c r="D5" i="15" s="1"/>
  <c r="F5" i="15" s="1"/>
  <c r="H4" i="15"/>
  <c r="C4" i="15"/>
  <c r="D4" i="15" s="1"/>
  <c r="F4" i="15" s="1"/>
  <c r="H3" i="15"/>
  <c r="C3" i="15"/>
  <c r="D3" i="15" s="1"/>
  <c r="F3" i="15" s="1"/>
  <c r="H2" i="15"/>
  <c r="C2" i="15"/>
  <c r="D2" i="15" s="1"/>
  <c r="F2" i="15" s="1"/>
  <c r="H7" i="14"/>
  <c r="C7" i="14"/>
  <c r="D7" i="14" s="1"/>
  <c r="F7" i="14" s="1"/>
  <c r="K7" i="14" s="1"/>
  <c r="H6" i="14"/>
  <c r="C6" i="14"/>
  <c r="D6" i="14" s="1"/>
  <c r="F6" i="14" s="1"/>
  <c r="H5" i="14"/>
  <c r="C5" i="14"/>
  <c r="D5" i="14" s="1"/>
  <c r="F5" i="14" s="1"/>
  <c r="H4" i="14"/>
  <c r="C4" i="14"/>
  <c r="D4" i="14" s="1"/>
  <c r="F4" i="14" s="1"/>
  <c r="H3" i="14"/>
  <c r="C3" i="14"/>
  <c r="D3" i="14" s="1"/>
  <c r="F3" i="14" s="1"/>
  <c r="H2" i="14"/>
  <c r="C2" i="14"/>
  <c r="D2" i="14" s="1"/>
  <c r="F2" i="14" s="1"/>
  <c r="H7" i="13"/>
  <c r="C7" i="13"/>
  <c r="D7" i="13" s="1"/>
  <c r="F7" i="13" s="1"/>
  <c r="K7" i="13" s="1"/>
  <c r="H6" i="13"/>
  <c r="C6" i="13"/>
  <c r="D6" i="13" s="1"/>
  <c r="F6" i="13" s="1"/>
  <c r="H5" i="13"/>
  <c r="C5" i="13"/>
  <c r="D5" i="13" s="1"/>
  <c r="F5" i="13" s="1"/>
  <c r="H4" i="13"/>
  <c r="C4" i="13"/>
  <c r="D4" i="13" s="1"/>
  <c r="F4" i="13" s="1"/>
  <c r="H3" i="13"/>
  <c r="C3" i="13"/>
  <c r="D3" i="13" s="1"/>
  <c r="F3" i="13" s="1"/>
  <c r="H2" i="13"/>
  <c r="C2" i="13"/>
  <c r="D2" i="13" s="1"/>
  <c r="F2" i="13" s="1"/>
  <c r="H7" i="12"/>
  <c r="C7" i="12"/>
  <c r="D7" i="12" s="1"/>
  <c r="F7" i="12" s="1"/>
  <c r="K7" i="12" s="1"/>
  <c r="H6" i="12"/>
  <c r="C6" i="12"/>
  <c r="D6" i="12" s="1"/>
  <c r="F6" i="12" s="1"/>
  <c r="H5" i="12"/>
  <c r="C5" i="12"/>
  <c r="D5" i="12" s="1"/>
  <c r="F5" i="12" s="1"/>
  <c r="H4" i="12"/>
  <c r="C4" i="12"/>
  <c r="D4" i="12" s="1"/>
  <c r="F4" i="12" s="1"/>
  <c r="H3" i="12"/>
  <c r="C3" i="12"/>
  <c r="D3" i="12" s="1"/>
  <c r="F3" i="12" s="1"/>
  <c r="H2" i="12"/>
  <c r="C2" i="12"/>
  <c r="D2" i="12" s="1"/>
  <c r="F2" i="12" s="1"/>
  <c r="H9" i="11"/>
  <c r="C9" i="11"/>
  <c r="D9" i="11" s="1"/>
  <c r="F9" i="11" s="1"/>
  <c r="H8" i="11"/>
  <c r="C8" i="11"/>
  <c r="D8" i="11" s="1"/>
  <c r="F8" i="11" s="1"/>
  <c r="H7" i="11"/>
  <c r="C7" i="11"/>
  <c r="D7" i="11" s="1"/>
  <c r="F7" i="11" s="1"/>
  <c r="K7" i="11" s="1"/>
  <c r="H6" i="11"/>
  <c r="C6" i="11"/>
  <c r="D6" i="11" s="1"/>
  <c r="F6" i="11" s="1"/>
  <c r="H5" i="11"/>
  <c r="C5" i="11"/>
  <c r="D5" i="11" s="1"/>
  <c r="F5" i="11" s="1"/>
  <c r="H4" i="11"/>
  <c r="C4" i="11"/>
  <c r="D4" i="11" s="1"/>
  <c r="F4" i="11" s="1"/>
  <c r="H3" i="11"/>
  <c r="C3" i="11"/>
  <c r="D3" i="11" s="1"/>
  <c r="F3" i="11" s="1"/>
  <c r="H2" i="11"/>
  <c r="C2" i="11"/>
  <c r="D2" i="11" s="1"/>
  <c r="F2" i="11" s="1"/>
  <c r="H7" i="10"/>
  <c r="C7" i="10"/>
  <c r="D7" i="10" s="1"/>
  <c r="F7" i="10" s="1"/>
  <c r="K7" i="10" s="1"/>
  <c r="H6" i="10"/>
  <c r="C6" i="10"/>
  <c r="D6" i="10" s="1"/>
  <c r="F6" i="10" s="1"/>
  <c r="H5" i="10"/>
  <c r="C5" i="10"/>
  <c r="D5" i="10" s="1"/>
  <c r="F5" i="10" s="1"/>
  <c r="H4" i="10"/>
  <c r="C4" i="10"/>
  <c r="D4" i="10" s="1"/>
  <c r="F4" i="10" s="1"/>
  <c r="H3" i="10"/>
  <c r="C3" i="10"/>
  <c r="D3" i="10" s="1"/>
  <c r="F3" i="10" s="1"/>
  <c r="H2" i="10"/>
  <c r="C2" i="10"/>
  <c r="D2" i="10" s="1"/>
  <c r="F2" i="10" s="1"/>
  <c r="H6" i="9"/>
  <c r="C6" i="9"/>
  <c r="D6" i="9" s="1"/>
  <c r="F6" i="9" s="1"/>
  <c r="H5" i="9"/>
  <c r="C5" i="9"/>
  <c r="D5" i="9" s="1"/>
  <c r="F5" i="9" s="1"/>
  <c r="H4" i="9"/>
  <c r="C4" i="9"/>
  <c r="D4" i="9" s="1"/>
  <c r="F4" i="9" s="1"/>
  <c r="H3" i="9"/>
  <c r="C3" i="9"/>
  <c r="D3" i="9" s="1"/>
  <c r="F3" i="9" s="1"/>
  <c r="H2" i="9"/>
  <c r="C2" i="9"/>
  <c r="D2" i="9" s="1"/>
  <c r="F2" i="9" s="1"/>
  <c r="H9" i="8"/>
  <c r="C9" i="8"/>
  <c r="D9" i="8" s="1"/>
  <c r="F9" i="8" s="1"/>
  <c r="H8" i="8"/>
  <c r="C8" i="8"/>
  <c r="D8" i="8" s="1"/>
  <c r="F8" i="8" s="1"/>
  <c r="H7" i="8"/>
  <c r="C7" i="8"/>
  <c r="D7" i="8" s="1"/>
  <c r="F7" i="8" s="1"/>
  <c r="K7" i="8" s="1"/>
  <c r="H6" i="8"/>
  <c r="C6" i="8"/>
  <c r="D6" i="8" s="1"/>
  <c r="F6" i="8" s="1"/>
  <c r="H5" i="8"/>
  <c r="C5" i="8"/>
  <c r="D5" i="8" s="1"/>
  <c r="F5" i="8" s="1"/>
  <c r="H4" i="8"/>
  <c r="C4" i="8"/>
  <c r="D4" i="8" s="1"/>
  <c r="F4" i="8" s="1"/>
  <c r="H3" i="8"/>
  <c r="C3" i="8"/>
  <c r="D3" i="8" s="1"/>
  <c r="F3" i="8" s="1"/>
  <c r="H2" i="8"/>
  <c r="C2" i="8"/>
  <c r="D2" i="8" s="1"/>
  <c r="F2" i="8" s="1"/>
  <c r="H10" i="7"/>
  <c r="C10" i="7"/>
  <c r="D10" i="7" s="1"/>
  <c r="F10" i="7" s="1"/>
  <c r="H9" i="7"/>
  <c r="C9" i="7"/>
  <c r="D9" i="7" s="1"/>
  <c r="F9" i="7" s="1"/>
  <c r="H8" i="7"/>
  <c r="C8" i="7"/>
  <c r="D8" i="7" s="1"/>
  <c r="F8" i="7" s="1"/>
  <c r="H7" i="7"/>
  <c r="C7" i="7"/>
  <c r="D7" i="7" s="1"/>
  <c r="F7" i="7" s="1"/>
  <c r="K7" i="7" s="1"/>
  <c r="H6" i="7"/>
  <c r="C6" i="7"/>
  <c r="D6" i="7" s="1"/>
  <c r="F6" i="7" s="1"/>
  <c r="H5" i="7"/>
  <c r="C5" i="7"/>
  <c r="D5" i="7" s="1"/>
  <c r="F5" i="7" s="1"/>
  <c r="H4" i="7"/>
  <c r="C4" i="7"/>
  <c r="D4" i="7" s="1"/>
  <c r="F4" i="7" s="1"/>
  <c r="H3" i="7"/>
  <c r="C3" i="7"/>
  <c r="D3" i="7" s="1"/>
  <c r="F3" i="7" s="1"/>
  <c r="H2" i="7"/>
  <c r="C2" i="7"/>
  <c r="D2" i="7" s="1"/>
  <c r="F2" i="7" s="1"/>
  <c r="H5" i="6"/>
  <c r="C5" i="6"/>
  <c r="D5" i="6" s="1"/>
  <c r="F5" i="6" s="1"/>
  <c r="H4" i="6"/>
  <c r="C4" i="6"/>
  <c r="D4" i="6" s="1"/>
  <c r="F4" i="6" s="1"/>
  <c r="H3" i="6"/>
  <c r="C3" i="6"/>
  <c r="D3" i="6" s="1"/>
  <c r="F3" i="6" s="1"/>
  <c r="H2" i="6"/>
  <c r="C2" i="6"/>
  <c r="D2" i="6" s="1"/>
  <c r="F2" i="6" s="1"/>
  <c r="H11" i="5"/>
  <c r="C11" i="5"/>
  <c r="D11" i="5" s="1"/>
  <c r="F11" i="5" s="1"/>
  <c r="H10" i="5"/>
  <c r="C10" i="5"/>
  <c r="D10" i="5" s="1"/>
  <c r="F10" i="5" s="1"/>
  <c r="H9" i="5"/>
  <c r="C9" i="5"/>
  <c r="D9" i="5" s="1"/>
  <c r="F9" i="5" s="1"/>
  <c r="H8" i="5"/>
  <c r="C8" i="5"/>
  <c r="D8" i="5" s="1"/>
  <c r="F8" i="5" s="1"/>
  <c r="H7" i="5"/>
  <c r="C7" i="5"/>
  <c r="D7" i="5" s="1"/>
  <c r="F7" i="5" s="1"/>
  <c r="K7" i="5" s="1"/>
  <c r="H6" i="5"/>
  <c r="C6" i="5"/>
  <c r="D6" i="5" s="1"/>
  <c r="F6" i="5" s="1"/>
  <c r="H5" i="5"/>
  <c r="C5" i="5"/>
  <c r="D5" i="5" s="1"/>
  <c r="F5" i="5" s="1"/>
  <c r="H4" i="5"/>
  <c r="C4" i="5"/>
  <c r="D4" i="5" s="1"/>
  <c r="F4" i="5" s="1"/>
  <c r="H3" i="5"/>
  <c r="C3" i="5"/>
  <c r="D3" i="5" s="1"/>
  <c r="F3" i="5" s="1"/>
  <c r="H2" i="5"/>
  <c r="C2" i="5"/>
  <c r="D2" i="5" s="1"/>
  <c r="F2" i="5" s="1"/>
  <c r="H10" i="4"/>
  <c r="C10" i="4"/>
  <c r="D10" i="4" s="1"/>
  <c r="F10" i="4" s="1"/>
  <c r="H9" i="4"/>
  <c r="C9" i="4"/>
  <c r="D9" i="4" s="1"/>
  <c r="F9" i="4" s="1"/>
  <c r="H8" i="4"/>
  <c r="C8" i="4"/>
  <c r="D8" i="4" s="1"/>
  <c r="F8" i="4" s="1"/>
  <c r="H7" i="4"/>
  <c r="C7" i="4"/>
  <c r="D7" i="4" s="1"/>
  <c r="F7" i="4" s="1"/>
  <c r="K7" i="4" s="1"/>
  <c r="H6" i="4"/>
  <c r="C6" i="4"/>
  <c r="D6" i="4" s="1"/>
  <c r="F6" i="4" s="1"/>
  <c r="H5" i="4"/>
  <c r="C5" i="4"/>
  <c r="D5" i="4" s="1"/>
  <c r="F5" i="4" s="1"/>
  <c r="H4" i="4"/>
  <c r="C4" i="4"/>
  <c r="D4" i="4" s="1"/>
  <c r="F4" i="4" s="1"/>
  <c r="H3" i="4"/>
  <c r="C3" i="4"/>
  <c r="D3" i="4" s="1"/>
  <c r="F3" i="4" s="1"/>
  <c r="H2" i="4"/>
  <c r="C2" i="4"/>
  <c r="D2" i="4" s="1"/>
  <c r="F2" i="4" s="1"/>
  <c r="H8" i="3"/>
  <c r="C8" i="3"/>
  <c r="D8" i="3" s="1"/>
  <c r="F8" i="3" s="1"/>
  <c r="H7" i="3"/>
  <c r="C7" i="3"/>
  <c r="D7" i="3" s="1"/>
  <c r="F7" i="3" s="1"/>
  <c r="K7" i="3" s="1"/>
  <c r="H6" i="3"/>
  <c r="C6" i="3"/>
  <c r="D6" i="3" s="1"/>
  <c r="F6" i="3" s="1"/>
  <c r="H5" i="3"/>
  <c r="C5" i="3"/>
  <c r="D5" i="3" s="1"/>
  <c r="F5" i="3" s="1"/>
  <c r="H4" i="3"/>
  <c r="C4" i="3"/>
  <c r="D4" i="3" s="1"/>
  <c r="F4" i="3" s="1"/>
  <c r="H3" i="3"/>
  <c r="C3" i="3"/>
  <c r="D3" i="3" s="1"/>
  <c r="F3" i="3" s="1"/>
  <c r="H2" i="3"/>
  <c r="C2" i="3"/>
  <c r="D2" i="3" s="1"/>
  <c r="F2" i="3" s="1"/>
  <c r="H10" i="2"/>
  <c r="C10" i="2"/>
  <c r="D10" i="2" s="1"/>
  <c r="F10" i="2" s="1"/>
  <c r="H9" i="2"/>
  <c r="C9" i="2"/>
  <c r="D9" i="2" s="1"/>
  <c r="F9" i="2" s="1"/>
  <c r="H8" i="2"/>
  <c r="C8" i="2"/>
  <c r="D8" i="2" s="1"/>
  <c r="F8" i="2" s="1"/>
  <c r="H7" i="2"/>
  <c r="C7" i="2"/>
  <c r="D7" i="2" s="1"/>
  <c r="F7" i="2" s="1"/>
  <c r="K7" i="2" s="1"/>
  <c r="H6" i="2"/>
  <c r="C6" i="2"/>
  <c r="D6" i="2" s="1"/>
  <c r="F6" i="2" s="1"/>
  <c r="H5" i="2"/>
  <c r="C5" i="2"/>
  <c r="D5" i="2" s="1"/>
  <c r="F5" i="2" s="1"/>
  <c r="H4" i="2"/>
  <c r="C4" i="2"/>
  <c r="D4" i="2" s="1"/>
  <c r="F4" i="2" s="1"/>
  <c r="H3" i="2"/>
  <c r="C3" i="2"/>
  <c r="D3" i="2" s="1"/>
  <c r="F3" i="2" s="1"/>
  <c r="H2" i="2"/>
  <c r="C2" i="2"/>
  <c r="D2" i="2" s="1"/>
  <c r="F2" i="2" s="1"/>
  <c r="H10" i="1"/>
  <c r="C10" i="1"/>
  <c r="D10" i="1" s="1"/>
  <c r="F10" i="1" s="1"/>
  <c r="H9" i="1"/>
  <c r="C9" i="1"/>
  <c r="D9" i="1" s="1"/>
  <c r="F9" i="1" s="1"/>
  <c r="H8" i="1"/>
  <c r="C8" i="1"/>
  <c r="D8" i="1" s="1"/>
  <c r="F8" i="1" s="1"/>
  <c r="H7" i="1"/>
  <c r="C7" i="1"/>
  <c r="D7" i="1" s="1"/>
  <c r="F7" i="1" s="1"/>
  <c r="K7" i="1" s="1"/>
  <c r="H6" i="1"/>
  <c r="C6" i="1"/>
  <c r="D6" i="1" s="1"/>
  <c r="F6" i="1" s="1"/>
  <c r="H5" i="1"/>
  <c r="C5" i="1"/>
  <c r="D5" i="1" s="1"/>
  <c r="F5" i="1" s="1"/>
  <c r="H4" i="1"/>
  <c r="C4" i="1"/>
  <c r="D4" i="1" s="1"/>
  <c r="F4" i="1" s="1"/>
  <c r="H3" i="1"/>
  <c r="C3" i="1"/>
  <c r="D3" i="1" s="1"/>
  <c r="F3" i="1" s="1"/>
  <c r="H2" i="1"/>
  <c r="C2" i="1"/>
  <c r="D2" i="1" s="1"/>
  <c r="F2" i="1" s="1"/>
  <c r="K7" i="20" l="1" a="1"/>
  <c r="K7" i="20" s="1"/>
  <c r="K7" i="17" a="1"/>
  <c r="K7" i="17" s="1"/>
  <c r="K7" i="16" a="1"/>
  <c r="K7" i="16" s="1"/>
  <c r="K7" i="9" a="1"/>
  <c r="K7" i="9" s="1"/>
  <c r="K7" i="6" a="1"/>
  <c r="K7" i="6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<sst xmlns="http://schemas.openxmlformats.org/spreadsheetml/2006/main" count="241" uniqueCount="13">
  <si>
    <t>ARIMAPP</t>
  </si>
  <si>
    <t>LSTMPP</t>
  </si>
  <si>
    <t>PP</t>
  </si>
  <si>
    <t>PPG</t>
  </si>
  <si>
    <t>Plays</t>
  </si>
  <si>
    <t>Tot</t>
  </si>
  <si>
    <t>APP</t>
  </si>
  <si>
    <t>APPG</t>
  </si>
  <si>
    <t>Total Games</t>
  </si>
  <si>
    <t>ARIMA</t>
  </si>
  <si>
    <t>LSTM</t>
  </si>
  <si>
    <t>OFF</t>
  </si>
  <si>
    <t>DIDN'T CALIBRATE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</si>
</sst>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ARS" displayName="TableARS" ref="A1:H10">
  <autoFilter ref="A1:H10" xr:uid="{00000000-0009-0000-0100-000001000000}"/>
  <tableColumns count="8">
    <tableColumn id="1" xr3:uid="{00000000-0010-0000-0000-000001000000}" name="ARIMAPP" totalsRowLabel="Total"/>
    <tableColumn id="2" xr3:uid="{00000000-0010-0000-0000-000002000000}" name="LSTMPP"/>
    <tableColumn id="3" xr3:uid="{00000000-0010-0000-0000-000003000000}" name="PP"/>
    <tableColumn id="4" xr3:uid="{00000000-0010-0000-0000-000004000000}" name="PPG"/>
    <tableColumn id="5" xr3:uid="{00000000-0010-0000-0000-000005000000}" name="Plays"/>
    <tableColumn id="6" xr3:uid="{00000000-0010-0000-0000-000006000000}" name="Tot"/>
    <tableColumn id="7" xr3:uid="{00000000-0010-0000-0000-000007000000}" name="APP"/>
    <tableColumn id="8" xr3:uid="{00000000-0010-0000-0000-000008000000}" name="APPG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AVL" displayName="TableAVL" ref="A1:H10">
  <autoFilter ref="A1:H10" xr:uid="{00000000-0009-0000-0100-000002000000}"/>
  <tableColumns count="8">
    <tableColumn id="1" xr3:uid="{00000000-0010-0000-0100-000001000000}" name="ARIMAPP" totalsRowLabel="Total"/>
    <tableColumn id="2" xr3:uid="{00000000-0010-0000-0100-000002000000}" name="LSTMPP"/>
    <tableColumn id="3" xr3:uid="{00000000-0010-0000-0100-000003000000}" name="PP"/>
    <tableColumn id="4" xr3:uid="{00000000-0010-0000-0100-000004000000}" name="PPG"/>
    <tableColumn id="5" xr3:uid="{00000000-0010-0000-0100-000005000000}" name="Plays"/>
    <tableColumn id="6" xr3:uid="{00000000-0010-0000-0100-000006000000}" name="Tot"/>
    <tableColumn id="7" xr3:uid="{00000000-0010-0000-0100-000007000000}" name="APP"/>
    <tableColumn id="8" xr3:uid="{00000000-0010-0000-0100-000008000000}" name="APPG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BOU" displayName="TableBOU" ref="A1:H8">
  <autoFilter ref="A1:H8" xr:uid="{00000000-0009-0000-0100-000003000000}"/>
  <tableColumns count="8">
    <tableColumn id="1" xr3:uid="{00000000-0010-0000-0200-000001000000}" name="ARIMAPP" totalsRowLabel="Total"/>
    <tableColumn id="2" xr3:uid="{00000000-0010-0000-0200-000002000000}" name="LSTMPP"/>
    <tableColumn id="3" xr3:uid="{00000000-0010-0000-0200-000003000000}" name="PP"/>
    <tableColumn id="4" xr3:uid="{00000000-0010-0000-0200-000004000000}" name="PPG"/>
    <tableColumn id="5" xr3:uid="{00000000-0010-0000-0200-000005000000}" name="Plays"/>
    <tableColumn id="6" xr3:uid="{00000000-0010-0000-0200-000006000000}" name="Tot"/>
    <tableColumn id="7" xr3:uid="{00000000-0010-0000-0200-000007000000}" name="APP"/>
    <tableColumn id="8" xr3:uid="{00000000-0010-0000-0200-000008000000}" name="APPG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BRE" displayName="TableBRE" ref="A1:H10">
  <autoFilter ref="A1:H10" xr:uid="{00000000-0009-0000-0100-000004000000}"/>
  <tableColumns count="8">
    <tableColumn id="1" xr3:uid="{00000000-0010-0000-0300-000001000000}" name="ARIMAPP" totalsRowLabel="Total"/>
    <tableColumn id="2" xr3:uid="{00000000-0010-0000-0300-000002000000}" name="LSTMPP"/>
    <tableColumn id="3" xr3:uid="{00000000-0010-0000-0300-000003000000}" name="PP"/>
    <tableColumn id="4" xr3:uid="{00000000-0010-0000-0300-000004000000}" name="PPG"/>
    <tableColumn id="5" xr3:uid="{00000000-0010-0000-0300-000005000000}" name="Plays"/>
    <tableColumn id="6" xr3:uid="{00000000-0010-0000-0300-000006000000}" name="Tot"/>
    <tableColumn id="7" xr3:uid="{00000000-0010-0000-0300-000007000000}" name="APP"/>
    <tableColumn id="8" xr3:uid="{00000000-0010-0000-0300-000008000000}" name="APPG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BHA" displayName="TableBHA" ref="A1:H11">
  <autoFilter ref="A1:H11" xr:uid="{00000000-0009-0000-0100-000005000000}"/>
  <tableColumns count="8">
    <tableColumn id="1" xr3:uid="{00000000-0010-0000-0400-000001000000}" name="ARIMAPP" totalsRowLabel="Total"/>
    <tableColumn id="2" xr3:uid="{00000000-0010-0000-0400-000002000000}" name="LSTMPP"/>
    <tableColumn id="3" xr3:uid="{00000000-0010-0000-0400-000003000000}" name="PP"/>
    <tableColumn id="4" xr3:uid="{00000000-0010-0000-0400-000004000000}" name="PPG"/>
    <tableColumn id="5" xr3:uid="{00000000-0010-0000-0400-000005000000}" name="Plays"/>
    <tableColumn id="6" xr3:uid="{00000000-0010-0000-0400-000006000000}" name="Tot"/>
    <tableColumn id="7" xr3:uid="{00000000-0010-0000-0400-000007000000}" name="APP"/>
    <tableColumn id="8" xr3:uid="{00000000-0010-0000-0400-000008000000}" name="APPG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TableCHE" displayName="TableCHE" ref="A1:H5">
  <autoFilter ref="A1:H5" xr:uid="{00000000-0009-0000-0100-000006000000}"/>
  <tableColumns count="8">
    <tableColumn id="1" xr3:uid="{00000000-0010-0000-0500-000001000000}" name="ARIMAPP" totalsRowLabel="Total"/>
    <tableColumn id="2" xr3:uid="{00000000-0010-0000-0500-000002000000}" name="LSTMPP"/>
    <tableColumn id="3" xr3:uid="{00000000-0010-0000-0500-000003000000}" name="PP"/>
    <tableColumn id="4" xr3:uid="{00000000-0010-0000-0500-000004000000}" name="PPG"/>
    <tableColumn id="5" xr3:uid="{00000000-0010-0000-0500-000005000000}" name="Plays"/>
    <tableColumn id="6" xr3:uid="{00000000-0010-0000-0500-000006000000}" name="Tot"/>
    <tableColumn id="7" xr3:uid="{00000000-0010-0000-0500-000007000000}" name="APP"/>
    <tableColumn id="8" xr3:uid="{00000000-0010-0000-0500-000008000000}" name="APPG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6000000}" name="TableCRY" displayName="TableCRY" ref="A1:H10">
  <autoFilter ref="A1:H10" xr:uid="{00000000-0009-0000-0100-000007000000}"/>
  <tableColumns count="8">
    <tableColumn id="1" xr3:uid="{00000000-0010-0000-0600-000001000000}" name="ARIMAPP" totalsRowLabel="Total"/>
    <tableColumn id="2" xr3:uid="{00000000-0010-0000-0600-000002000000}" name="LSTMPP"/>
    <tableColumn id="3" xr3:uid="{00000000-0010-0000-0600-000003000000}" name="PP"/>
    <tableColumn id="4" xr3:uid="{00000000-0010-0000-0600-000004000000}" name="PPG"/>
    <tableColumn id="5" xr3:uid="{00000000-0010-0000-0600-000005000000}" name="Plays"/>
    <tableColumn id="6" xr3:uid="{00000000-0010-0000-0600-000006000000}" name="Tot"/>
    <tableColumn id="7" xr3:uid="{00000000-0010-0000-0600-000007000000}" name="APP"/>
    <tableColumn id="8" xr3:uid="{00000000-0010-0000-0600-000008000000}" name="APPG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7000000}" name="TableEVE" displayName="TableEVE" ref="A1:H9">
  <autoFilter ref="A1:H9" xr:uid="{00000000-0009-0000-0100-000008000000}"/>
  <tableColumns count="8">
    <tableColumn id="1" xr3:uid="{00000000-0010-0000-0700-000001000000}" name="ARIMAPP" totalsRowLabel="Total"/>
    <tableColumn id="2" xr3:uid="{00000000-0010-0000-0700-000002000000}" name="LSTMPP"/>
    <tableColumn id="3" xr3:uid="{00000000-0010-0000-0700-000003000000}" name="PP"/>
    <tableColumn id="4" xr3:uid="{00000000-0010-0000-0700-000004000000}" name="PPG"/>
    <tableColumn id="5" xr3:uid="{00000000-0010-0000-0700-000005000000}" name="Plays"/>
    <tableColumn id="6" xr3:uid="{00000000-0010-0000-0700-000006000000}" name="Tot"/>
    <tableColumn id="7" xr3:uid="{00000000-0010-0000-0700-000007000000}" name="APP"/>
    <tableColumn id="8" xr3:uid="{00000000-0010-0000-0700-000008000000}" name="APPG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8000000}" name="TableFUL" displayName="TableFUL" ref="A1:H6">
  <autoFilter ref="A1:H6" xr:uid="{00000000-0009-0000-0100-000009000000}"/>
  <tableColumns count="8">
    <tableColumn id="1" xr3:uid="{00000000-0010-0000-0800-000001000000}" name="ARIMAPP" totalsRowLabel="Total"/>
    <tableColumn id="2" xr3:uid="{00000000-0010-0000-0800-000002000000}" name="LSTMPP"/>
    <tableColumn id="3" xr3:uid="{00000000-0010-0000-0800-000003000000}" name="PP"/>
    <tableColumn id="4" xr3:uid="{00000000-0010-0000-0800-000004000000}" name="PPG"/>
    <tableColumn id="5" xr3:uid="{00000000-0010-0000-0800-000005000000}" name="Plays"/>
    <tableColumn id="6" xr3:uid="{00000000-0010-0000-0800-000006000000}" name="Tot"/>
    <tableColumn id="7" xr3:uid="{00000000-0010-0000-0800-000007000000}" name="APP"/>
    <tableColumn id="8" xr3:uid="{00000000-0010-0000-0800-000008000000}" name="APPG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9000000}" name="TableLEE" displayName="TableLEE" ref="A1:H7">
  <autoFilter ref="A1:H7" xr:uid="{00000000-0009-0000-0100-00000A000000}"/>
  <tableColumns count="8">
    <tableColumn id="1" xr3:uid="{00000000-0010-0000-0900-000001000000}" name="ARIMAPP" totalsRowLabel="Total"/>
    <tableColumn id="2" xr3:uid="{00000000-0010-0000-0900-000002000000}" name="LSTMPP"/>
    <tableColumn id="3" xr3:uid="{00000000-0010-0000-0900-000003000000}" name="PP"/>
    <tableColumn id="4" xr3:uid="{00000000-0010-0000-0900-000004000000}" name="PPG"/>
    <tableColumn id="5" xr3:uid="{00000000-0010-0000-0900-000005000000}" name="Plays"/>
    <tableColumn id="6" xr3:uid="{00000000-0010-0000-0900-000006000000}" name="Tot"/>
    <tableColumn id="7" xr3:uid="{00000000-0010-0000-0900-000007000000}" name="APP"/>
    <tableColumn id="8" xr3:uid="{00000000-0010-0000-0900-000008000000}" name="APPG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A000000}" name="TableLEI" displayName="TableLEI" ref="A1:H9">
  <autoFilter ref="A1:H9" xr:uid="{00000000-0009-0000-0100-00000B000000}"/>
  <tableColumns count="8">
    <tableColumn id="1" xr3:uid="{00000000-0010-0000-0A00-000001000000}" name="ARIMAPP" totalsRowLabel="Total"/>
    <tableColumn id="2" xr3:uid="{00000000-0010-0000-0A00-000002000000}" name="LSTMPP"/>
    <tableColumn id="3" xr3:uid="{00000000-0010-0000-0A00-000003000000}" name="PP"/>
    <tableColumn id="4" xr3:uid="{00000000-0010-0000-0A00-000004000000}" name="PPG"/>
    <tableColumn id="5" xr3:uid="{00000000-0010-0000-0A00-000005000000}" name="Plays"/>
    <tableColumn id="6" xr3:uid="{00000000-0010-0000-0A00-000006000000}" name="Tot"/>
    <tableColumn id="7" xr3:uid="{00000000-0010-0000-0A00-000007000000}" name="APP"/>
    <tableColumn id="8" xr3:uid="{00000000-0010-0000-0A00-000008000000}" name="APPG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B000000}" name="TableLIV" displayName="TableLIV" ref="A1:H7">
  <autoFilter ref="A1:H7" xr:uid="{00000000-0009-0000-0100-00000C000000}"/>
  <tableColumns count="8">
    <tableColumn id="1" xr3:uid="{00000000-0010-0000-0B00-000001000000}" name="ARIMAPP" totalsRowLabel="Total"/>
    <tableColumn id="2" xr3:uid="{00000000-0010-0000-0B00-000002000000}" name="LSTMPP"/>
    <tableColumn id="3" xr3:uid="{00000000-0010-0000-0B00-000003000000}" name="PP"/>
    <tableColumn id="4" xr3:uid="{00000000-0010-0000-0B00-000004000000}" name="PPG"/>
    <tableColumn id="5" xr3:uid="{00000000-0010-0000-0B00-000005000000}" name="Plays"/>
    <tableColumn id="6" xr3:uid="{00000000-0010-0000-0B00-000006000000}" name="Tot"/>
    <tableColumn id="7" xr3:uid="{00000000-0010-0000-0B00-000007000000}" name="APP"/>
    <tableColumn id="8" xr3:uid="{00000000-0010-0000-0B00-000008000000}" name="APPG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C000000}" name="TableMCI" displayName="TableMCI" ref="A1:H7">
  <autoFilter ref="A1:H7" xr:uid="{00000000-0009-0000-0100-00000D000000}"/>
  <tableColumns count="8">
    <tableColumn id="1" xr3:uid="{00000000-0010-0000-0C00-000001000000}" name="ARIMAPP" totalsRowLabel="Total"/>
    <tableColumn id="2" xr3:uid="{00000000-0010-0000-0C00-000002000000}" name="LSTMPP"/>
    <tableColumn id="3" xr3:uid="{00000000-0010-0000-0C00-000003000000}" name="PP"/>
    <tableColumn id="4" xr3:uid="{00000000-0010-0000-0C00-000004000000}" name="PPG"/>
    <tableColumn id="5" xr3:uid="{00000000-0010-0000-0C00-000005000000}" name="Plays"/>
    <tableColumn id="6" xr3:uid="{00000000-0010-0000-0C00-000006000000}" name="Tot"/>
    <tableColumn id="7" xr3:uid="{00000000-0010-0000-0C00-000007000000}" name="APP"/>
    <tableColumn id="8" xr3:uid="{00000000-0010-0000-0C00-000008000000}" name="APPG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D000000}" name="TableMUN" displayName="TableMUN" ref="A1:H7">
  <autoFilter ref="A1:H7" xr:uid="{00000000-0009-0000-0100-00000E000000}"/>
  <tableColumns count="8">
    <tableColumn id="1" xr3:uid="{00000000-0010-0000-0D00-000001000000}" name="ARIMAPP" totalsRowLabel="Total"/>
    <tableColumn id="2" xr3:uid="{00000000-0010-0000-0D00-000002000000}" name="LSTMPP"/>
    <tableColumn id="3" xr3:uid="{00000000-0010-0000-0D00-000003000000}" name="PP"/>
    <tableColumn id="4" xr3:uid="{00000000-0010-0000-0D00-000004000000}" name="PPG"/>
    <tableColumn id="5" xr3:uid="{00000000-0010-0000-0D00-000005000000}" name="Plays"/>
    <tableColumn id="6" xr3:uid="{00000000-0010-0000-0D00-000006000000}" name="Tot"/>
    <tableColumn id="7" xr3:uid="{00000000-0010-0000-0D00-000007000000}" name="APP"/>
    <tableColumn id="8" xr3:uid="{00000000-0010-0000-0D00-000008000000}" name="APPG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0E000000}" name="TableNEW" displayName="TableNEW" ref="A1:H10">
  <autoFilter ref="A1:H10" xr:uid="{00000000-0009-0000-0100-00000F000000}"/>
  <tableColumns count="8">
    <tableColumn id="1" xr3:uid="{00000000-0010-0000-0E00-000001000000}" name="ARIMAPP" totalsRowLabel="Total"/>
    <tableColumn id="2" xr3:uid="{00000000-0010-0000-0E00-000002000000}" name="LSTMPP"/>
    <tableColumn id="3" xr3:uid="{00000000-0010-0000-0E00-000003000000}" name="PP"/>
    <tableColumn id="4" xr3:uid="{00000000-0010-0000-0E00-000004000000}" name="PPG"/>
    <tableColumn id="5" xr3:uid="{00000000-0010-0000-0E00-000005000000}" name="Plays"/>
    <tableColumn id="6" xr3:uid="{00000000-0010-0000-0E00-000006000000}" name="Tot"/>
    <tableColumn id="7" xr3:uid="{00000000-0010-0000-0E00-000007000000}" name="APP"/>
    <tableColumn id="8" xr3:uid="{00000000-0010-0000-0E00-000008000000}" name="APPG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0000000-000C-0000-FFFF-FFFF0F000000}" name="TableNFO" displayName="TableNFO" ref="A1:H6">
  <autoFilter ref="A1:H6" xr:uid="{00000000-0009-0000-0100-000010000000}"/>
  <tableColumns count="8">
    <tableColumn id="1" xr3:uid="{00000000-0010-0000-0F00-000001000000}" name="ARIMAPP" totalsRowLabel="Total"/>
    <tableColumn id="2" xr3:uid="{00000000-0010-0000-0F00-000002000000}" name="LSTMPP"/>
    <tableColumn id="3" xr3:uid="{00000000-0010-0000-0F00-000003000000}" name="PP"/>
    <tableColumn id="4" xr3:uid="{00000000-0010-0000-0F00-000004000000}" name="PPG"/>
    <tableColumn id="5" xr3:uid="{00000000-0010-0000-0F00-000005000000}" name="Plays"/>
    <tableColumn id="6" xr3:uid="{00000000-0010-0000-0F00-000006000000}" name="Tot"/>
    <tableColumn id="7" xr3:uid="{00000000-0010-0000-0F00-000007000000}" name="APP"/>
    <tableColumn id="8" xr3:uid="{00000000-0010-0000-0F00-000008000000}" name="APPG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0000000-000C-0000-FFFF-FFFF10000000}" name="TableSOU" displayName="TableSOU" ref="A1:H6">
  <autoFilter ref="A1:H6" xr:uid="{00000000-0009-0000-0100-000011000000}"/>
  <tableColumns count="8">
    <tableColumn id="1" xr3:uid="{00000000-0010-0000-1000-000001000000}" name="ARIMAPP" totalsRowLabel="Total"/>
    <tableColumn id="2" xr3:uid="{00000000-0010-0000-1000-000002000000}" name="LSTMPP"/>
    <tableColumn id="3" xr3:uid="{00000000-0010-0000-1000-000003000000}" name="PP"/>
    <tableColumn id="4" xr3:uid="{00000000-0010-0000-1000-000004000000}" name="PPG"/>
    <tableColumn id="5" xr3:uid="{00000000-0010-0000-1000-000005000000}" name="Plays"/>
    <tableColumn id="6" xr3:uid="{00000000-0010-0000-1000-000006000000}" name="Tot"/>
    <tableColumn id="7" xr3:uid="{00000000-0010-0000-1000-000007000000}" name="APP"/>
    <tableColumn id="8" xr3:uid="{00000000-0010-0000-1000-000008000000}" name="APPG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00000000-000C-0000-FFFF-FFFF11000000}" name="TableTOT" displayName="TableTOT" ref="A1:H7">
  <autoFilter ref="A1:H7" xr:uid="{00000000-0009-0000-0100-000012000000}"/>
  <tableColumns count="8">
    <tableColumn id="1" xr3:uid="{00000000-0010-0000-1100-000001000000}" name="ARIMAPP" totalsRowLabel="Total"/>
    <tableColumn id="2" xr3:uid="{00000000-0010-0000-1100-000002000000}" name="LSTMPP"/>
    <tableColumn id="3" xr3:uid="{00000000-0010-0000-1100-000003000000}" name="PP"/>
    <tableColumn id="4" xr3:uid="{00000000-0010-0000-1100-000004000000}" name="PPG"/>
    <tableColumn id="5" xr3:uid="{00000000-0010-0000-1100-000005000000}" name="Plays"/>
    <tableColumn id="6" xr3:uid="{00000000-0010-0000-1100-000006000000}" name="Tot"/>
    <tableColumn id="7" xr3:uid="{00000000-0010-0000-1100-000007000000}" name="APP"/>
    <tableColumn id="8" xr3:uid="{00000000-0010-0000-1100-000008000000}" name="APPG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00000000-000C-0000-FFFF-FFFF12000000}" name="TableWHU" displayName="TableWHU" ref="A1:H11">
  <autoFilter ref="A1:H11" xr:uid="{00000000-0009-0000-0100-000013000000}"/>
  <tableColumns count="8">
    <tableColumn id="1" xr3:uid="{00000000-0010-0000-1200-000001000000}" name="ARIMAPP" totalsRowLabel="Total"/>
    <tableColumn id="2" xr3:uid="{00000000-0010-0000-1200-000002000000}" name="LSTMPP"/>
    <tableColumn id="3" xr3:uid="{00000000-0010-0000-1200-000003000000}" name="PP"/>
    <tableColumn id="4" xr3:uid="{00000000-0010-0000-1200-000004000000}" name="PPG"/>
    <tableColumn id="5" xr3:uid="{00000000-0010-0000-1200-000005000000}" name="Plays"/>
    <tableColumn id="6" xr3:uid="{00000000-0010-0000-1200-000006000000}" name="Tot"/>
    <tableColumn id="7" xr3:uid="{00000000-0010-0000-1200-000007000000}" name="APP"/>
    <tableColumn id="8" xr3:uid="{00000000-0010-0000-1200-000008000000}" name="APPG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00000000-000C-0000-FFFF-FFFF13000000}" name="TableWOL" displayName="TableWOL" ref="A1:H4">
  <autoFilter ref="A1:H4" xr:uid="{00000000-0009-0000-0100-000014000000}"/>
  <tableColumns count="8">
    <tableColumn id="1" xr3:uid="{00000000-0010-0000-1300-000001000000}" name="ARIMAPP" totalsRowLabel="Total"/>
    <tableColumn id="2" xr3:uid="{00000000-0010-0000-1300-000002000000}" name="LSTMPP"/>
    <tableColumn id="3" xr3:uid="{00000000-0010-0000-1300-000003000000}" name="PP"/>
    <tableColumn id="4" xr3:uid="{00000000-0010-0000-1300-000004000000}" name="PPG"/>
    <tableColumn id="5" xr3:uid="{00000000-0010-0000-1300-000005000000}" name="Plays"/>
    <tableColumn id="6" xr3:uid="{00000000-0010-0000-1300-000006000000}" name="Tot"/>
    <tableColumn id="7" xr3:uid="{00000000-0010-0000-1300-000007000000}" name="APP"/>
    <tableColumn id="8" xr3:uid="{00000000-0010-0000-1300-000008000000}" name="APP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"/>
  <sheetViews>
    <sheetView workbookViewId="0">
      <selection activeCell="K5" sqref="K5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1" x14ac:dyDescent="0.3">
      <c r="A2">
        <v>54.599999951006126</v>
      </c>
      <c r="B2">
        <v>139.72663200589582</v>
      </c>
      <c r="C2">
        <f t="shared" ref="C2:C10" si="0">A2*$K$4+B2*$K$5</f>
        <v>62.809030330231295</v>
      </c>
      <c r="D2">
        <f t="shared" ref="D2:D10" si="1">C2/$K$2</f>
        <v>4.4863593093022356</v>
      </c>
      <c r="E2">
        <v>14</v>
      </c>
      <c r="F2">
        <f t="shared" ref="F2:F10" si="2">D2*E2</f>
        <v>62.809030330231295</v>
      </c>
      <c r="G2">
        <v>62</v>
      </c>
      <c r="H2">
        <f t="shared" ref="H2:H10" si="3">G2/E2</f>
        <v>4.4285714285714288</v>
      </c>
      <c r="J2" t="s">
        <v>8</v>
      </c>
      <c r="K2">
        <v>14</v>
      </c>
    </row>
    <row r="3" spans="1:11" x14ac:dyDescent="0.3">
      <c r="A3">
        <v>99.666641979802648</v>
      </c>
      <c r="B3">
        <v>157.21766944148374</v>
      </c>
      <c r="C3">
        <f t="shared" si="0"/>
        <v>77.340206292195958</v>
      </c>
      <c r="D3">
        <f t="shared" si="1"/>
        <v>5.5243004494425687</v>
      </c>
      <c r="E3">
        <v>13</v>
      </c>
      <c r="F3">
        <f t="shared" si="2"/>
        <v>71.815905842753395</v>
      </c>
      <c r="G3">
        <v>77</v>
      </c>
      <c r="H3">
        <f t="shared" si="3"/>
        <v>5.9230769230769234</v>
      </c>
    </row>
    <row r="4" spans="1:11" x14ac:dyDescent="0.3">
      <c r="A4">
        <v>77.323809602050005</v>
      </c>
      <c r="B4">
        <v>158.56953971692241</v>
      </c>
      <c r="C4">
        <f t="shared" si="0"/>
        <v>73.958519007904556</v>
      </c>
      <c r="D4">
        <f t="shared" si="1"/>
        <v>5.2827513577074683</v>
      </c>
      <c r="E4">
        <v>14</v>
      </c>
      <c r="F4">
        <f t="shared" si="2"/>
        <v>73.958519007904556</v>
      </c>
      <c r="G4">
        <v>66</v>
      </c>
      <c r="H4">
        <f t="shared" si="3"/>
        <v>4.7142857142857144</v>
      </c>
      <c r="J4" t="s">
        <v>9</v>
      </c>
      <c r="K4">
        <v>0.17442854156764848</v>
      </c>
    </row>
    <row r="5" spans="1:11" x14ac:dyDescent="0.3">
      <c r="A5">
        <v>1.7976931348623157E+308</v>
      </c>
      <c r="B5">
        <v>131.98195038531719</v>
      </c>
      <c r="C5">
        <f t="shared" si="0"/>
        <v>3.1356899170020772E+307</v>
      </c>
      <c r="D5">
        <f t="shared" si="1"/>
        <v>2.2397785121443408E+306</v>
      </c>
      <c r="E5">
        <v>14</v>
      </c>
      <c r="F5">
        <f t="shared" si="2"/>
        <v>3.1356899170020772E+307</v>
      </c>
      <c r="G5">
        <v>76</v>
      </c>
      <c r="H5">
        <f t="shared" si="3"/>
        <v>5.4285714285714288</v>
      </c>
      <c r="J5" t="s">
        <v>10</v>
      </c>
      <c r="K5">
        <v>0.38135344138929239</v>
      </c>
    </row>
    <row r="6" spans="1:11" x14ac:dyDescent="0.3">
      <c r="A6">
        <v>66.095250709834076</v>
      </c>
      <c r="B6">
        <v>153.22274401814536</v>
      </c>
      <c r="C6">
        <f t="shared" si="0"/>
        <v>69.960918916294787</v>
      </c>
      <c r="D6">
        <f t="shared" si="1"/>
        <v>4.9972084940210566</v>
      </c>
      <c r="E6">
        <v>14</v>
      </c>
      <c r="F6">
        <f t="shared" si="2"/>
        <v>69.960918916294787</v>
      </c>
      <c r="G6">
        <v>58</v>
      </c>
      <c r="H6">
        <f t="shared" si="3"/>
        <v>4.1428571428571432</v>
      </c>
    </row>
    <row r="7" spans="1:11" x14ac:dyDescent="0.3">
      <c r="A7">
        <v>71.415624594247205</v>
      </c>
      <c r="B7">
        <v>156.13619884998005</v>
      </c>
      <c r="C7">
        <f t="shared" si="0"/>
        <v>72</v>
      </c>
      <c r="D7">
        <f t="shared" si="1"/>
        <v>5.1428571428571432</v>
      </c>
      <c r="E7">
        <v>14</v>
      </c>
      <c r="F7">
        <f t="shared" si="2"/>
        <v>72</v>
      </c>
      <c r="G7">
        <v>72</v>
      </c>
      <c r="H7">
        <f t="shared" si="3"/>
        <v>5.1428571428571432</v>
      </c>
      <c r="J7" t="s">
        <v>11</v>
      </c>
      <c r="K7">
        <f>(SUM(TableARS[[#This Row],[Tot]]-TableARS[[#This Row],[APP]]))^2</f>
        <v>0</v>
      </c>
    </row>
    <row r="8" spans="1:11" x14ac:dyDescent="0.3">
      <c r="A8">
        <v>61.742864986001088</v>
      </c>
      <c r="B8">
        <v>144.1871907851403</v>
      </c>
      <c r="C8">
        <f t="shared" si="0"/>
        <v>65.755999301884117</v>
      </c>
      <c r="D8">
        <f t="shared" si="1"/>
        <v>4.6968570929917224</v>
      </c>
      <c r="E8">
        <v>14</v>
      </c>
      <c r="F8">
        <f t="shared" si="2"/>
        <v>65.755999301884117</v>
      </c>
      <c r="G8">
        <v>77</v>
      </c>
      <c r="H8">
        <f t="shared" si="3"/>
        <v>5.5</v>
      </c>
    </row>
    <row r="9" spans="1:11" x14ac:dyDescent="0.3">
      <c r="A9">
        <v>81.399999959597125</v>
      </c>
      <c r="B9">
        <v>163.11212808126402</v>
      </c>
      <c r="C9">
        <f t="shared" si="0"/>
        <v>76.401854652680242</v>
      </c>
      <c r="D9">
        <f t="shared" si="1"/>
        <v>5.4572753323343033</v>
      </c>
      <c r="E9">
        <v>14</v>
      </c>
      <c r="F9">
        <f t="shared" si="2"/>
        <v>76.401854652680242</v>
      </c>
      <c r="G9">
        <v>74</v>
      </c>
      <c r="H9">
        <f t="shared" si="3"/>
        <v>5.2857142857142856</v>
      </c>
    </row>
    <row r="10" spans="1:11" x14ac:dyDescent="0.3">
      <c r="A10">
        <v>49.019039853812686</v>
      </c>
      <c r="B10">
        <v>138.15290692879083</v>
      </c>
      <c r="C10">
        <f t="shared" si="0"/>
        <v>61.235406125975985</v>
      </c>
      <c r="D10">
        <f t="shared" si="1"/>
        <v>4.3739575804268558</v>
      </c>
      <c r="E10">
        <v>14</v>
      </c>
      <c r="F10">
        <f t="shared" si="2"/>
        <v>61.235406125975985</v>
      </c>
      <c r="G10">
        <v>69</v>
      </c>
      <c r="H10">
        <f t="shared" si="3"/>
        <v>4.9285714285714288</v>
      </c>
    </row>
  </sheetData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0"/>
  <sheetViews>
    <sheetView workbookViewId="0">
      <selection activeCell="K5" sqref="K5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1" x14ac:dyDescent="0.3">
      <c r="A2">
        <v>101.99999999999997</v>
      </c>
      <c r="B2">
        <v>165.96728226912305</v>
      </c>
      <c r="C2">
        <f t="shared" ref="C2:C10" si="0">A2*$K$4+B2*$K$5</f>
        <v>41.620997150015349</v>
      </c>
      <c r="D2">
        <f t="shared" ref="D2:D10" si="1">C2/$K$2</f>
        <v>2.7747331433343567</v>
      </c>
      <c r="E2">
        <v>14</v>
      </c>
      <c r="F2">
        <f t="shared" ref="F2:F10" si="2">D2*E2</f>
        <v>38.846264006680997</v>
      </c>
      <c r="G2">
        <v>46</v>
      </c>
      <c r="H2">
        <f t="shared" ref="H2:H10" si="3">G2/E2</f>
        <v>3.2857142857142856</v>
      </c>
      <c r="J2" t="s">
        <v>8</v>
      </c>
      <c r="K2">
        <v>15</v>
      </c>
    </row>
    <row r="3" spans="1:11" x14ac:dyDescent="0.3">
      <c r="A3">
        <v>40</v>
      </c>
      <c r="B3">
        <v>133.7121589291913</v>
      </c>
      <c r="C3">
        <f t="shared" si="0"/>
        <v>31.115792155575683</v>
      </c>
      <c r="D3">
        <f t="shared" si="1"/>
        <v>2.0743861437050457</v>
      </c>
      <c r="E3">
        <v>15</v>
      </c>
      <c r="F3">
        <f t="shared" si="2"/>
        <v>31.115792155575686</v>
      </c>
      <c r="G3">
        <v>50</v>
      </c>
      <c r="H3">
        <f t="shared" si="3"/>
        <v>3.3333333333333335</v>
      </c>
    </row>
    <row r="4" spans="1:11" x14ac:dyDescent="0.3">
      <c r="A4">
        <v>34.57643933482565</v>
      </c>
      <c r="B4">
        <v>132.89542818626046</v>
      </c>
      <c r="C4">
        <f t="shared" si="0"/>
        <v>30.629012450937033</v>
      </c>
      <c r="D4">
        <f t="shared" si="1"/>
        <v>2.0419341633958021</v>
      </c>
      <c r="E4">
        <v>13</v>
      </c>
      <c r="F4">
        <f t="shared" si="2"/>
        <v>26.545144124145427</v>
      </c>
      <c r="G4">
        <v>34</v>
      </c>
      <c r="H4">
        <f t="shared" si="3"/>
        <v>2.6153846153846154</v>
      </c>
      <c r="J4" t="s">
        <v>9</v>
      </c>
      <c r="K4">
        <v>5.7290407485110044E-2</v>
      </c>
    </row>
    <row r="5" spans="1:11" x14ac:dyDescent="0.3">
      <c r="A5">
        <v>72.346555980937012</v>
      </c>
      <c r="B5">
        <v>141.56478130270793</v>
      </c>
      <c r="C5">
        <f t="shared" si="0"/>
        <v>34.661720275098588</v>
      </c>
      <c r="D5">
        <f t="shared" si="1"/>
        <v>2.3107813516732394</v>
      </c>
      <c r="E5">
        <v>14</v>
      </c>
      <c r="F5">
        <f t="shared" si="2"/>
        <v>32.350938923425353</v>
      </c>
      <c r="G5">
        <v>46</v>
      </c>
      <c r="H5">
        <f t="shared" si="3"/>
        <v>3.2857142857142856</v>
      </c>
      <c r="J5" t="s">
        <v>10</v>
      </c>
      <c r="K5">
        <v>0.21556884644600965</v>
      </c>
    </row>
    <row r="6" spans="1:11" x14ac:dyDescent="0.3">
      <c r="A6">
        <v>33.179588890075706</v>
      </c>
      <c r="B6">
        <v>130.86563103534414</v>
      </c>
      <c r="C6">
        <f t="shared" si="0"/>
        <v>30.111425289419124</v>
      </c>
      <c r="D6">
        <f t="shared" si="1"/>
        <v>2.0074283526279415</v>
      </c>
      <c r="E6">
        <v>15</v>
      </c>
      <c r="F6">
        <f t="shared" si="2"/>
        <v>30.111425289419124</v>
      </c>
      <c r="G6">
        <v>30</v>
      </c>
      <c r="H6">
        <f t="shared" si="3"/>
        <v>2</v>
      </c>
    </row>
    <row r="7" spans="1:11" x14ac:dyDescent="0.3">
      <c r="A7">
        <v>38</v>
      </c>
      <c r="B7">
        <v>142.98431811335777</v>
      </c>
      <c r="C7">
        <f t="shared" si="0"/>
        <v>33</v>
      </c>
      <c r="D7">
        <f t="shared" si="1"/>
        <v>2.2000000000000002</v>
      </c>
      <c r="E7">
        <v>15</v>
      </c>
      <c r="F7">
        <f t="shared" si="2"/>
        <v>33</v>
      </c>
      <c r="G7">
        <v>33</v>
      </c>
      <c r="H7">
        <f t="shared" si="3"/>
        <v>2.2000000000000002</v>
      </c>
      <c r="J7" t="s">
        <v>11</v>
      </c>
      <c r="K7">
        <f>(SUM(TableAVL[[#This Row],[Tot]]-TableAVL[[#This Row],[APP]]))^2</f>
        <v>0</v>
      </c>
    </row>
    <row r="8" spans="1:11" x14ac:dyDescent="0.3">
      <c r="A8">
        <v>77</v>
      </c>
      <c r="B8">
        <v>155.35612396782099</v>
      </c>
      <c r="C8">
        <f t="shared" si="0"/>
        <v>37.901301808419916</v>
      </c>
      <c r="D8">
        <f t="shared" si="1"/>
        <v>2.5267534538946612</v>
      </c>
      <c r="E8">
        <v>14</v>
      </c>
      <c r="F8">
        <f t="shared" si="2"/>
        <v>35.37454835452526</v>
      </c>
      <c r="G8">
        <v>48</v>
      </c>
      <c r="H8">
        <f t="shared" si="3"/>
        <v>3.4285714285714284</v>
      </c>
    </row>
    <row r="9" spans="1:11" x14ac:dyDescent="0.3">
      <c r="A9">
        <v>79.275468646549953</v>
      </c>
      <c r="B9">
        <v>148.94162850700042</v>
      </c>
      <c r="C9">
        <f t="shared" si="0"/>
        <v>36.6488989473781</v>
      </c>
      <c r="D9">
        <f t="shared" si="1"/>
        <v>2.4432599298252069</v>
      </c>
      <c r="E9">
        <v>14</v>
      </c>
      <c r="F9">
        <f t="shared" si="2"/>
        <v>34.205639017552897</v>
      </c>
      <c r="G9">
        <v>37</v>
      </c>
      <c r="H9">
        <f t="shared" si="3"/>
        <v>2.6428571428571428</v>
      </c>
    </row>
    <row r="10" spans="1:11" x14ac:dyDescent="0.3">
      <c r="A10">
        <v>68.666616122575789</v>
      </c>
      <c r="B10">
        <v>142.12734216451605</v>
      </c>
      <c r="C10">
        <f t="shared" si="0"/>
        <v>34.572165617128029</v>
      </c>
      <c r="D10">
        <f t="shared" si="1"/>
        <v>2.3048110411418685</v>
      </c>
      <c r="E10">
        <v>15</v>
      </c>
      <c r="F10">
        <f t="shared" si="2"/>
        <v>34.572165617128029</v>
      </c>
      <c r="G10">
        <v>47</v>
      </c>
      <c r="H10">
        <f t="shared" si="3"/>
        <v>3.1333333333333333</v>
      </c>
    </row>
  </sheetData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8"/>
  <sheetViews>
    <sheetView workbookViewId="0">
      <selection activeCell="K5" sqref="K5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1" x14ac:dyDescent="0.3">
      <c r="A2">
        <v>47.333335378320356</v>
      </c>
      <c r="B2">
        <v>144.82419259466985</v>
      </c>
      <c r="C2">
        <f t="shared" ref="C2:C8" si="0">A2*$K$4+B2*$K$5</f>
        <v>55.946352999050582</v>
      </c>
      <c r="D2">
        <f t="shared" ref="D2:D8" si="1">C2/$K$2</f>
        <v>3.7297568666033722</v>
      </c>
      <c r="E2">
        <v>15</v>
      </c>
      <c r="F2">
        <f t="shared" ref="F2:F8" si="2">D2*E2</f>
        <v>55.946352999050582</v>
      </c>
      <c r="G2">
        <v>38</v>
      </c>
      <c r="H2">
        <f t="shared" ref="H2:H8" si="3">G2/E2</f>
        <v>2.5333333333333332</v>
      </c>
      <c r="J2" t="s">
        <v>8</v>
      </c>
      <c r="K2">
        <v>15</v>
      </c>
    </row>
    <row r="3" spans="1:11" x14ac:dyDescent="0.3">
      <c r="A3">
        <v>78.000017840647644</v>
      </c>
      <c r="B3">
        <v>151.25240024185152</v>
      </c>
      <c r="C3">
        <f t="shared" si="0"/>
        <v>61.693589100831147</v>
      </c>
      <c r="D3">
        <f t="shared" si="1"/>
        <v>4.11290594005541</v>
      </c>
      <c r="E3">
        <v>15</v>
      </c>
      <c r="F3">
        <f t="shared" si="2"/>
        <v>61.693589100831147</v>
      </c>
      <c r="G3">
        <v>42</v>
      </c>
      <c r="H3">
        <f t="shared" si="3"/>
        <v>2.8</v>
      </c>
    </row>
    <row r="4" spans="1:11" x14ac:dyDescent="0.3">
      <c r="A4">
        <v>23.666667025656174</v>
      </c>
      <c r="B4">
        <v>134.95708064941925</v>
      </c>
      <c r="C4">
        <f t="shared" si="0"/>
        <v>49.798912280819827</v>
      </c>
      <c r="D4">
        <f t="shared" si="1"/>
        <v>3.3199274853879883</v>
      </c>
      <c r="E4">
        <v>15</v>
      </c>
      <c r="F4">
        <f t="shared" si="2"/>
        <v>49.798912280819827</v>
      </c>
      <c r="G4">
        <v>41</v>
      </c>
      <c r="H4">
        <f t="shared" si="3"/>
        <v>2.7333333333333334</v>
      </c>
      <c r="J4" t="s">
        <v>9</v>
      </c>
      <c r="K4">
        <v>0.11426227300257515</v>
      </c>
    </row>
    <row r="5" spans="1:11" x14ac:dyDescent="0.3">
      <c r="A5">
        <v>50.333334037485322</v>
      </c>
      <c r="B5">
        <v>148.85031668810879</v>
      </c>
      <c r="C5">
        <f t="shared" si="0"/>
        <v>57.694098382191157</v>
      </c>
      <c r="D5">
        <f t="shared" si="1"/>
        <v>3.8462732254794103</v>
      </c>
      <c r="E5">
        <v>13</v>
      </c>
      <c r="F5">
        <f t="shared" si="2"/>
        <v>50.001551931232335</v>
      </c>
      <c r="G5">
        <v>57</v>
      </c>
      <c r="H5">
        <f t="shared" si="3"/>
        <v>4.384615384615385</v>
      </c>
      <c r="J5" t="s">
        <v>10</v>
      </c>
      <c r="K5">
        <v>0.34896060944302826</v>
      </c>
    </row>
    <row r="6" spans="1:11" x14ac:dyDescent="0.3">
      <c r="A6">
        <v>33.00000227195217</v>
      </c>
      <c r="B6">
        <v>138.27636136158918</v>
      </c>
      <c r="C6">
        <f t="shared" si="0"/>
        <v>52.023658600987964</v>
      </c>
      <c r="D6">
        <f t="shared" si="1"/>
        <v>3.468243906732531</v>
      </c>
      <c r="E6">
        <v>15</v>
      </c>
      <c r="F6">
        <f t="shared" si="2"/>
        <v>52.023658600987964</v>
      </c>
      <c r="G6">
        <v>36</v>
      </c>
      <c r="H6">
        <f t="shared" si="3"/>
        <v>2.4</v>
      </c>
    </row>
    <row r="7" spans="1:11" x14ac:dyDescent="0.3">
      <c r="A7">
        <v>49.999999859750488</v>
      </c>
      <c r="B7">
        <v>152.70172312842703</v>
      </c>
      <c r="C7">
        <f t="shared" si="0"/>
        <v>58.999999999999993</v>
      </c>
      <c r="D7">
        <f t="shared" si="1"/>
        <v>3.9333333333333327</v>
      </c>
      <c r="E7">
        <v>15</v>
      </c>
      <c r="F7">
        <f t="shared" si="2"/>
        <v>58.999999999999993</v>
      </c>
      <c r="G7">
        <v>59</v>
      </c>
      <c r="H7">
        <f t="shared" si="3"/>
        <v>3.9333333333333331</v>
      </c>
      <c r="J7" t="s">
        <v>11</v>
      </c>
      <c r="K7">
        <f>(SUM(TableBOU[[#This Row],[Tot]]-TableBOU[[#This Row],[APP]]))^2</f>
        <v>5.0487097934144756E-29</v>
      </c>
    </row>
    <row r="8" spans="1:11" x14ac:dyDescent="0.3">
      <c r="A8">
        <v>84.331524460558455</v>
      </c>
      <c r="B8">
        <v>185.39490221431458</v>
      </c>
      <c r="C8">
        <f t="shared" si="0"/>
        <v>74.331429734973526</v>
      </c>
      <c r="D8">
        <f t="shared" si="1"/>
        <v>4.9554286489982351</v>
      </c>
      <c r="E8">
        <v>15</v>
      </c>
      <c r="F8">
        <f t="shared" si="2"/>
        <v>74.331429734973526</v>
      </c>
      <c r="G8">
        <v>61</v>
      </c>
      <c r="H8">
        <f t="shared" si="3"/>
        <v>4.0666666666666664</v>
      </c>
    </row>
  </sheetData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0"/>
  <sheetViews>
    <sheetView workbookViewId="0">
      <selection activeCell="K5" sqref="K5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1" x14ac:dyDescent="0.3">
      <c r="A2">
        <v>51.666665907781706</v>
      </c>
      <c r="B2">
        <v>137.86316304944245</v>
      </c>
      <c r="C2">
        <f t="shared" ref="C2:C10" si="0">A2*$K$4+B2*$K$5</f>
        <v>47.545873274245103</v>
      </c>
      <c r="D2">
        <f t="shared" ref="D2:D10" si="1">C2/$K$2</f>
        <v>3.1697248849496735</v>
      </c>
      <c r="E2">
        <v>14</v>
      </c>
      <c r="F2">
        <f t="shared" ref="F2:F10" si="2">D2*E2</f>
        <v>44.37614838929543</v>
      </c>
      <c r="G2">
        <v>83</v>
      </c>
      <c r="H2">
        <f t="shared" ref="H2:H10" si="3">G2/E2</f>
        <v>5.9285714285714288</v>
      </c>
      <c r="J2" t="s">
        <v>8</v>
      </c>
      <c r="K2">
        <v>15</v>
      </c>
    </row>
    <row r="3" spans="1:11" x14ac:dyDescent="0.3">
      <c r="A3">
        <v>33.666660468617202</v>
      </c>
      <c r="B3">
        <v>137.20452712860856</v>
      </c>
      <c r="C3">
        <f t="shared" si="0"/>
        <v>46.021531024605444</v>
      </c>
      <c r="D3">
        <f t="shared" si="1"/>
        <v>3.0681020683070295</v>
      </c>
      <c r="E3">
        <v>15</v>
      </c>
      <c r="F3">
        <f t="shared" si="2"/>
        <v>46.021531024605444</v>
      </c>
      <c r="G3">
        <v>61</v>
      </c>
      <c r="H3">
        <f t="shared" si="3"/>
        <v>4.0666666666666664</v>
      </c>
    </row>
    <row r="4" spans="1:11" x14ac:dyDescent="0.3">
      <c r="A4">
        <v>30.999992502953788</v>
      </c>
      <c r="B4">
        <v>140.20737067043143</v>
      </c>
      <c r="C4">
        <f t="shared" si="0"/>
        <v>46.780065920930525</v>
      </c>
      <c r="D4">
        <f t="shared" si="1"/>
        <v>3.1186710613953683</v>
      </c>
      <c r="E4">
        <v>15</v>
      </c>
      <c r="F4">
        <f t="shared" si="2"/>
        <v>46.780065920930525</v>
      </c>
      <c r="G4">
        <v>34</v>
      </c>
      <c r="H4">
        <f t="shared" si="3"/>
        <v>2.2666666666666666</v>
      </c>
      <c r="J4" t="s">
        <v>9</v>
      </c>
      <c r="K4">
        <v>7.3068285044664755E-2</v>
      </c>
    </row>
    <row r="5" spans="1:11" x14ac:dyDescent="0.3">
      <c r="A5">
        <v>17.999999931856337</v>
      </c>
      <c r="B5">
        <v>129.8615796475477</v>
      </c>
      <c r="C5">
        <f t="shared" si="0"/>
        <v>42.545455821789133</v>
      </c>
      <c r="D5">
        <f t="shared" si="1"/>
        <v>2.8363637214526087</v>
      </c>
      <c r="E5">
        <v>15</v>
      </c>
      <c r="F5">
        <f t="shared" si="2"/>
        <v>42.545455821789133</v>
      </c>
      <c r="G5">
        <v>40</v>
      </c>
      <c r="H5">
        <f t="shared" si="3"/>
        <v>2.6666666666666665</v>
      </c>
      <c r="J5" t="s">
        <v>10</v>
      </c>
      <c r="K5">
        <v>0.31749364829740767</v>
      </c>
    </row>
    <row r="6" spans="1:11" x14ac:dyDescent="0.3">
      <c r="A6">
        <v>18.666664318171645</v>
      </c>
      <c r="B6">
        <v>131.03245688834571</v>
      </c>
      <c r="C6">
        <f t="shared" si="0"/>
        <v>42.965913932086906</v>
      </c>
      <c r="D6">
        <f t="shared" si="1"/>
        <v>2.8643942621391272</v>
      </c>
      <c r="E6">
        <v>15</v>
      </c>
      <c r="F6">
        <f t="shared" si="2"/>
        <v>42.965913932086906</v>
      </c>
      <c r="G6">
        <v>38</v>
      </c>
      <c r="H6">
        <f t="shared" si="3"/>
        <v>2.5333333333333332</v>
      </c>
    </row>
    <row r="7" spans="1:11" x14ac:dyDescent="0.3">
      <c r="A7">
        <v>31.666664728727905</v>
      </c>
      <c r="B7">
        <v>137.59699241058541</v>
      </c>
      <c r="C7">
        <f t="shared" si="0"/>
        <v>46</v>
      </c>
      <c r="D7">
        <f t="shared" si="1"/>
        <v>3.0666666666666669</v>
      </c>
      <c r="E7">
        <v>15</v>
      </c>
      <c r="F7">
        <f t="shared" si="2"/>
        <v>46</v>
      </c>
      <c r="G7">
        <v>46</v>
      </c>
      <c r="H7">
        <f t="shared" si="3"/>
        <v>3.0666666666666669</v>
      </c>
      <c r="J7" t="s">
        <v>11</v>
      </c>
      <c r="K7">
        <f>(SUM(TableBRE[[#This Row],[Tot]]-TableBRE[[#This Row],[APP]]))^2</f>
        <v>0</v>
      </c>
    </row>
    <row r="8" spans="1:11" x14ac:dyDescent="0.3">
      <c r="A8">
        <v>60.999999042514041</v>
      </c>
      <c r="B8">
        <v>145.11854324294535</v>
      </c>
      <c r="C8">
        <f t="shared" si="0"/>
        <v>50.531381047570534</v>
      </c>
      <c r="D8">
        <f t="shared" si="1"/>
        <v>3.3687587365047023</v>
      </c>
      <c r="E8">
        <v>15</v>
      </c>
      <c r="F8">
        <f t="shared" si="2"/>
        <v>50.531381047570534</v>
      </c>
      <c r="G8">
        <v>45</v>
      </c>
      <c r="H8">
        <f t="shared" si="3"/>
        <v>3</v>
      </c>
    </row>
    <row r="9" spans="1:11" x14ac:dyDescent="0.3">
      <c r="A9">
        <v>36.988040476859865</v>
      </c>
      <c r="B9">
        <v>148.31032828084238</v>
      </c>
      <c r="C9">
        <f t="shared" si="0"/>
        <v>49.790239890877636</v>
      </c>
      <c r="D9">
        <f t="shared" si="1"/>
        <v>3.319349326058509</v>
      </c>
      <c r="E9">
        <v>15</v>
      </c>
      <c r="F9">
        <f t="shared" si="2"/>
        <v>49.790239890877636</v>
      </c>
      <c r="G9">
        <v>45</v>
      </c>
      <c r="H9">
        <f t="shared" si="3"/>
        <v>3</v>
      </c>
    </row>
    <row r="10" spans="1:11" x14ac:dyDescent="0.3">
      <c r="A10">
        <v>61.000047268316763</v>
      </c>
      <c r="B10">
        <v>146.0742107342362</v>
      </c>
      <c r="C10">
        <f t="shared" si="0"/>
        <v>50.834802929716396</v>
      </c>
      <c r="D10">
        <f t="shared" si="1"/>
        <v>3.3889868619810932</v>
      </c>
      <c r="E10">
        <v>14</v>
      </c>
      <c r="F10">
        <f t="shared" si="2"/>
        <v>47.445816067735308</v>
      </c>
      <c r="G10">
        <v>57</v>
      </c>
      <c r="H10">
        <f t="shared" si="3"/>
        <v>4.0714285714285712</v>
      </c>
    </row>
  </sheetData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11"/>
  <sheetViews>
    <sheetView workbookViewId="0">
      <selection activeCell="K5" sqref="K5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1" x14ac:dyDescent="0.3">
      <c r="A2">
        <v>14.91009068780183</v>
      </c>
      <c r="B2">
        <v>119.72288098206757</v>
      </c>
      <c r="C2">
        <f t="shared" ref="C2:C11" si="0">A2*$K$4+B2*$K$5</f>
        <v>45.408274611824481</v>
      </c>
      <c r="D2">
        <f t="shared" ref="D2:D11" si="1">C2/$K$2</f>
        <v>3.2434481865588913</v>
      </c>
      <c r="E2">
        <v>13</v>
      </c>
      <c r="F2">
        <f t="shared" ref="F2:F11" si="2">D2*E2</f>
        <v>42.164826425265588</v>
      </c>
      <c r="G2">
        <v>37</v>
      </c>
      <c r="H2">
        <f t="shared" ref="H2:H11" si="3">G2/E2</f>
        <v>2.8461538461538463</v>
      </c>
      <c r="J2" t="s">
        <v>8</v>
      </c>
      <c r="K2">
        <v>14</v>
      </c>
    </row>
    <row r="3" spans="1:11" x14ac:dyDescent="0.3">
      <c r="A3">
        <v>46.666421032146886</v>
      </c>
      <c r="B3">
        <v>138.51973563435683</v>
      </c>
      <c r="C3">
        <f t="shared" si="0"/>
        <v>53.866948080739924</v>
      </c>
      <c r="D3">
        <f t="shared" si="1"/>
        <v>3.8476391486242805</v>
      </c>
      <c r="E3">
        <v>14</v>
      </c>
      <c r="F3">
        <f t="shared" si="2"/>
        <v>53.866948080739924</v>
      </c>
      <c r="G3">
        <v>69</v>
      </c>
      <c r="H3">
        <f t="shared" si="3"/>
        <v>4.9285714285714288</v>
      </c>
    </row>
    <row r="4" spans="1:11" x14ac:dyDescent="0.3">
      <c r="A4">
        <v>20.999999966472387</v>
      </c>
      <c r="B4">
        <v>112.83933457493463</v>
      </c>
      <c r="C4">
        <f t="shared" si="0"/>
        <v>43.111475189068059</v>
      </c>
      <c r="D4">
        <f t="shared" si="1"/>
        <v>3.0793910849334329</v>
      </c>
      <c r="E4">
        <v>14</v>
      </c>
      <c r="F4">
        <f t="shared" si="2"/>
        <v>43.111475189068059</v>
      </c>
      <c r="G4">
        <v>39</v>
      </c>
      <c r="H4">
        <f t="shared" si="3"/>
        <v>2.7857142857142856</v>
      </c>
      <c r="J4" t="s">
        <v>9</v>
      </c>
      <c r="K4">
        <v>4.5195267906414191E-2</v>
      </c>
    </row>
    <row r="5" spans="1:11" x14ac:dyDescent="0.3">
      <c r="A5">
        <v>37.799999928880823</v>
      </c>
      <c r="B5">
        <v>136.81569463511158</v>
      </c>
      <c r="C5">
        <f t="shared" si="0"/>
        <v>52.829513530572683</v>
      </c>
      <c r="D5">
        <f t="shared" si="1"/>
        <v>3.7735366807551918</v>
      </c>
      <c r="E5">
        <v>14</v>
      </c>
      <c r="F5">
        <f t="shared" si="2"/>
        <v>52.829513530572683</v>
      </c>
      <c r="G5">
        <v>44</v>
      </c>
      <c r="H5">
        <f t="shared" si="3"/>
        <v>3.1428571428571428</v>
      </c>
      <c r="J5" t="s">
        <v>10</v>
      </c>
      <c r="K5">
        <v>0.37364962070517488</v>
      </c>
    </row>
    <row r="6" spans="1:11" x14ac:dyDescent="0.3">
      <c r="A6">
        <v>8.9999706863584255</v>
      </c>
      <c r="B6">
        <v>114.97810116067308</v>
      </c>
      <c r="C6">
        <f t="shared" si="0"/>
        <v>43.368279974406569</v>
      </c>
      <c r="D6">
        <f t="shared" si="1"/>
        <v>3.0977342838861834</v>
      </c>
      <c r="E6">
        <v>13</v>
      </c>
      <c r="F6">
        <f t="shared" si="2"/>
        <v>40.270545690520386</v>
      </c>
      <c r="G6">
        <v>33</v>
      </c>
      <c r="H6">
        <f t="shared" si="3"/>
        <v>2.5384615384615383</v>
      </c>
    </row>
    <row r="7" spans="1:11" x14ac:dyDescent="0.3">
      <c r="A7">
        <v>13.399999947845933</v>
      </c>
      <c r="B7">
        <v>110.78395673007536</v>
      </c>
      <c r="C7">
        <f t="shared" si="0"/>
        <v>42</v>
      </c>
      <c r="D7">
        <f t="shared" si="1"/>
        <v>3</v>
      </c>
      <c r="E7">
        <v>13</v>
      </c>
      <c r="F7">
        <f t="shared" si="2"/>
        <v>39</v>
      </c>
      <c r="G7">
        <v>39</v>
      </c>
      <c r="H7">
        <f t="shared" si="3"/>
        <v>3</v>
      </c>
      <c r="J7" t="s">
        <v>11</v>
      </c>
      <c r="K7">
        <f>(SUM(TableBHA[[#This Row],[Tot]]-TableBHA[[#This Row],[APP]]))^2</f>
        <v>0</v>
      </c>
    </row>
    <row r="8" spans="1:11" x14ac:dyDescent="0.3">
      <c r="A8">
        <v>53.999944427929442</v>
      </c>
      <c r="B8">
        <v>154.16532778005183</v>
      </c>
      <c r="C8">
        <f t="shared" si="0"/>
        <v>60.044358206257073</v>
      </c>
      <c r="D8">
        <f t="shared" si="1"/>
        <v>4.2888827290183622</v>
      </c>
      <c r="E8">
        <v>14</v>
      </c>
      <c r="F8">
        <f t="shared" si="2"/>
        <v>60.044358206257073</v>
      </c>
      <c r="G8">
        <v>80</v>
      </c>
      <c r="H8">
        <f t="shared" si="3"/>
        <v>5.7142857142857144</v>
      </c>
    </row>
    <row r="9" spans="1:11" x14ac:dyDescent="0.3">
      <c r="A9">
        <v>26.718421565334964</v>
      </c>
      <c r="B9">
        <v>130.14223331993264</v>
      </c>
      <c r="C9">
        <f t="shared" si="0"/>
        <v>49.835142338399031</v>
      </c>
      <c r="D9">
        <f t="shared" si="1"/>
        <v>3.5596530241713595</v>
      </c>
      <c r="E9">
        <v>14</v>
      </c>
      <c r="F9">
        <f t="shared" si="2"/>
        <v>49.835142338399031</v>
      </c>
      <c r="G9">
        <v>48</v>
      </c>
      <c r="H9">
        <f t="shared" si="3"/>
        <v>3.4285714285714284</v>
      </c>
    </row>
    <row r="10" spans="1:11" x14ac:dyDescent="0.3">
      <c r="A10">
        <v>46.685721825283203</v>
      </c>
      <c r="B10">
        <v>133.47504509695145</v>
      </c>
      <c r="C10">
        <f t="shared" si="0"/>
        <v>51.98287367938002</v>
      </c>
      <c r="D10">
        <f t="shared" si="1"/>
        <v>3.7130624056700015</v>
      </c>
      <c r="E10">
        <v>14</v>
      </c>
      <c r="F10">
        <f t="shared" si="2"/>
        <v>51.98287367938002</v>
      </c>
      <c r="G10">
        <v>62</v>
      </c>
      <c r="H10">
        <f t="shared" si="3"/>
        <v>4.4285714285714288</v>
      </c>
    </row>
    <row r="11" spans="1:11" x14ac:dyDescent="0.3">
      <c r="A11">
        <v>13.333334676753372</v>
      </c>
      <c r="B11">
        <v>125.44888700699546</v>
      </c>
      <c r="C11">
        <f t="shared" si="0"/>
        <v>47.476532680851946</v>
      </c>
      <c r="D11">
        <f t="shared" si="1"/>
        <v>3.3911809057751392</v>
      </c>
      <c r="E11">
        <v>14</v>
      </c>
      <c r="F11">
        <f t="shared" si="2"/>
        <v>47.476532680851946</v>
      </c>
      <c r="G11">
        <v>33</v>
      </c>
      <c r="H11">
        <f t="shared" si="3"/>
        <v>2.3571428571428572</v>
      </c>
    </row>
  </sheetData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7"/>
  <sheetViews>
    <sheetView workbookViewId="0">
      <selection activeCell="K5" sqref="K5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1" x14ac:dyDescent="0.3">
      <c r="A2">
        <v>19.999999966472387</v>
      </c>
      <c r="B2">
        <v>115.86635901466842</v>
      </c>
      <c r="C2">
        <f>A2*$K$4+B2*$K$5</f>
        <v>38.44196492910902</v>
      </c>
      <c r="D2">
        <f>C2/$K$2</f>
        <v>2.7458546377935016</v>
      </c>
      <c r="E2">
        <v>13</v>
      </c>
      <c r="F2">
        <f>D2*E2</f>
        <v>35.69611029131552</v>
      </c>
      <c r="G2">
        <v>31</v>
      </c>
      <c r="H2">
        <f>G2/E2</f>
        <v>2.3846153846153846</v>
      </c>
      <c r="J2" t="s">
        <v>8</v>
      </c>
      <c r="K2">
        <v>14</v>
      </c>
    </row>
    <row r="3" spans="1:11" x14ac:dyDescent="0.3">
      <c r="A3">
        <v>36.799999999999997</v>
      </c>
      <c r="B3">
        <v>124.90681595562323</v>
      </c>
      <c r="C3">
        <f>A3*$K$4+B3*$K$5</f>
        <v>42.638559861452983</v>
      </c>
      <c r="D3">
        <f>C3/$K$2</f>
        <v>3.0456114186752132</v>
      </c>
      <c r="E3">
        <v>13</v>
      </c>
      <c r="F3">
        <f>D3*E3</f>
        <v>39.592948442777775</v>
      </c>
      <c r="G3">
        <v>38</v>
      </c>
      <c r="H3">
        <f>G3/E3</f>
        <v>2.9230769230769229</v>
      </c>
    </row>
    <row r="4" spans="1:11" x14ac:dyDescent="0.3">
      <c r="A4">
        <v>24.952381307635942</v>
      </c>
      <c r="B4">
        <v>124.07240542520286</v>
      </c>
      <c r="C4">
        <f>A4*$K$4+B4*$K$5</f>
        <v>41.442324474622161</v>
      </c>
      <c r="D4">
        <f>C4/$K$2</f>
        <v>2.9601660339015829</v>
      </c>
      <c r="E4">
        <v>14</v>
      </c>
      <c r="F4">
        <f>D4*E4</f>
        <v>41.442324474622161</v>
      </c>
      <c r="G4">
        <v>53</v>
      </c>
      <c r="H4">
        <f>G4/E4</f>
        <v>3.7857142857142856</v>
      </c>
      <c r="J4" t="s">
        <v>9</v>
      </c>
      <c r="K4">
        <v>7.8556751775178429E-2</v>
      </c>
    </row>
    <row r="5" spans="1:11" x14ac:dyDescent="0.3">
      <c r="A5">
        <v>41.533352561011583</v>
      </c>
      <c r="B5">
        <v>132.7933827156605</v>
      </c>
      <c r="C5">
        <f>A5*$K$4+B5*$K$5</f>
        <v>45.520048852152598</v>
      </c>
      <c r="D5">
        <f>C5/$K$2</f>
        <v>3.2514320608680429</v>
      </c>
      <c r="E5">
        <v>13</v>
      </c>
      <c r="F5">
        <f>D5*E5</f>
        <v>42.268616791284558</v>
      </c>
      <c r="G5">
        <v>37</v>
      </c>
      <c r="H5">
        <f>G5/E5</f>
        <v>2.8461538461538463</v>
      </c>
      <c r="J5" t="s">
        <v>10</v>
      </c>
      <c r="K5">
        <v>0.31821859433393873</v>
      </c>
    </row>
    <row r="7" spans="1:11" x14ac:dyDescent="0.3">
      <c r="J7" t="s">
        <v>11</v>
      </c>
      <c r="K7" cm="1">
        <f t="array" ref="K7">(SUM(TableCHE[Tot]-TableCHE[APP]))^2</f>
        <v>2.0194839173657902E-28</v>
      </c>
    </row>
  </sheetData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10"/>
  <sheetViews>
    <sheetView workbookViewId="0">
      <selection activeCell="K5" sqref="K5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1" x14ac:dyDescent="0.3">
      <c r="A2">
        <v>49.019039853812686</v>
      </c>
      <c r="B2">
        <v>142.26428426994374</v>
      </c>
      <c r="C2">
        <f t="shared" ref="C2:C10" si="0">A2*$K$4+B2*$K$5</f>
        <v>32.821944656881122</v>
      </c>
      <c r="D2">
        <f t="shared" ref="D2:D10" si="1">C2/$K$2</f>
        <v>2.3444246183486515</v>
      </c>
      <c r="E2">
        <v>14</v>
      </c>
      <c r="F2">
        <f t="shared" ref="F2:F10" si="2">D2*E2</f>
        <v>32.821944656881122</v>
      </c>
      <c r="G2">
        <v>48</v>
      </c>
      <c r="H2">
        <f t="shared" ref="H2:H10" si="3">G2/E2</f>
        <v>3.4285714285714284</v>
      </c>
      <c r="J2" t="s">
        <v>8</v>
      </c>
      <c r="K2">
        <v>14</v>
      </c>
    </row>
    <row r="3" spans="1:11" x14ac:dyDescent="0.3">
      <c r="A3">
        <v>17.54185460293014</v>
      </c>
      <c r="B3">
        <v>119.49403424626578</v>
      </c>
      <c r="C3">
        <f t="shared" si="0"/>
        <v>26.347509386915998</v>
      </c>
      <c r="D3">
        <f t="shared" si="1"/>
        <v>1.8819649562082856</v>
      </c>
      <c r="E3">
        <v>14</v>
      </c>
      <c r="F3">
        <f t="shared" si="2"/>
        <v>26.347509386915998</v>
      </c>
      <c r="G3">
        <v>28</v>
      </c>
      <c r="H3">
        <f t="shared" si="3"/>
        <v>2</v>
      </c>
    </row>
    <row r="4" spans="1:11" x14ac:dyDescent="0.3">
      <c r="A4">
        <v>53.980901726005229</v>
      </c>
      <c r="B4">
        <v>134.64372152554731</v>
      </c>
      <c r="C4">
        <f t="shared" si="0"/>
        <v>31.455866060717721</v>
      </c>
      <c r="D4">
        <f t="shared" si="1"/>
        <v>2.2468475757655515</v>
      </c>
      <c r="E4">
        <v>13</v>
      </c>
      <c r="F4">
        <f t="shared" si="2"/>
        <v>29.209018484952168</v>
      </c>
      <c r="G4">
        <v>64</v>
      </c>
      <c r="H4">
        <f t="shared" si="3"/>
        <v>4.9230769230769234</v>
      </c>
      <c r="J4" t="s">
        <v>9</v>
      </c>
      <c r="K4">
        <v>5.1672219883880488E-2</v>
      </c>
    </row>
    <row r="5" spans="1:11" x14ac:dyDescent="0.3">
      <c r="A5">
        <v>36.514284964046155</v>
      </c>
      <c r="B5">
        <v>130.93051312292866</v>
      </c>
      <c r="C5">
        <f t="shared" si="0"/>
        <v>29.762760179333071</v>
      </c>
      <c r="D5">
        <f t="shared" si="1"/>
        <v>2.1259114413809335</v>
      </c>
      <c r="E5">
        <v>13</v>
      </c>
      <c r="F5">
        <f t="shared" si="2"/>
        <v>27.636848737952135</v>
      </c>
      <c r="G5">
        <v>39</v>
      </c>
      <c r="H5">
        <f t="shared" si="3"/>
        <v>3</v>
      </c>
      <c r="J5" t="s">
        <v>10</v>
      </c>
      <c r="K5">
        <v>0.21290671939546948</v>
      </c>
    </row>
    <row r="6" spans="1:11" x14ac:dyDescent="0.3">
      <c r="A6">
        <v>28.114287748726532</v>
      </c>
      <c r="B6">
        <v>130.53912141139574</v>
      </c>
      <c r="C6">
        <f t="shared" si="0"/>
        <v>29.245383750898039</v>
      </c>
      <c r="D6">
        <f t="shared" si="1"/>
        <v>2.0889559822070027</v>
      </c>
      <c r="E6">
        <v>13</v>
      </c>
      <c r="F6">
        <f t="shared" si="2"/>
        <v>27.156427768691035</v>
      </c>
      <c r="G6">
        <v>39</v>
      </c>
      <c r="H6">
        <f t="shared" si="3"/>
        <v>3</v>
      </c>
    </row>
    <row r="7" spans="1:11" x14ac:dyDescent="0.3">
      <c r="A7">
        <v>31.219045298644804</v>
      </c>
      <c r="B7">
        <v>128.63305913747678</v>
      </c>
      <c r="C7">
        <f t="shared" si="0"/>
        <v>29</v>
      </c>
      <c r="D7">
        <f t="shared" si="1"/>
        <v>2.0714285714285716</v>
      </c>
      <c r="E7">
        <v>14</v>
      </c>
      <c r="F7">
        <f t="shared" si="2"/>
        <v>29.000000000000004</v>
      </c>
      <c r="G7">
        <v>29</v>
      </c>
      <c r="H7">
        <f t="shared" si="3"/>
        <v>2.0714285714285716</v>
      </c>
      <c r="J7" t="s">
        <v>11</v>
      </c>
      <c r="K7">
        <f>(SUM(TableCRY[[#This Row],[Tot]]-TableCRY[[#This Row],[APP]]))^2</f>
        <v>1.2621774483536189E-29</v>
      </c>
    </row>
    <row r="8" spans="1:11" x14ac:dyDescent="0.3">
      <c r="A8">
        <v>33.788088558202404</v>
      </c>
      <c r="B8">
        <v>141.69511088926259</v>
      </c>
      <c r="C8">
        <f t="shared" si="0"/>
        <v>31.913746755245626</v>
      </c>
      <c r="D8">
        <f t="shared" si="1"/>
        <v>2.279553339660402</v>
      </c>
      <c r="E8">
        <v>14</v>
      </c>
      <c r="F8">
        <f t="shared" si="2"/>
        <v>31.913746755245626</v>
      </c>
      <c r="G8">
        <v>60</v>
      </c>
      <c r="H8">
        <f t="shared" si="3"/>
        <v>4.2857142857142856</v>
      </c>
    </row>
    <row r="9" spans="1:11" x14ac:dyDescent="0.3">
      <c r="A9">
        <v>47.495248081085492</v>
      </c>
      <c r="B9">
        <v>131.86795533252973</v>
      </c>
      <c r="C9">
        <f t="shared" si="0"/>
        <v>30.529758665522515</v>
      </c>
      <c r="D9">
        <f t="shared" si="1"/>
        <v>2.1806970475373224</v>
      </c>
      <c r="E9">
        <v>14</v>
      </c>
      <c r="F9">
        <f t="shared" si="2"/>
        <v>30.529758665522515</v>
      </c>
      <c r="G9">
        <v>36</v>
      </c>
      <c r="H9">
        <f t="shared" si="3"/>
        <v>2.5714285714285716</v>
      </c>
    </row>
    <row r="10" spans="1:11" x14ac:dyDescent="0.3">
      <c r="A10">
        <v>58.33333899484127</v>
      </c>
      <c r="B10">
        <v>140.33450820596076</v>
      </c>
      <c r="C10">
        <f t="shared" si="0"/>
        <v>32.892372879210072</v>
      </c>
      <c r="D10">
        <f t="shared" si="1"/>
        <v>2.3494552056578621</v>
      </c>
      <c r="E10">
        <v>13</v>
      </c>
      <c r="F10">
        <f t="shared" si="2"/>
        <v>30.542917673552207</v>
      </c>
      <c r="G10">
        <v>37</v>
      </c>
      <c r="H10">
        <f t="shared" si="3"/>
        <v>2.8461538461538463</v>
      </c>
    </row>
  </sheetData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9"/>
  <sheetViews>
    <sheetView workbookViewId="0">
      <selection activeCell="K5" sqref="K5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1" x14ac:dyDescent="0.3">
      <c r="A2">
        <v>148.74187875098565</v>
      </c>
      <c r="B2">
        <v>160.24306651235142</v>
      </c>
      <c r="C2">
        <f t="shared" ref="C2:C9" si="0">A2*$K$4+B2*$K$5</f>
        <v>68.3377155968235</v>
      </c>
      <c r="D2">
        <f t="shared" ref="D2:D9" si="1">C2/$K$2</f>
        <v>4.5558477064548999</v>
      </c>
      <c r="E2">
        <v>14</v>
      </c>
      <c r="F2">
        <f t="shared" ref="F2:F9" si="2">D2*E2</f>
        <v>63.781867890368602</v>
      </c>
      <c r="G2">
        <v>55</v>
      </c>
      <c r="H2">
        <f t="shared" ref="H2:H9" si="3">G2/E2</f>
        <v>3.9285714285714284</v>
      </c>
      <c r="J2" t="s">
        <v>8</v>
      </c>
      <c r="K2">
        <v>15</v>
      </c>
    </row>
    <row r="3" spans="1:11" x14ac:dyDescent="0.3">
      <c r="A3">
        <v>34.179588890075706</v>
      </c>
      <c r="B3">
        <v>132.78065295085017</v>
      </c>
      <c r="C3">
        <f t="shared" si="0"/>
        <v>41.413781974075569</v>
      </c>
      <c r="D3">
        <f t="shared" si="1"/>
        <v>2.7609187982717045</v>
      </c>
      <c r="E3">
        <v>15</v>
      </c>
      <c r="F3">
        <f t="shared" si="2"/>
        <v>41.413781974075569</v>
      </c>
      <c r="G3">
        <v>40</v>
      </c>
      <c r="H3">
        <f t="shared" si="3"/>
        <v>2.6666666666666665</v>
      </c>
    </row>
    <row r="4" spans="1:11" x14ac:dyDescent="0.3">
      <c r="A4">
        <v>159.46265490462872</v>
      </c>
      <c r="B4">
        <v>150.0411793266012</v>
      </c>
      <c r="C4">
        <f t="shared" si="0"/>
        <v>67.435271125942506</v>
      </c>
      <c r="D4">
        <f t="shared" si="1"/>
        <v>4.4956847417295007</v>
      </c>
      <c r="E4">
        <v>15</v>
      </c>
      <c r="F4">
        <f t="shared" si="2"/>
        <v>67.435271125942506</v>
      </c>
      <c r="G4">
        <v>43</v>
      </c>
      <c r="H4">
        <f t="shared" si="3"/>
        <v>2.8666666666666667</v>
      </c>
      <c r="J4" t="s">
        <v>9</v>
      </c>
      <c r="K4">
        <v>0.17078783700909095</v>
      </c>
    </row>
    <row r="5" spans="1:11" x14ac:dyDescent="0.3">
      <c r="A5">
        <v>42.992176726708458</v>
      </c>
      <c r="B5">
        <v>141.98322945866636</v>
      </c>
      <c r="C5">
        <f t="shared" si="0"/>
        <v>45.384539083130512</v>
      </c>
      <c r="D5">
        <f t="shared" si="1"/>
        <v>3.0256359388753675</v>
      </c>
      <c r="E5">
        <v>14</v>
      </c>
      <c r="F5">
        <f t="shared" si="2"/>
        <v>42.358903144255144</v>
      </c>
      <c r="G5">
        <v>40</v>
      </c>
      <c r="H5">
        <f t="shared" si="3"/>
        <v>2.8571428571428572</v>
      </c>
      <c r="J5" t="s">
        <v>10</v>
      </c>
      <c r="K5">
        <v>0.26793303939278296</v>
      </c>
    </row>
    <row r="6" spans="1:11" x14ac:dyDescent="0.3">
      <c r="A6">
        <v>75.882365398420077</v>
      </c>
      <c r="B6">
        <v>139.93548535401706</v>
      </c>
      <c r="C6">
        <f t="shared" si="0"/>
        <v>50.453124963335704</v>
      </c>
      <c r="D6">
        <f t="shared" si="1"/>
        <v>3.3635416642223803</v>
      </c>
      <c r="E6">
        <v>15</v>
      </c>
      <c r="F6">
        <f t="shared" si="2"/>
        <v>50.453124963335704</v>
      </c>
      <c r="G6">
        <v>41</v>
      </c>
      <c r="H6">
        <f t="shared" si="3"/>
        <v>2.7333333333333334</v>
      </c>
    </row>
    <row r="7" spans="1:11" x14ac:dyDescent="0.3">
      <c r="A7">
        <v>96.064115792243541</v>
      </c>
      <c r="B7">
        <v>150.70605635974366</v>
      </c>
      <c r="C7">
        <f t="shared" si="0"/>
        <v>56.785714285714292</v>
      </c>
      <c r="D7">
        <f t="shared" si="1"/>
        <v>3.785714285714286</v>
      </c>
      <c r="E7">
        <v>14</v>
      </c>
      <c r="F7">
        <f t="shared" si="2"/>
        <v>53.000000000000007</v>
      </c>
      <c r="G7">
        <v>53</v>
      </c>
      <c r="H7">
        <f t="shared" si="3"/>
        <v>3.7857142857142856</v>
      </c>
      <c r="J7" t="s">
        <v>11</v>
      </c>
      <c r="K7">
        <f>(SUM(TableEVE[[#This Row],[Tot]]-TableEVE[[#This Row],[APP]]))^2</f>
        <v>5.0487097934144756E-29</v>
      </c>
    </row>
    <row r="8" spans="1:11" x14ac:dyDescent="0.3">
      <c r="A8">
        <v>58.112757493110429</v>
      </c>
      <c r="B8">
        <v>143.72556691041237</v>
      </c>
      <c r="C8">
        <f t="shared" si="0"/>
        <v>48.433780135639751</v>
      </c>
      <c r="D8">
        <f t="shared" si="1"/>
        <v>3.2289186757093167</v>
      </c>
      <c r="E8">
        <v>15</v>
      </c>
      <c r="F8">
        <f t="shared" si="2"/>
        <v>48.433780135639751</v>
      </c>
      <c r="G8">
        <v>34</v>
      </c>
      <c r="H8">
        <f t="shared" si="3"/>
        <v>2.2666666666666666</v>
      </c>
    </row>
    <row r="9" spans="1:11" x14ac:dyDescent="0.3">
      <c r="A9">
        <v>47.098979355569242</v>
      </c>
      <c r="B9">
        <v>131.32309095818286</v>
      </c>
      <c r="C9">
        <f t="shared" si="0"/>
        <v>43.229727712354332</v>
      </c>
      <c r="D9">
        <f t="shared" si="1"/>
        <v>2.8819818474902887</v>
      </c>
      <c r="E9">
        <v>14</v>
      </c>
      <c r="F9">
        <f t="shared" si="2"/>
        <v>40.347745864864045</v>
      </c>
      <c r="G9">
        <v>33</v>
      </c>
      <c r="H9">
        <f t="shared" si="3"/>
        <v>2.3571428571428572</v>
      </c>
    </row>
  </sheetData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7"/>
  <sheetViews>
    <sheetView workbookViewId="0">
      <selection activeCell="K5" sqref="K5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1" x14ac:dyDescent="0.3">
      <c r="A2">
        <v>65.999998634885984</v>
      </c>
      <c r="B2">
        <v>153.62899066556238</v>
      </c>
      <c r="C2">
        <f>A2*$K$4+B2*$K$5</f>
        <v>48.65575377116555</v>
      </c>
      <c r="D2">
        <f>C2/$K$2</f>
        <v>3.2437169180777032</v>
      </c>
      <c r="E2">
        <v>13</v>
      </c>
      <c r="F2">
        <f>D2*E2</f>
        <v>42.168319935010139</v>
      </c>
      <c r="G2">
        <v>47</v>
      </c>
      <c r="H2">
        <f>G2/E2</f>
        <v>3.6153846153846154</v>
      </c>
      <c r="J2" t="s">
        <v>8</v>
      </c>
      <c r="K2">
        <v>15</v>
      </c>
    </row>
    <row r="3" spans="1:11" x14ac:dyDescent="0.3">
      <c r="A3">
        <v>31.666666480708713</v>
      </c>
      <c r="B3">
        <v>131.5125837028724</v>
      </c>
      <c r="C3">
        <f>A3*$K$4+B3*$K$5</f>
        <v>39.05415163698207</v>
      </c>
      <c r="D3">
        <f>C3/$K$2</f>
        <v>2.6036101091321382</v>
      </c>
      <c r="E3">
        <v>15</v>
      </c>
      <c r="F3">
        <f>D3*E3</f>
        <v>39.05415163698207</v>
      </c>
      <c r="G3">
        <v>31</v>
      </c>
      <c r="H3">
        <f>G3/E3</f>
        <v>2.0666666666666669</v>
      </c>
    </row>
    <row r="4" spans="1:11" x14ac:dyDescent="0.3">
      <c r="A4">
        <v>84.496385113493432</v>
      </c>
      <c r="B4">
        <v>143.72199725832439</v>
      </c>
      <c r="C4">
        <f>A4*$K$4+B4*$K$5</f>
        <v>47.897752825675425</v>
      </c>
      <c r="D4">
        <f>C4/$K$2</f>
        <v>3.1931835217116951</v>
      </c>
      <c r="E4">
        <v>14</v>
      </c>
      <c r="F4">
        <f>D4*E4</f>
        <v>44.70456930396373</v>
      </c>
      <c r="G4">
        <v>45</v>
      </c>
      <c r="H4">
        <f>G4/E4</f>
        <v>3.2142857142857144</v>
      </c>
      <c r="J4" t="s">
        <v>9</v>
      </c>
      <c r="K4">
        <v>0.10458798474478521</v>
      </c>
    </row>
    <row r="5" spans="1:11" x14ac:dyDescent="0.3">
      <c r="A5">
        <v>57</v>
      </c>
      <c r="B5">
        <v>131.2185247347353</v>
      </c>
      <c r="C5">
        <f>A5*$K$4+B5*$K$5</f>
        <v>41.623795241371575</v>
      </c>
      <c r="D5">
        <f>C5/$K$2</f>
        <v>2.7749196827581049</v>
      </c>
      <c r="E5">
        <v>14</v>
      </c>
      <c r="F5">
        <f>D5*E5</f>
        <v>38.848875558613472</v>
      </c>
      <c r="G5">
        <v>44</v>
      </c>
      <c r="H5">
        <f>G5/E5</f>
        <v>3.1428571428571428</v>
      </c>
      <c r="J5" t="s">
        <v>10</v>
      </c>
      <c r="K5">
        <v>0.27177778581958506</v>
      </c>
    </row>
    <row r="6" spans="1:11" x14ac:dyDescent="0.3">
      <c r="A6">
        <v>34.179588890075706</v>
      </c>
      <c r="B6">
        <v>145.42195916023383</v>
      </c>
      <c r="C6">
        <f>A6*$K$4+B6*$K$5</f>
        <v>43.097232391532742</v>
      </c>
      <c r="D6">
        <f>C6/$K$2</f>
        <v>2.8731488261021827</v>
      </c>
      <c r="E6">
        <v>14</v>
      </c>
      <c r="F6">
        <f>D6*E6</f>
        <v>40.224083565430561</v>
      </c>
      <c r="G6">
        <v>38</v>
      </c>
      <c r="H6">
        <f>G6/E6</f>
        <v>2.7142857142857144</v>
      </c>
    </row>
    <row r="7" spans="1:11" x14ac:dyDescent="0.3">
      <c r="J7" t="s">
        <v>11</v>
      </c>
      <c r="K7" cm="1">
        <f t="array" ref="K7">(SUM(TableFUL[Tot]-TableFUL[APP]))^2</f>
        <v>8.0779356694631609E-28</v>
      </c>
    </row>
  </sheetData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K7"/>
  <sheetViews>
    <sheetView workbookViewId="0">
      <selection activeCell="K5" sqref="K5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1" x14ac:dyDescent="0.3">
      <c r="A2">
        <v>102.52381020627072</v>
      </c>
      <c r="B2">
        <v>184.25411646131224</v>
      </c>
      <c r="C2">
        <f t="shared" ref="C2:C7" si="0">A2*$K$4+B2*$K$5</f>
        <v>62.649742751992406</v>
      </c>
      <c r="D2">
        <f t="shared" ref="D2:D7" si="1">C2/$K$2</f>
        <v>4.4749816251423145</v>
      </c>
      <c r="E2">
        <v>13</v>
      </c>
      <c r="F2">
        <f t="shared" ref="F2:F7" si="2">D2*E2</f>
        <v>58.174761126850086</v>
      </c>
      <c r="G2">
        <v>77</v>
      </c>
      <c r="H2">
        <f t="shared" ref="H2:H7" si="3">G2/E2</f>
        <v>5.9230769230769234</v>
      </c>
      <c r="J2" t="s">
        <v>8</v>
      </c>
      <c r="K2">
        <v>14</v>
      </c>
    </row>
    <row r="3" spans="1:11" x14ac:dyDescent="0.3">
      <c r="A3">
        <v>42.573618430303135</v>
      </c>
      <c r="B3">
        <v>124.62529510539241</v>
      </c>
      <c r="C3">
        <f t="shared" si="0"/>
        <v>40.316084781923685</v>
      </c>
      <c r="D3">
        <f t="shared" si="1"/>
        <v>2.8797203415659776</v>
      </c>
      <c r="E3">
        <v>13</v>
      </c>
      <c r="F3">
        <f t="shared" si="2"/>
        <v>37.436364440357707</v>
      </c>
      <c r="G3">
        <v>45</v>
      </c>
      <c r="H3">
        <f t="shared" si="3"/>
        <v>3.4615384615384617</v>
      </c>
    </row>
    <row r="4" spans="1:11" x14ac:dyDescent="0.3">
      <c r="A4">
        <v>24.038095084248909</v>
      </c>
      <c r="B4">
        <v>127.08979474958997</v>
      </c>
      <c r="C4">
        <f t="shared" si="0"/>
        <v>39.623168032238972</v>
      </c>
      <c r="D4">
        <f t="shared" si="1"/>
        <v>2.8302262880170694</v>
      </c>
      <c r="E4">
        <v>13</v>
      </c>
      <c r="F4">
        <f t="shared" si="2"/>
        <v>36.792941744221906</v>
      </c>
      <c r="G4">
        <v>40</v>
      </c>
      <c r="H4">
        <f t="shared" si="3"/>
        <v>3.0769230769230771</v>
      </c>
      <c r="J4" t="s">
        <v>9</v>
      </c>
      <c r="K4">
        <v>7.6902798123223745E-2</v>
      </c>
    </row>
    <row r="5" spans="1:11" x14ac:dyDescent="0.3">
      <c r="A5">
        <v>33.104781442404203</v>
      </c>
      <c r="B5">
        <v>124.26287085477851</v>
      </c>
      <c r="C5">
        <f t="shared" si="0"/>
        <v>39.480182299174778</v>
      </c>
      <c r="D5">
        <f t="shared" si="1"/>
        <v>2.8200130213696268</v>
      </c>
      <c r="E5">
        <v>14</v>
      </c>
      <c r="F5">
        <f t="shared" si="2"/>
        <v>39.480182299174778</v>
      </c>
      <c r="G5">
        <v>44</v>
      </c>
      <c r="H5">
        <f t="shared" si="3"/>
        <v>3.1428571428571428</v>
      </c>
      <c r="J5" t="s">
        <v>10</v>
      </c>
      <c r="K5">
        <v>0.29722741572709949</v>
      </c>
    </row>
    <row r="6" spans="1:11" x14ac:dyDescent="0.3">
      <c r="A6">
        <v>27.419043041349344</v>
      </c>
      <c r="B6">
        <v>123.03800824180229</v>
      </c>
      <c r="C6">
        <f t="shared" si="0"/>
        <v>38.678870357661332</v>
      </c>
      <c r="D6">
        <f t="shared" si="1"/>
        <v>2.7627764541186663</v>
      </c>
      <c r="E6">
        <v>14</v>
      </c>
      <c r="F6">
        <f t="shared" si="2"/>
        <v>38.678870357661332</v>
      </c>
      <c r="G6">
        <v>31</v>
      </c>
      <c r="H6">
        <f t="shared" si="3"/>
        <v>2.2142857142857144</v>
      </c>
    </row>
    <row r="7" spans="1:11" x14ac:dyDescent="0.3">
      <c r="A7">
        <v>34.266671096287489</v>
      </c>
      <c r="B7">
        <v>132.43999384791013</v>
      </c>
      <c r="C7">
        <f t="shared" si="0"/>
        <v>41.999999999999986</v>
      </c>
      <c r="D7">
        <f t="shared" si="1"/>
        <v>2.9999999999999991</v>
      </c>
      <c r="E7">
        <v>14</v>
      </c>
      <c r="F7">
        <f t="shared" si="2"/>
        <v>41.999999999999986</v>
      </c>
      <c r="G7">
        <v>42</v>
      </c>
      <c r="H7">
        <f t="shared" si="3"/>
        <v>3</v>
      </c>
      <c r="J7" t="s">
        <v>11</v>
      </c>
      <c r="K7">
        <f>(SUM(TableLEE[[#This Row],[Tot]]-TableLEE[[#This Row],[APP]]))^2</f>
        <v>2.0194839173657902E-28</v>
      </c>
    </row>
  </sheetData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K9"/>
  <sheetViews>
    <sheetView workbookViewId="0">
      <selection activeCell="K5" sqref="K5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1" x14ac:dyDescent="0.3">
      <c r="A2">
        <v>90.333334461588109</v>
      </c>
      <c r="B2">
        <v>178.13018121829131</v>
      </c>
      <c r="C2">
        <f t="shared" ref="C2:C9" si="0">A2*$K$4+B2*$K$5</f>
        <v>61.277372467864375</v>
      </c>
      <c r="D2">
        <f t="shared" ref="D2:D9" si="1">C2/$K$2</f>
        <v>4.0851581645242918</v>
      </c>
      <c r="E2">
        <v>15</v>
      </c>
      <c r="F2">
        <f t="shared" ref="F2:F9" si="2">D2*E2</f>
        <v>61.277372467864375</v>
      </c>
      <c r="G2">
        <v>60</v>
      </c>
      <c r="H2">
        <f t="shared" ref="H2:H9" si="3">G2/E2</f>
        <v>4</v>
      </c>
      <c r="J2" t="s">
        <v>8</v>
      </c>
      <c r="K2">
        <v>15</v>
      </c>
    </row>
    <row r="3" spans="1:11" x14ac:dyDescent="0.3">
      <c r="A3">
        <v>42.921515522716021</v>
      </c>
      <c r="B3">
        <v>137.50832194537441</v>
      </c>
      <c r="C3">
        <f t="shared" si="0"/>
        <v>42.035779581979796</v>
      </c>
      <c r="D3">
        <f t="shared" si="1"/>
        <v>2.8023853054653198</v>
      </c>
      <c r="E3">
        <v>15</v>
      </c>
      <c r="F3">
        <f t="shared" si="2"/>
        <v>42.035779581979796</v>
      </c>
      <c r="G3">
        <v>40</v>
      </c>
      <c r="H3">
        <f t="shared" si="3"/>
        <v>2.6666666666666665</v>
      </c>
    </row>
    <row r="4" spans="1:11" x14ac:dyDescent="0.3">
      <c r="A4">
        <v>167.81542881518183</v>
      </c>
      <c r="B4">
        <v>165.63147474010432</v>
      </c>
      <c r="C4">
        <f t="shared" si="0"/>
        <v>73.445506852825702</v>
      </c>
      <c r="D4">
        <f t="shared" si="1"/>
        <v>4.8963671235217134</v>
      </c>
      <c r="E4">
        <v>14</v>
      </c>
      <c r="F4">
        <f t="shared" si="2"/>
        <v>68.549139729303988</v>
      </c>
      <c r="G4">
        <v>65</v>
      </c>
      <c r="H4">
        <f t="shared" si="3"/>
        <v>4.6428571428571432</v>
      </c>
      <c r="J4" t="s">
        <v>9</v>
      </c>
      <c r="K4">
        <v>0.19646439140042576</v>
      </c>
    </row>
    <row r="5" spans="1:11" x14ac:dyDescent="0.3">
      <c r="A5">
        <v>1.7976931348623157E+308</v>
      </c>
      <c r="B5">
        <v>154.03124961575369</v>
      </c>
      <c r="C5">
        <f t="shared" si="0"/>
        <v>3.5318268766544836E+307</v>
      </c>
      <c r="D5">
        <f t="shared" si="1"/>
        <v>2.354551251102989E+306</v>
      </c>
      <c r="E5">
        <v>15</v>
      </c>
      <c r="F5">
        <f t="shared" si="2"/>
        <v>3.5318268766544836E+307</v>
      </c>
      <c r="G5">
        <v>53</v>
      </c>
      <c r="H5">
        <f t="shared" si="3"/>
        <v>3.5333333333333332</v>
      </c>
      <c r="J5" t="s">
        <v>10</v>
      </c>
      <c r="K5">
        <v>0.24437233820782456</v>
      </c>
    </row>
    <row r="6" spans="1:11" x14ac:dyDescent="0.3">
      <c r="A6">
        <v>89.999999116018103</v>
      </c>
      <c r="B6">
        <v>183.20961795406276</v>
      </c>
      <c r="C6">
        <f t="shared" si="0"/>
        <v>62.453157773963909</v>
      </c>
      <c r="D6">
        <f t="shared" si="1"/>
        <v>4.163543851597594</v>
      </c>
      <c r="E6">
        <v>13</v>
      </c>
      <c r="F6">
        <f t="shared" si="2"/>
        <v>54.126070070768719</v>
      </c>
      <c r="G6">
        <v>77</v>
      </c>
      <c r="H6">
        <f t="shared" si="3"/>
        <v>5.9230769230769234</v>
      </c>
    </row>
    <row r="7" spans="1:11" x14ac:dyDescent="0.3">
      <c r="A7">
        <v>140.64907590844464</v>
      </c>
      <c r="B7">
        <v>174.94647961698655</v>
      </c>
      <c r="C7">
        <f t="shared" si="0"/>
        <v>70.384615384615387</v>
      </c>
      <c r="D7">
        <f t="shared" si="1"/>
        <v>4.6923076923076925</v>
      </c>
      <c r="E7">
        <v>13</v>
      </c>
      <c r="F7">
        <f t="shared" si="2"/>
        <v>61</v>
      </c>
      <c r="G7">
        <v>61</v>
      </c>
      <c r="H7">
        <f t="shared" si="3"/>
        <v>4.6923076923076925</v>
      </c>
      <c r="J7" t="s">
        <v>11</v>
      </c>
      <c r="K7">
        <f>(SUM(TableLEI[[#This Row],[Tot]]-TableLEI[[#This Row],[APP]]))^2</f>
        <v>0</v>
      </c>
    </row>
    <row r="8" spans="1:11" x14ac:dyDescent="0.3">
      <c r="A8">
        <v>93.087375860742085</v>
      </c>
      <c r="B8">
        <v>145.30551092685667</v>
      </c>
      <c r="C8">
        <f t="shared" si="0"/>
        <v>53.797002105221942</v>
      </c>
      <c r="D8">
        <f t="shared" si="1"/>
        <v>3.586466807014796</v>
      </c>
      <c r="E8">
        <v>14</v>
      </c>
      <c r="F8">
        <f t="shared" si="2"/>
        <v>50.210535298207148</v>
      </c>
      <c r="G8">
        <v>45</v>
      </c>
      <c r="H8">
        <f t="shared" si="3"/>
        <v>3.2142857142857144</v>
      </c>
    </row>
    <row r="9" spans="1:11" x14ac:dyDescent="0.3">
      <c r="A9">
        <v>33.00000227195217</v>
      </c>
      <c r="B9">
        <v>138.31573156153254</v>
      </c>
      <c r="C9">
        <f t="shared" si="0"/>
        <v>40.283864095189251</v>
      </c>
      <c r="D9">
        <f t="shared" si="1"/>
        <v>2.6855909396792836</v>
      </c>
      <c r="E9">
        <v>14</v>
      </c>
      <c r="F9">
        <f t="shared" si="2"/>
        <v>37.598273155509972</v>
      </c>
      <c r="G9">
        <v>39</v>
      </c>
      <c r="H9">
        <f t="shared" si="3"/>
        <v>2.7857142857142856</v>
      </c>
    </row>
  </sheetData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K7"/>
  <sheetViews>
    <sheetView workbookViewId="0">
      <selection activeCell="K5" sqref="K5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1" x14ac:dyDescent="0.3">
      <c r="A2">
        <v>37.371428106794113</v>
      </c>
      <c r="B2">
        <v>134.06890805518796</v>
      </c>
      <c r="C2">
        <f t="shared" ref="C2:C7" si="0">A2*$K$4+B2*$K$5</f>
        <v>35.830295527495679</v>
      </c>
      <c r="D2">
        <f t="shared" ref="D2:D7" si="1">C2/$K$2</f>
        <v>2.5593068233925487</v>
      </c>
      <c r="E2">
        <v>13</v>
      </c>
      <c r="F2">
        <f t="shared" ref="F2:F7" si="2">D2*E2</f>
        <v>33.270988704103132</v>
      </c>
      <c r="G2">
        <v>69</v>
      </c>
      <c r="H2">
        <f t="shared" ref="H2:H7" si="3">G2/E2</f>
        <v>5.3076923076923075</v>
      </c>
      <c r="J2" t="s">
        <v>8</v>
      </c>
      <c r="K2">
        <v>14</v>
      </c>
    </row>
    <row r="3" spans="1:11" x14ac:dyDescent="0.3">
      <c r="A3">
        <v>1.7976931348623157E+308</v>
      </c>
      <c r="B3">
        <v>118.46379192254585</v>
      </c>
      <c r="C3">
        <f t="shared" si="0"/>
        <v>1.0816907276879287E+307</v>
      </c>
      <c r="D3">
        <f t="shared" si="1"/>
        <v>7.726362340628062E+305</v>
      </c>
      <c r="E3">
        <v>14</v>
      </c>
      <c r="F3">
        <f t="shared" si="2"/>
        <v>1.0816907276879287E+307</v>
      </c>
      <c r="G3">
        <v>47</v>
      </c>
      <c r="H3">
        <f t="shared" si="3"/>
        <v>3.3571428571428572</v>
      </c>
    </row>
    <row r="4" spans="1:11" x14ac:dyDescent="0.3">
      <c r="A4">
        <v>45.704882684917152</v>
      </c>
      <c r="B4">
        <v>141.29294996856402</v>
      </c>
      <c r="C4">
        <f t="shared" si="0"/>
        <v>38.141208233853753</v>
      </c>
      <c r="D4">
        <f t="shared" si="1"/>
        <v>2.7243720167038394</v>
      </c>
      <c r="E4">
        <v>14</v>
      </c>
      <c r="F4">
        <f t="shared" si="2"/>
        <v>38.141208233853753</v>
      </c>
      <c r="G4">
        <v>65</v>
      </c>
      <c r="H4">
        <f t="shared" si="3"/>
        <v>4.6428571428571432</v>
      </c>
      <c r="J4" t="s">
        <v>9</v>
      </c>
      <c r="K4">
        <v>6.0171044029201058E-2</v>
      </c>
    </row>
    <row r="5" spans="1:11" x14ac:dyDescent="0.3">
      <c r="A5">
        <v>90.799999198144093</v>
      </c>
      <c r="B5">
        <v>149.26073790882467</v>
      </c>
      <c r="C5">
        <f t="shared" si="0"/>
        <v>42.850402232449696</v>
      </c>
      <c r="D5">
        <f t="shared" si="1"/>
        <v>3.0607430166035496</v>
      </c>
      <c r="E5">
        <v>14</v>
      </c>
      <c r="F5">
        <f t="shared" si="2"/>
        <v>42.850402232449696</v>
      </c>
      <c r="G5">
        <v>82</v>
      </c>
      <c r="H5">
        <f t="shared" si="3"/>
        <v>5.8571428571428568</v>
      </c>
      <c r="J5" t="s">
        <v>10</v>
      </c>
      <c r="K5">
        <v>0.25048028039151443</v>
      </c>
    </row>
    <row r="6" spans="1:11" x14ac:dyDescent="0.3">
      <c r="A6">
        <v>22.761904068794934</v>
      </c>
      <c r="B6">
        <v>124.28480056356621</v>
      </c>
      <c r="C6">
        <f t="shared" si="0"/>
        <v>32.500499225477427</v>
      </c>
      <c r="D6">
        <f t="shared" si="1"/>
        <v>2.3214642303912449</v>
      </c>
      <c r="E6">
        <v>14</v>
      </c>
      <c r="F6">
        <f t="shared" si="2"/>
        <v>32.500499225477427</v>
      </c>
      <c r="G6">
        <v>40</v>
      </c>
      <c r="H6">
        <f t="shared" si="3"/>
        <v>2.8571428571428572</v>
      </c>
    </row>
    <row r="7" spans="1:11" x14ac:dyDescent="0.3">
      <c r="A7">
        <v>30.828573570697767</v>
      </c>
      <c r="B7">
        <v>128.33350590344142</v>
      </c>
      <c r="C7">
        <f t="shared" si="0"/>
        <v>34</v>
      </c>
      <c r="D7">
        <f t="shared" si="1"/>
        <v>2.4285714285714284</v>
      </c>
      <c r="E7">
        <v>14</v>
      </c>
      <c r="F7">
        <f t="shared" si="2"/>
        <v>34</v>
      </c>
      <c r="G7">
        <v>34</v>
      </c>
      <c r="H7">
        <f t="shared" si="3"/>
        <v>2.4285714285714284</v>
      </c>
      <c r="J7" t="s">
        <v>11</v>
      </c>
      <c r="K7">
        <f>(SUM(TableLIV[[#This Row],[Tot]]-TableLIV[[#This Row],[APP]]))^2</f>
        <v>0</v>
      </c>
    </row>
  </sheetData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K7"/>
  <sheetViews>
    <sheetView workbookViewId="0">
      <selection activeCell="K5" sqref="K5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1" x14ac:dyDescent="0.3">
      <c r="A2">
        <v>72.000000538784818</v>
      </c>
      <c r="B2">
        <v>165.84910137805272</v>
      </c>
      <c r="C2">
        <f t="shared" ref="C2:C7" si="0">A2*$K$4+B2*$K$5</f>
        <v>53.909971645887943</v>
      </c>
      <c r="D2">
        <f t="shared" ref="D2:D7" si="1">C2/$K$2</f>
        <v>3.8507122604205675</v>
      </c>
      <c r="E2">
        <v>14</v>
      </c>
      <c r="F2">
        <f t="shared" ref="F2:F7" si="2">D2*E2</f>
        <v>53.909971645887943</v>
      </c>
      <c r="G2">
        <v>90</v>
      </c>
      <c r="H2">
        <f t="shared" ref="H2:H7" si="3">G2/E2</f>
        <v>6.4285714285714288</v>
      </c>
      <c r="J2" t="s">
        <v>8</v>
      </c>
      <c r="K2">
        <v>14</v>
      </c>
    </row>
    <row r="3" spans="1:11" x14ac:dyDescent="0.3">
      <c r="A3">
        <v>20.628609469212581</v>
      </c>
      <c r="B3">
        <v>117.07667098976741</v>
      </c>
      <c r="C3">
        <f t="shared" si="0"/>
        <v>35.945539335013585</v>
      </c>
      <c r="D3">
        <f t="shared" si="1"/>
        <v>2.5675385239295418</v>
      </c>
      <c r="E3">
        <v>14</v>
      </c>
      <c r="F3">
        <f t="shared" si="2"/>
        <v>35.945539335013585</v>
      </c>
      <c r="G3">
        <v>70</v>
      </c>
      <c r="H3">
        <f t="shared" si="3"/>
        <v>5</v>
      </c>
    </row>
    <row r="4" spans="1:11" x14ac:dyDescent="0.3">
      <c r="A4">
        <v>50.400000000000013</v>
      </c>
      <c r="B4">
        <v>146.48675815927456</v>
      </c>
      <c r="C4">
        <f t="shared" si="0"/>
        <v>46.693918814710173</v>
      </c>
      <c r="D4">
        <f t="shared" si="1"/>
        <v>3.3352799153364407</v>
      </c>
      <c r="E4">
        <v>14</v>
      </c>
      <c r="F4">
        <f t="shared" si="2"/>
        <v>46.693918814710173</v>
      </c>
      <c r="G4">
        <v>57</v>
      </c>
      <c r="H4">
        <f t="shared" si="3"/>
        <v>4.0714285714285712</v>
      </c>
      <c r="J4" t="s">
        <v>9</v>
      </c>
      <c r="K4">
        <v>6.989711725841509E-2</v>
      </c>
    </row>
    <row r="5" spans="1:11" x14ac:dyDescent="0.3">
      <c r="A5">
        <v>100.15129254649702</v>
      </c>
      <c r="B5">
        <v>130.54813003283209</v>
      </c>
      <c r="C5">
        <f t="shared" si="0"/>
        <v>45.474118561571345</v>
      </c>
      <c r="D5">
        <f t="shared" si="1"/>
        <v>3.2481513258265244</v>
      </c>
      <c r="E5">
        <v>14</v>
      </c>
      <c r="F5">
        <f t="shared" si="2"/>
        <v>45.474118561571345</v>
      </c>
      <c r="G5">
        <v>64</v>
      </c>
      <c r="H5">
        <f t="shared" si="3"/>
        <v>4.5714285714285712</v>
      </c>
      <c r="J5" t="s">
        <v>10</v>
      </c>
      <c r="K5">
        <v>0.29470994270994966</v>
      </c>
    </row>
    <row r="6" spans="1:11" x14ac:dyDescent="0.3">
      <c r="A6">
        <v>37.314285840037876</v>
      </c>
      <c r="B6">
        <v>125.97917996384149</v>
      </c>
      <c r="C6">
        <f t="shared" si="0"/>
        <v>39.735477922565309</v>
      </c>
      <c r="D6">
        <f t="shared" si="1"/>
        <v>2.8382484230403793</v>
      </c>
      <c r="E6">
        <v>14</v>
      </c>
      <c r="F6">
        <f t="shared" si="2"/>
        <v>39.735477922565309</v>
      </c>
      <c r="G6">
        <v>76</v>
      </c>
      <c r="H6">
        <f t="shared" si="3"/>
        <v>5.4285714285714288</v>
      </c>
    </row>
    <row r="7" spans="1:11" x14ac:dyDescent="0.3">
      <c r="A7">
        <v>31.17958889007571</v>
      </c>
      <c r="B7">
        <v>131.46388339021621</v>
      </c>
      <c r="C7">
        <f t="shared" si="0"/>
        <v>40.92307692307692</v>
      </c>
      <c r="D7">
        <f t="shared" si="1"/>
        <v>2.9230769230769229</v>
      </c>
      <c r="E7">
        <v>13</v>
      </c>
      <c r="F7">
        <f t="shared" si="2"/>
        <v>38</v>
      </c>
      <c r="G7">
        <v>38</v>
      </c>
      <c r="H7">
        <f t="shared" si="3"/>
        <v>2.9230769230769229</v>
      </c>
      <c r="J7" t="s">
        <v>11</v>
      </c>
      <c r="K7">
        <f>(SUM(TableMCI[[#This Row],[Tot]]-TableMCI[[#This Row],[APP]]))^2</f>
        <v>0</v>
      </c>
    </row>
  </sheetData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K7"/>
  <sheetViews>
    <sheetView workbookViewId="0">
      <selection activeCell="K5" sqref="K5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1" x14ac:dyDescent="0.3">
      <c r="A2">
        <v>48.047646065331548</v>
      </c>
      <c r="B2">
        <v>138.18554506596388</v>
      </c>
      <c r="C2">
        <f t="shared" ref="C2:C7" si="0">A2*$K$4+B2*$K$5</f>
        <v>40.859651490275432</v>
      </c>
      <c r="D2">
        <f t="shared" ref="D2:D7" si="1">C2/$K$2</f>
        <v>2.9185465350196735</v>
      </c>
      <c r="E2">
        <v>14</v>
      </c>
      <c r="F2">
        <f t="shared" ref="F2:F7" si="2">D2*E2</f>
        <v>40.859651490275432</v>
      </c>
      <c r="G2">
        <v>50</v>
      </c>
      <c r="H2">
        <f t="shared" ref="H2:H7" si="3">G2/E2</f>
        <v>3.5714285714285716</v>
      </c>
      <c r="J2" t="s">
        <v>8</v>
      </c>
      <c r="K2">
        <v>14</v>
      </c>
    </row>
    <row r="3" spans="1:11" x14ac:dyDescent="0.3">
      <c r="A3">
        <v>29.885711398229517</v>
      </c>
      <c r="B3">
        <v>135.67791756723852</v>
      </c>
      <c r="C3">
        <f t="shared" si="0"/>
        <v>38.827698879579899</v>
      </c>
      <c r="D3">
        <f t="shared" si="1"/>
        <v>2.7734070628271357</v>
      </c>
      <c r="E3">
        <v>13</v>
      </c>
      <c r="F3">
        <f t="shared" si="2"/>
        <v>36.054291816752766</v>
      </c>
      <c r="G3">
        <v>48</v>
      </c>
      <c r="H3">
        <f t="shared" si="3"/>
        <v>3.6923076923076925</v>
      </c>
    </row>
    <row r="4" spans="1:11" x14ac:dyDescent="0.3">
      <c r="A4">
        <v>79.987040448439316</v>
      </c>
      <c r="B4">
        <v>134.15558869136947</v>
      </c>
      <c r="C4">
        <f t="shared" si="0"/>
        <v>42.156499527219253</v>
      </c>
      <c r="D4">
        <f t="shared" si="1"/>
        <v>3.0111785376585183</v>
      </c>
      <c r="E4">
        <v>14</v>
      </c>
      <c r="F4">
        <f t="shared" si="2"/>
        <v>42.156499527219253</v>
      </c>
      <c r="G4">
        <v>62</v>
      </c>
      <c r="H4">
        <f t="shared" si="3"/>
        <v>4.4285714285714288</v>
      </c>
      <c r="J4" t="s">
        <v>9</v>
      </c>
      <c r="K4">
        <v>7.4637268335363993E-2</v>
      </c>
    </row>
    <row r="5" spans="1:11" x14ac:dyDescent="0.3">
      <c r="A5">
        <v>32.558416311809395</v>
      </c>
      <c r="B5">
        <v>122.21664113013962</v>
      </c>
      <c r="C5">
        <f t="shared" si="0"/>
        <v>35.396202103201006</v>
      </c>
      <c r="D5">
        <f t="shared" si="1"/>
        <v>2.5283001502286431</v>
      </c>
      <c r="E5">
        <v>13</v>
      </c>
      <c r="F5">
        <f t="shared" si="2"/>
        <v>32.86790195297236</v>
      </c>
      <c r="G5">
        <v>49</v>
      </c>
      <c r="H5">
        <f t="shared" si="3"/>
        <v>3.7692307692307692</v>
      </c>
      <c r="J5" t="s">
        <v>10</v>
      </c>
      <c r="K5">
        <v>0.26973520580768345</v>
      </c>
    </row>
    <row r="6" spans="1:11" x14ac:dyDescent="0.3">
      <c r="A6">
        <v>81.923846086049394</v>
      </c>
      <c r="B6">
        <v>157.75540900359474</v>
      </c>
      <c r="C6">
        <f t="shared" si="0"/>
        <v>48.66675979824943</v>
      </c>
      <c r="D6">
        <f t="shared" si="1"/>
        <v>3.4761971284463877</v>
      </c>
      <c r="E6">
        <v>13</v>
      </c>
      <c r="F6">
        <f t="shared" si="2"/>
        <v>45.190562669803043</v>
      </c>
      <c r="G6">
        <v>50</v>
      </c>
      <c r="H6">
        <f t="shared" si="3"/>
        <v>3.8461538461538463</v>
      </c>
    </row>
    <row r="7" spans="1:11" x14ac:dyDescent="0.3">
      <c r="A7">
        <v>36.209531228784456</v>
      </c>
      <c r="B7">
        <v>130.85951978603015</v>
      </c>
      <c r="C7">
        <f t="shared" si="0"/>
        <v>37.999999999999993</v>
      </c>
      <c r="D7">
        <f t="shared" si="1"/>
        <v>2.714285714285714</v>
      </c>
      <c r="E7">
        <v>14</v>
      </c>
      <c r="F7">
        <f t="shared" si="2"/>
        <v>37.999999999999993</v>
      </c>
      <c r="G7">
        <v>38</v>
      </c>
      <c r="H7">
        <f t="shared" si="3"/>
        <v>2.7142857142857144</v>
      </c>
      <c r="J7" t="s">
        <v>11</v>
      </c>
      <c r="K7">
        <f>(SUM(TableMUN[[#This Row],[Tot]]-TableMUN[[#This Row],[APP]]))^2</f>
        <v>5.0487097934144756E-29</v>
      </c>
    </row>
  </sheetData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K10"/>
  <sheetViews>
    <sheetView workbookViewId="0">
      <selection activeCell="K5" sqref="K5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1" x14ac:dyDescent="0.3">
      <c r="A2">
        <v>211.95985910726318</v>
      </c>
      <c r="B2">
        <v>188.96382642012659</v>
      </c>
      <c r="C2">
        <f t="shared" ref="C2:C10" si="0">A2*$K$4+B2*$K$5</f>
        <v>70.059167409289671</v>
      </c>
      <c r="D2">
        <f t="shared" ref="D2:D10" si="1">C2/$K$2</f>
        <v>4.6706111606193117</v>
      </c>
      <c r="E2">
        <v>15</v>
      </c>
      <c r="F2">
        <f t="shared" ref="F2:F10" si="2">D2*E2</f>
        <v>70.059167409289671</v>
      </c>
      <c r="G2">
        <v>96</v>
      </c>
      <c r="H2">
        <f t="shared" ref="H2:H10" si="3">G2/E2</f>
        <v>6.4</v>
      </c>
      <c r="J2" t="s">
        <v>8</v>
      </c>
      <c r="K2">
        <v>15</v>
      </c>
    </row>
    <row r="3" spans="1:11" x14ac:dyDescent="0.3">
      <c r="A3">
        <v>54.666663858499362</v>
      </c>
      <c r="B3">
        <v>156.57832695312291</v>
      </c>
      <c r="C3">
        <f t="shared" si="0"/>
        <v>48.133681520966093</v>
      </c>
      <c r="D3">
        <f t="shared" si="1"/>
        <v>3.2089121013977393</v>
      </c>
      <c r="E3">
        <v>15</v>
      </c>
      <c r="F3">
        <f t="shared" si="2"/>
        <v>48.133681520966093</v>
      </c>
      <c r="G3">
        <v>54</v>
      </c>
      <c r="H3">
        <f t="shared" si="3"/>
        <v>3.6</v>
      </c>
    </row>
    <row r="4" spans="1:11" x14ac:dyDescent="0.3">
      <c r="A4">
        <v>33.333322163631948</v>
      </c>
      <c r="B4">
        <v>137.26230927602384</v>
      </c>
      <c r="C4">
        <f t="shared" si="0"/>
        <v>40.999515395062573</v>
      </c>
      <c r="D4">
        <f t="shared" si="1"/>
        <v>2.733301026337505</v>
      </c>
      <c r="E4">
        <v>15</v>
      </c>
      <c r="F4">
        <f t="shared" si="2"/>
        <v>40.999515395062573</v>
      </c>
      <c r="G4">
        <v>30</v>
      </c>
      <c r="H4">
        <f t="shared" si="3"/>
        <v>2</v>
      </c>
      <c r="J4" t="s">
        <v>9</v>
      </c>
      <c r="K4">
        <v>8.1993093681523604E-2</v>
      </c>
    </row>
    <row r="5" spans="1:11" x14ac:dyDescent="0.3">
      <c r="A5">
        <v>57.999999066852823</v>
      </c>
      <c r="B5">
        <v>156.78608568156983</v>
      </c>
      <c r="C5">
        <f t="shared" si="0"/>
        <v>48.464911611002492</v>
      </c>
      <c r="D5">
        <f t="shared" si="1"/>
        <v>3.230994107400166</v>
      </c>
      <c r="E5">
        <v>14</v>
      </c>
      <c r="F5">
        <f t="shared" si="2"/>
        <v>45.233917503602328</v>
      </c>
      <c r="G5">
        <v>67</v>
      </c>
      <c r="H5">
        <f t="shared" si="3"/>
        <v>4.7857142857142856</v>
      </c>
      <c r="J5" t="s">
        <v>10</v>
      </c>
      <c r="K5">
        <v>0.27878310797782591</v>
      </c>
    </row>
    <row r="6" spans="1:11" x14ac:dyDescent="0.3">
      <c r="A6">
        <v>96.249335340282812</v>
      </c>
      <c r="B6">
        <v>193.45052841144704</v>
      </c>
      <c r="C6">
        <f t="shared" si="0"/>
        <v>61.822520319836102</v>
      </c>
      <c r="D6">
        <f t="shared" si="1"/>
        <v>4.1215013546557397</v>
      </c>
      <c r="E6">
        <v>15</v>
      </c>
      <c r="F6">
        <f t="shared" si="2"/>
        <v>61.822520319836094</v>
      </c>
      <c r="G6">
        <v>93</v>
      </c>
      <c r="H6">
        <f t="shared" si="3"/>
        <v>6.2</v>
      </c>
    </row>
    <row r="7" spans="1:11" x14ac:dyDescent="0.3">
      <c r="A7">
        <v>40.333332946195227</v>
      </c>
      <c r="B7">
        <v>137.13674070509666</v>
      </c>
      <c r="C7">
        <f t="shared" si="0"/>
        <v>41.53846153846154</v>
      </c>
      <c r="D7">
        <f t="shared" si="1"/>
        <v>2.7692307692307692</v>
      </c>
      <c r="E7">
        <v>13</v>
      </c>
      <c r="F7">
        <f t="shared" si="2"/>
        <v>36</v>
      </c>
      <c r="G7">
        <v>36</v>
      </c>
      <c r="H7">
        <f t="shared" si="3"/>
        <v>2.7692307692307692</v>
      </c>
      <c r="J7" t="s">
        <v>11</v>
      </c>
      <c r="K7">
        <f>(SUM(TableNEW[[#This Row],[Tot]]-TableNEW[[#This Row],[APP]]))^2</f>
        <v>0</v>
      </c>
    </row>
    <row r="8" spans="1:11" x14ac:dyDescent="0.3">
      <c r="A8">
        <v>88.333332075688162</v>
      </c>
      <c r="B8">
        <v>167.05051657745344</v>
      </c>
      <c r="C8">
        <f t="shared" si="0"/>
        <v>53.813585372846831</v>
      </c>
      <c r="D8">
        <f t="shared" si="1"/>
        <v>3.5875723581897887</v>
      </c>
      <c r="E8">
        <v>15</v>
      </c>
      <c r="F8">
        <f t="shared" si="2"/>
        <v>53.813585372846831</v>
      </c>
      <c r="G8">
        <v>56</v>
      </c>
      <c r="H8">
        <f t="shared" si="3"/>
        <v>3.7333333333333334</v>
      </c>
    </row>
    <row r="9" spans="1:11" x14ac:dyDescent="0.3">
      <c r="A9">
        <v>55.333332452908387</v>
      </c>
      <c r="B9">
        <v>159.7464642576</v>
      </c>
      <c r="C9">
        <f t="shared" si="0"/>
        <v>49.071566905724616</v>
      </c>
      <c r="D9">
        <f t="shared" si="1"/>
        <v>3.2714377937149743</v>
      </c>
      <c r="E9">
        <v>15</v>
      </c>
      <c r="F9">
        <f t="shared" si="2"/>
        <v>49.071566905724616</v>
      </c>
      <c r="G9">
        <v>70</v>
      </c>
      <c r="H9">
        <f t="shared" si="3"/>
        <v>4.666666666666667</v>
      </c>
    </row>
    <row r="10" spans="1:11" x14ac:dyDescent="0.3">
      <c r="A10">
        <v>57.999999066852823</v>
      </c>
      <c r="B10">
        <v>158.45984235606508</v>
      </c>
      <c r="C10">
        <f t="shared" si="0"/>
        <v>48.931526698716908</v>
      </c>
      <c r="D10">
        <f t="shared" si="1"/>
        <v>3.2621017799144605</v>
      </c>
      <c r="E10">
        <v>13</v>
      </c>
      <c r="F10">
        <f t="shared" si="2"/>
        <v>42.407323138887989</v>
      </c>
      <c r="G10">
        <v>55</v>
      </c>
      <c r="H10">
        <f t="shared" si="3"/>
        <v>4.2307692307692308</v>
      </c>
    </row>
  </sheetData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K7"/>
  <sheetViews>
    <sheetView workbookViewId="0">
      <selection activeCell="K5" sqref="K5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1" x14ac:dyDescent="0.3">
      <c r="A2">
        <v>54.958661257953395</v>
      </c>
      <c r="B2">
        <v>140.45153107082308</v>
      </c>
      <c r="C2">
        <f>A2*$K$4+B2*$K$5</f>
        <v>44.155035393175076</v>
      </c>
      <c r="D2">
        <f>C2/$K$2</f>
        <v>2.9436690262116718</v>
      </c>
      <c r="E2">
        <v>15</v>
      </c>
      <c r="F2">
        <f>D2*E2</f>
        <v>44.155035393175076</v>
      </c>
      <c r="G2">
        <v>30</v>
      </c>
      <c r="H2">
        <f>G2/E2</f>
        <v>2</v>
      </c>
      <c r="J2" t="s">
        <v>8</v>
      </c>
      <c r="K2">
        <v>15</v>
      </c>
    </row>
    <row r="3" spans="1:11" x14ac:dyDescent="0.3">
      <c r="A3">
        <v>30.666659630396087</v>
      </c>
      <c r="B3">
        <v>135.14154490935016</v>
      </c>
      <c r="C3">
        <f>A3*$K$4+B3*$K$5</f>
        <v>39.652623732594627</v>
      </c>
      <c r="D3">
        <f>C3/$K$2</f>
        <v>2.643508248839642</v>
      </c>
      <c r="E3">
        <v>15</v>
      </c>
      <c r="F3">
        <f>D3*E3</f>
        <v>39.652623732594627</v>
      </c>
      <c r="G3">
        <v>38</v>
      </c>
      <c r="H3">
        <f>G3/E3</f>
        <v>2.5333333333333332</v>
      </c>
    </row>
    <row r="4" spans="1:11" x14ac:dyDescent="0.3">
      <c r="A4">
        <v>5.4590991511809302E-2</v>
      </c>
      <c r="B4">
        <v>131.32202155608022</v>
      </c>
      <c r="C4">
        <f>A4*$K$4+B4*$K$5</f>
        <v>34.73838017005167</v>
      </c>
      <c r="D4">
        <f>C4/$K$2</f>
        <v>2.315892011336778</v>
      </c>
      <c r="E4">
        <v>13</v>
      </c>
      <c r="F4">
        <f>D4*E4</f>
        <v>30.106596147378113</v>
      </c>
      <c r="G4">
        <v>37</v>
      </c>
      <c r="H4">
        <f>G4/E4</f>
        <v>2.8461538461538463</v>
      </c>
      <c r="J4" t="s">
        <v>9</v>
      </c>
      <c r="K4">
        <v>0.12753383001315988</v>
      </c>
    </row>
    <row r="5" spans="1:11" x14ac:dyDescent="0.3">
      <c r="A5">
        <v>154.46265490462872</v>
      </c>
      <c r="B5">
        <v>141.81267034497674</v>
      </c>
      <c r="C5">
        <f>A5*$K$4+B5*$K$5</f>
        <v>57.20514838688463</v>
      </c>
      <c r="D5">
        <f>C5/$K$2</f>
        <v>3.8136765591256419</v>
      </c>
      <c r="E5">
        <v>15</v>
      </c>
      <c r="F5">
        <f>D5*E5</f>
        <v>57.20514838688463</v>
      </c>
      <c r="G5">
        <v>67</v>
      </c>
      <c r="H5">
        <f>G5/E5</f>
        <v>4.4666666666666668</v>
      </c>
      <c r="J5" t="s">
        <v>10</v>
      </c>
      <c r="K5">
        <v>0.26447520042926026</v>
      </c>
    </row>
    <row r="6" spans="1:11" x14ac:dyDescent="0.3">
      <c r="A6">
        <v>95.66664755693273</v>
      </c>
      <c r="B6">
        <v>165.15674173464129</v>
      </c>
      <c r="C6">
        <f>A6*$K$4+B6*$K$5</f>
        <v>55.880596339967568</v>
      </c>
      <c r="D6">
        <f>C6/$K$2</f>
        <v>3.7253730893311712</v>
      </c>
      <c r="E6">
        <v>15</v>
      </c>
      <c r="F6">
        <f>D6*E6</f>
        <v>55.880596339967568</v>
      </c>
      <c r="G6">
        <v>55</v>
      </c>
      <c r="H6">
        <f>G6/E6</f>
        <v>3.6666666666666665</v>
      </c>
    </row>
    <row r="7" spans="1:11" x14ac:dyDescent="0.3">
      <c r="J7" t="s">
        <v>11</v>
      </c>
      <c r="K7" cm="1">
        <f t="array" ref="K7">(SUM(TableNFO[Tot]-TableNFO[APP]))^2</f>
        <v>2.0194839173657902E-28</v>
      </c>
    </row>
  </sheetData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K7"/>
  <sheetViews>
    <sheetView workbookViewId="0">
      <selection activeCell="K5" sqref="K5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1" x14ac:dyDescent="0.3">
      <c r="A2">
        <v>36.666671364749355</v>
      </c>
      <c r="B2">
        <v>147.64722229918317</v>
      </c>
      <c r="C2">
        <f>A2*$K$4+B2*$K$5</f>
        <v>47.205251221290816</v>
      </c>
      <c r="D2">
        <f>C2/$K$2</f>
        <v>3.1470167480860542</v>
      </c>
      <c r="E2">
        <v>15</v>
      </c>
      <c r="F2">
        <f>D2*E2</f>
        <v>47.205251221290816</v>
      </c>
      <c r="G2">
        <v>44</v>
      </c>
      <c r="H2">
        <f>G2/E2</f>
        <v>2.9333333333333331</v>
      </c>
      <c r="J2" t="s">
        <v>8</v>
      </c>
      <c r="K2">
        <v>15</v>
      </c>
    </row>
    <row r="3" spans="1:11" x14ac:dyDescent="0.3">
      <c r="A3">
        <v>44.333299172348447</v>
      </c>
      <c r="B3">
        <v>146.11613690995853</v>
      </c>
      <c r="C3">
        <f>A3*$K$4+B3*$K$5</f>
        <v>47.262967948518472</v>
      </c>
      <c r="D3">
        <f>C3/$K$2</f>
        <v>3.1508645299012317</v>
      </c>
      <c r="E3">
        <v>14</v>
      </c>
      <c r="F3">
        <f>D3*E3</f>
        <v>44.112103418617245</v>
      </c>
      <c r="G3">
        <v>50</v>
      </c>
      <c r="H3">
        <f>G3/E3</f>
        <v>3.5714285714285716</v>
      </c>
    </row>
    <row r="4" spans="1:11" x14ac:dyDescent="0.3">
      <c r="A4">
        <v>39.333340448801941</v>
      </c>
      <c r="B4">
        <v>133.96980367797539</v>
      </c>
      <c r="C4">
        <f>A4*$K$4+B4*$K$5</f>
        <v>43.244693361211546</v>
      </c>
      <c r="D4">
        <f>C4/$K$2</f>
        <v>2.8829795574141031</v>
      </c>
      <c r="E4">
        <v>13</v>
      </c>
      <c r="F4">
        <f>D4*E4</f>
        <v>37.47873424638334</v>
      </c>
      <c r="G4">
        <v>43</v>
      </c>
      <c r="H4">
        <f>G4/E4</f>
        <v>3.3076923076923075</v>
      </c>
      <c r="J4" t="s">
        <v>9</v>
      </c>
      <c r="K4">
        <v>6.8005428647980079E-2</v>
      </c>
    </row>
    <row r="5" spans="1:11" x14ac:dyDescent="0.3">
      <c r="A5">
        <v>18.666664318171645</v>
      </c>
      <c r="B5">
        <v>124.39984834372575</v>
      </c>
      <c r="C5">
        <f>A5*$K$4+B5*$K$5</f>
        <v>38.941196402830663</v>
      </c>
      <c r="D5">
        <f>C5/$K$2</f>
        <v>2.5960797601887107</v>
      </c>
      <c r="E5">
        <v>15</v>
      </c>
      <c r="F5">
        <f>D5*E5</f>
        <v>38.941196402830663</v>
      </c>
      <c r="G5">
        <v>34</v>
      </c>
      <c r="H5">
        <f>G5/E5</f>
        <v>2.2666666666666666</v>
      </c>
      <c r="J5" t="s">
        <v>10</v>
      </c>
      <c r="K5">
        <v>0.30282803714001044</v>
      </c>
    </row>
    <row r="6" spans="1:11" x14ac:dyDescent="0.3">
      <c r="A6">
        <v>16.746821822866039</v>
      </c>
      <c r="B6">
        <v>132.4971105491517</v>
      </c>
      <c r="C6">
        <f>A6*$K$4+B6*$K$5</f>
        <v>41.26271471087793</v>
      </c>
      <c r="D6">
        <f>C6/$K$2</f>
        <v>2.7508476473918622</v>
      </c>
      <c r="E6">
        <v>15</v>
      </c>
      <c r="F6">
        <f>D6*E6</f>
        <v>41.26271471087793</v>
      </c>
      <c r="G6">
        <v>38</v>
      </c>
      <c r="H6">
        <f>G6/E6</f>
        <v>2.5333333333333332</v>
      </c>
    </row>
    <row r="7" spans="1:11" x14ac:dyDescent="0.3">
      <c r="J7" t="s">
        <v>11</v>
      </c>
      <c r="K7" cm="1">
        <f t="array" ref="K7">(SUM(TableSOU[Tot]-TableSOU[APP]))^2</f>
        <v>5.0487097934144756E-29</v>
      </c>
    </row>
  </sheetData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K7"/>
  <sheetViews>
    <sheetView workbookViewId="0">
      <selection activeCell="K5" sqref="K5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1" x14ac:dyDescent="0.3">
      <c r="A2">
        <v>21.110090705446421</v>
      </c>
      <c r="B2">
        <v>128.45906571415068</v>
      </c>
      <c r="C2">
        <f t="shared" ref="C2:C7" si="0">A2*$K$4+B2*$K$5</f>
        <v>46.217586385908263</v>
      </c>
      <c r="D2">
        <f t="shared" ref="D2:D7" si="1">C2/$K$2</f>
        <v>3.0811724257272175</v>
      </c>
      <c r="E2">
        <v>15</v>
      </c>
      <c r="F2">
        <f t="shared" ref="F2:F7" si="2">D2*E2</f>
        <v>46.217586385908263</v>
      </c>
      <c r="G2">
        <v>55</v>
      </c>
      <c r="H2">
        <f t="shared" ref="H2:H7" si="3">G2/E2</f>
        <v>3.6666666666666665</v>
      </c>
      <c r="J2" t="s">
        <v>8</v>
      </c>
      <c r="K2">
        <v>15</v>
      </c>
    </row>
    <row r="3" spans="1:11" x14ac:dyDescent="0.3">
      <c r="A3">
        <v>90.999997079480849</v>
      </c>
      <c r="B3">
        <v>174.48809428224365</v>
      </c>
      <c r="C3">
        <f t="shared" si="0"/>
        <v>67.029900041356825</v>
      </c>
      <c r="D3">
        <f t="shared" si="1"/>
        <v>4.4686600027571215</v>
      </c>
      <c r="E3">
        <v>15</v>
      </c>
      <c r="F3">
        <f t="shared" si="2"/>
        <v>67.029900041356825</v>
      </c>
      <c r="G3">
        <v>102</v>
      </c>
      <c r="H3">
        <f t="shared" si="3"/>
        <v>6.8</v>
      </c>
    </row>
    <row r="4" spans="1:11" x14ac:dyDescent="0.3">
      <c r="A4">
        <v>13.333333652142045</v>
      </c>
      <c r="B4">
        <v>130.21468077857142</v>
      </c>
      <c r="C4">
        <f t="shared" si="0"/>
        <v>46.299028450004911</v>
      </c>
      <c r="D4">
        <f t="shared" si="1"/>
        <v>3.0866018966669939</v>
      </c>
      <c r="E4">
        <v>15</v>
      </c>
      <c r="F4">
        <f t="shared" si="2"/>
        <v>46.299028450004911</v>
      </c>
      <c r="G4">
        <v>50</v>
      </c>
      <c r="H4">
        <f t="shared" si="3"/>
        <v>3.3333333333333335</v>
      </c>
      <c r="J4" t="s">
        <v>9</v>
      </c>
      <c r="K4">
        <v>6.8218619438514913E-2</v>
      </c>
    </row>
    <row r="5" spans="1:11" x14ac:dyDescent="0.3">
      <c r="A5">
        <v>33.000004364388467</v>
      </c>
      <c r="B5">
        <v>131.77199538908349</v>
      </c>
      <c r="C5">
        <f t="shared" si="0"/>
        <v>48.183500894581499</v>
      </c>
      <c r="D5">
        <f t="shared" si="1"/>
        <v>3.2122333929721001</v>
      </c>
      <c r="E5">
        <v>14</v>
      </c>
      <c r="F5">
        <f t="shared" si="2"/>
        <v>44.971267501609404</v>
      </c>
      <c r="G5">
        <v>58</v>
      </c>
      <c r="H5">
        <f t="shared" si="3"/>
        <v>4.1428571428571432</v>
      </c>
      <c r="J5" t="s">
        <v>10</v>
      </c>
      <c r="K5">
        <v>0.34857395928287782</v>
      </c>
    </row>
    <row r="6" spans="1:11" x14ac:dyDescent="0.3">
      <c r="A6">
        <v>86.333328891654773</v>
      </c>
      <c r="B6">
        <v>158.73945466593352</v>
      </c>
      <c r="C6">
        <f t="shared" si="0"/>
        <v>61.221980715829282</v>
      </c>
      <c r="D6">
        <f t="shared" si="1"/>
        <v>4.0814653810552857</v>
      </c>
      <c r="E6">
        <v>14</v>
      </c>
      <c r="F6">
        <f t="shared" si="2"/>
        <v>57.140515334774001</v>
      </c>
      <c r="G6">
        <v>59</v>
      </c>
      <c r="H6">
        <f t="shared" si="3"/>
        <v>4.2142857142857144</v>
      </c>
    </row>
    <row r="7" spans="1:11" x14ac:dyDescent="0.3">
      <c r="A7">
        <v>24.333332656167716</v>
      </c>
      <c r="B7">
        <v>124.33520200138196</v>
      </c>
      <c r="C7">
        <f t="shared" si="0"/>
        <v>45</v>
      </c>
      <c r="D7">
        <f t="shared" si="1"/>
        <v>3</v>
      </c>
      <c r="E7">
        <v>15</v>
      </c>
      <c r="F7">
        <f t="shared" si="2"/>
        <v>45</v>
      </c>
      <c r="G7">
        <v>45</v>
      </c>
      <c r="H7">
        <f t="shared" si="3"/>
        <v>3</v>
      </c>
      <c r="J7" t="s">
        <v>11</v>
      </c>
      <c r="K7">
        <f>(SUM(TableTOT[[#This Row],[Tot]]-TableTOT[[#This Row],[APP]]))^2</f>
        <v>0</v>
      </c>
    </row>
  </sheetData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K11"/>
  <sheetViews>
    <sheetView workbookViewId="0">
      <selection activeCell="K5" sqref="K5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1" x14ac:dyDescent="0.3">
      <c r="A2">
        <v>132.31952866480765</v>
      </c>
      <c r="B2">
        <v>162.1730437945244</v>
      </c>
      <c r="C2">
        <f t="shared" ref="C2:C11" si="0">A2*$K$4+B2*$K$5</f>
        <v>58.633338033995678</v>
      </c>
      <c r="D2">
        <f t="shared" ref="D2:D11" si="1">C2/$K$2</f>
        <v>3.9088892022663786</v>
      </c>
      <c r="E2">
        <v>15</v>
      </c>
      <c r="F2">
        <f t="shared" ref="F2:F11" si="2">D2*E2</f>
        <v>58.633338033995678</v>
      </c>
      <c r="G2">
        <v>59</v>
      </c>
      <c r="H2">
        <f t="shared" ref="H2:H11" si="3">G2/E2</f>
        <v>3.9333333333333331</v>
      </c>
      <c r="J2" t="s">
        <v>8</v>
      </c>
      <c r="K2">
        <v>15</v>
      </c>
    </row>
    <row r="3" spans="1:11" x14ac:dyDescent="0.3">
      <c r="A3">
        <v>37.109757008650661</v>
      </c>
      <c r="B3">
        <v>144.7005814657974</v>
      </c>
      <c r="C3">
        <f t="shared" si="0"/>
        <v>46.38639282939792</v>
      </c>
      <c r="D3">
        <f t="shared" si="1"/>
        <v>3.0924261886265278</v>
      </c>
      <c r="E3">
        <v>14</v>
      </c>
      <c r="F3">
        <f t="shared" si="2"/>
        <v>43.293966640771387</v>
      </c>
      <c r="G3">
        <v>37</v>
      </c>
      <c r="H3">
        <f t="shared" si="3"/>
        <v>2.6428571428571428</v>
      </c>
    </row>
    <row r="4" spans="1:11" x14ac:dyDescent="0.3">
      <c r="A4">
        <v>11.286441773751152</v>
      </c>
      <c r="B4">
        <v>121.27336578443764</v>
      </c>
      <c r="C4">
        <f t="shared" si="0"/>
        <v>37.424923064071166</v>
      </c>
      <c r="D4">
        <f t="shared" si="1"/>
        <v>2.4949948709380778</v>
      </c>
      <c r="E4">
        <v>14</v>
      </c>
      <c r="F4">
        <f t="shared" si="2"/>
        <v>34.929928193133087</v>
      </c>
      <c r="G4">
        <v>32</v>
      </c>
      <c r="H4">
        <f t="shared" si="3"/>
        <v>2.2857142857142856</v>
      </c>
      <c r="J4" t="s">
        <v>9</v>
      </c>
      <c r="K4">
        <v>7.3249405699870845E-2</v>
      </c>
    </row>
    <row r="5" spans="1:11" x14ac:dyDescent="0.3">
      <c r="A5">
        <v>-2.7012801047839062E-2</v>
      </c>
      <c r="B5">
        <v>135.81872435574579</v>
      </c>
      <c r="C5">
        <f t="shared" si="0"/>
        <v>40.985756120190992</v>
      </c>
      <c r="D5">
        <f t="shared" si="1"/>
        <v>2.7323837413460663</v>
      </c>
      <c r="E5">
        <v>14</v>
      </c>
      <c r="F5">
        <f t="shared" si="2"/>
        <v>38.253372378844929</v>
      </c>
      <c r="G5">
        <v>47</v>
      </c>
      <c r="H5">
        <f t="shared" si="3"/>
        <v>3.3571428571428572</v>
      </c>
      <c r="J5" t="s">
        <v>10</v>
      </c>
      <c r="K5">
        <v>0.30178265173847552</v>
      </c>
    </row>
    <row r="6" spans="1:11" x14ac:dyDescent="0.3">
      <c r="A6">
        <v>34.179588890075706</v>
      </c>
      <c r="B6">
        <v>143.32158357266852</v>
      </c>
      <c r="C6">
        <f t="shared" si="0"/>
        <v>45.755602115181389</v>
      </c>
      <c r="D6">
        <f t="shared" si="1"/>
        <v>3.0503734743454261</v>
      </c>
      <c r="E6">
        <v>15</v>
      </c>
      <c r="F6">
        <f t="shared" si="2"/>
        <v>45.755602115181389</v>
      </c>
      <c r="G6">
        <v>47</v>
      </c>
      <c r="H6">
        <f t="shared" si="3"/>
        <v>3.1333333333333333</v>
      </c>
    </row>
    <row r="7" spans="1:11" x14ac:dyDescent="0.3">
      <c r="A7">
        <v>34.179588890075706</v>
      </c>
      <c r="B7">
        <v>140.81778784144075</v>
      </c>
      <c r="C7">
        <f t="shared" si="0"/>
        <v>45</v>
      </c>
      <c r="D7">
        <f t="shared" si="1"/>
        <v>3</v>
      </c>
      <c r="E7">
        <v>15</v>
      </c>
      <c r="F7">
        <f t="shared" si="2"/>
        <v>45</v>
      </c>
      <c r="G7">
        <v>45</v>
      </c>
      <c r="H7">
        <f t="shared" si="3"/>
        <v>3</v>
      </c>
      <c r="J7" t="s">
        <v>11</v>
      </c>
      <c r="K7">
        <f>(SUM(TableWHU[[#This Row],[Tot]]-TableWHU[[#This Row],[APP]]))^2</f>
        <v>0</v>
      </c>
    </row>
    <row r="8" spans="1:11" x14ac:dyDescent="0.3">
      <c r="A8">
        <v>58.112757493110429</v>
      </c>
      <c r="B8">
        <v>136.21203413955681</v>
      </c>
      <c r="C8">
        <f t="shared" si="0"/>
        <v>45.363153811278266</v>
      </c>
      <c r="D8">
        <f t="shared" si="1"/>
        <v>3.0242102540852178</v>
      </c>
      <c r="E8">
        <v>15</v>
      </c>
      <c r="F8">
        <f t="shared" si="2"/>
        <v>45.363153811278266</v>
      </c>
      <c r="G8">
        <v>43</v>
      </c>
      <c r="H8">
        <f t="shared" si="3"/>
        <v>2.8666666666666667</v>
      </c>
    </row>
    <row r="9" spans="1:11" x14ac:dyDescent="0.3">
      <c r="A9">
        <v>13.333333652142045</v>
      </c>
      <c r="B9">
        <v>127.44294020171203</v>
      </c>
      <c r="C9">
        <f t="shared" si="0"/>
        <v>39.436727205438117</v>
      </c>
      <c r="D9">
        <f t="shared" si="1"/>
        <v>2.629115147029208</v>
      </c>
      <c r="E9">
        <v>14</v>
      </c>
      <c r="F9">
        <f t="shared" si="2"/>
        <v>36.807612058408914</v>
      </c>
      <c r="G9">
        <v>32</v>
      </c>
      <c r="H9">
        <f t="shared" si="3"/>
        <v>2.2857142857142856</v>
      </c>
    </row>
    <row r="10" spans="1:11" x14ac:dyDescent="0.3">
      <c r="A10">
        <v>15.91009068780183</v>
      </c>
      <c r="B10">
        <v>120.2364911035658</v>
      </c>
      <c r="C10">
        <f t="shared" si="0"/>
        <v>37.450691808476243</v>
      </c>
      <c r="D10">
        <f t="shared" si="1"/>
        <v>2.4967127872317496</v>
      </c>
      <c r="E10">
        <v>13</v>
      </c>
      <c r="F10">
        <f t="shared" si="2"/>
        <v>32.457266234012742</v>
      </c>
      <c r="G10">
        <v>30</v>
      </c>
      <c r="H10">
        <f t="shared" si="3"/>
        <v>2.3076923076923075</v>
      </c>
    </row>
    <row r="11" spans="1:11" x14ac:dyDescent="0.3">
      <c r="A11">
        <v>53.958661257953395</v>
      </c>
      <c r="B11">
        <v>132.00750277524412</v>
      </c>
      <c r="C11">
        <f t="shared" si="0"/>
        <v>43.790014106393066</v>
      </c>
      <c r="D11">
        <f t="shared" si="1"/>
        <v>2.9193342737595378</v>
      </c>
      <c r="E11">
        <v>13</v>
      </c>
      <c r="F11">
        <f t="shared" si="2"/>
        <v>37.951345558873989</v>
      </c>
      <c r="G11">
        <v>33</v>
      </c>
      <c r="H11">
        <f t="shared" si="3"/>
        <v>2.5384615384615383</v>
      </c>
    </row>
  </sheetData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K9"/>
  <sheetViews>
    <sheetView tabSelected="1" workbookViewId="0">
      <selection activeCell="K10" sqref="K10"/>
    </sheetView>
  </sheetViews>
  <sheetFormatPr defaultRowHeight="14.4" x14ac:dyDescent="0.3"/>
  <cols>
    <col min="11" max="11" width="25.8867187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1" x14ac:dyDescent="0.3">
      <c r="A2">
        <v>1.7976931348623157E+308</v>
      </c>
      <c r="B2">
        <v>127.07045838881237</v>
      </c>
      <c r="C2">
        <f>A2*$K$4+B2*$K$5</f>
        <v>1.7976931348623154E+302</v>
      </c>
      <c r="D2">
        <f>C2/$K$2</f>
        <v>1.1984620899082104E+301</v>
      </c>
      <c r="E2">
        <v>15</v>
      </c>
      <c r="F2">
        <f>D2*E2</f>
        <v>1.7976931348623154E+302</v>
      </c>
      <c r="G2">
        <v>61</v>
      </c>
      <c r="H2">
        <f>G2/E2</f>
        <v>4.0666666666666664</v>
      </c>
      <c r="J2" t="s">
        <v>8</v>
      </c>
      <c r="K2">
        <v>15</v>
      </c>
    </row>
    <row r="3" spans="1:11" x14ac:dyDescent="0.3">
      <c r="A3">
        <v>27.666651666938023</v>
      </c>
      <c r="B3">
        <v>137.27687281003904</v>
      </c>
      <c r="C3">
        <f>A3*$K$4+B3*$K$5</f>
        <v>2.7666651666938022E-5</v>
      </c>
      <c r="D3">
        <f>C3/$K$2</f>
        <v>1.8444434444625347E-6</v>
      </c>
      <c r="E3">
        <v>15</v>
      </c>
      <c r="F3">
        <f>D3*E3</f>
        <v>2.7666651666938022E-5</v>
      </c>
      <c r="G3">
        <v>44</v>
      </c>
      <c r="H3">
        <f>G3/E3</f>
        <v>2.9333333333333331</v>
      </c>
    </row>
    <row r="4" spans="1:11" x14ac:dyDescent="0.3">
      <c r="A4">
        <v>14.666666497126521</v>
      </c>
      <c r="B4">
        <v>123.75087997717057</v>
      </c>
      <c r="C4">
        <f>A4*$K$4+B4*$K$5</f>
        <v>1.466666649712652E-5</v>
      </c>
      <c r="D4">
        <f>C4/$K$2</f>
        <v>9.7777776647510142E-7</v>
      </c>
      <c r="E4">
        <v>15</v>
      </c>
      <c r="F4">
        <f>D4*E4</f>
        <v>1.4666666497126522E-5</v>
      </c>
      <c r="G4">
        <v>41</v>
      </c>
      <c r="H4">
        <f>G4/E4</f>
        <v>2.7333333333333334</v>
      </c>
      <c r="J4" t="s">
        <v>9</v>
      </c>
      <c r="K4">
        <v>9.9999999999999995E-7</v>
      </c>
    </row>
    <row r="5" spans="1:11" x14ac:dyDescent="0.3">
      <c r="J5" t="s">
        <v>10</v>
      </c>
      <c r="K5">
        <v>0</v>
      </c>
    </row>
    <row r="7" spans="1:11" x14ac:dyDescent="0.3">
      <c r="J7" t="s">
        <v>11</v>
      </c>
      <c r="K7" t="e" cm="1">
        <f t="array" ref="K7">(SUM(TableWOL[Tot]-TableWOL[APP]))^2</f>
        <v>#NUM!</v>
      </c>
    </row>
    <row r="9" spans="1:11" x14ac:dyDescent="0.3">
      <c r="K9" t="s">
        <v>12</v>
      </c>
    </row>
  </sheetData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ARS</vt:lpstr>
      <vt:lpstr>AVL</vt:lpstr>
      <vt:lpstr>BOU</vt:lpstr>
      <vt:lpstr>BRE</vt:lpstr>
      <vt:lpstr>BHA</vt:lpstr>
      <vt:lpstr>CHE</vt:lpstr>
      <vt:lpstr>CRY</vt:lpstr>
      <vt:lpstr>EVE</vt:lpstr>
      <vt:lpstr>FUL</vt:lpstr>
      <vt:lpstr>LEE</vt:lpstr>
      <vt:lpstr>LEI</vt:lpstr>
      <vt:lpstr>LIV</vt:lpstr>
      <vt:lpstr>MCI</vt:lpstr>
      <vt:lpstr>MUN</vt:lpstr>
      <vt:lpstr>NEW</vt:lpstr>
      <vt:lpstr>NFO</vt:lpstr>
      <vt:lpstr>SOU</vt:lpstr>
      <vt:lpstr>TOT</vt:lpstr>
      <vt:lpstr>WHU</vt:lpstr>
      <vt:lpstr>WOL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2022-12-24T23:28:04Z</dcterms:created>
  <dcterms:modified xsi:type="dcterms:W3CDTF">2022-12-24T23:38:45Z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b6150709-e3e9-4811-8781-6e0dd1d4baf5</vt:lpwstr>
  </property>
</Properties>
</file>