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filterPrivacy="1"/>
  <xr:revisionPtr revIDLastSave="0" documentId="13_ncr:1_{AB3DFC1B-E44E-4245-B82B-E4CE93FECC1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solver_adj" localSheetId="0" hidden="1">Sheet1!$AK$2:$AK$158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Sheet1!$AK$2:$AK$158</definedName>
    <definedName name="solver_lhs2" localSheetId="0" hidden="1">Sheet1!$AN$18:$AN$37</definedName>
    <definedName name="solver_lhs3" localSheetId="0" hidden="1">Sheet1!$AN$4</definedName>
    <definedName name="solver_lhs4" localSheetId="0" hidden="1">Sheet1!$AN$6:$AN$9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Sheet1!$AN$16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Sheet1!$AO$18:$AO$37</definedName>
    <definedName name="solver_rhs3" localSheetId="0" hidden="1">Sheet1!$AO$4</definedName>
    <definedName name="solver_rhs4" localSheetId="0" hidden="1">Sheet1!$AO$6:$AO$9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7" i="1" l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1" i="1"/>
  <c r="AN14" i="1" s="1"/>
  <c r="AN9" i="1"/>
  <c r="AN8" i="1"/>
  <c r="AN7" i="1"/>
  <c r="AN6" i="1"/>
  <c r="AN4" i="1"/>
  <c r="AN2" i="1"/>
  <c r="AN16" i="1" l="1"/>
</calcChain>
</file>

<file path=xl/sharedStrings.xml><?xml version="1.0" encoding="utf-8"?>
<sst xmlns="http://schemas.openxmlformats.org/spreadsheetml/2006/main" count="853" uniqueCount="370">
  <si>
    <t>First Name</t>
  </si>
  <si>
    <t>Surname</t>
  </si>
  <si>
    <t>Web Name</t>
  </si>
  <si>
    <t>Position</t>
  </si>
  <si>
    <t>GKP</t>
  </si>
  <si>
    <t>DEF</t>
  </si>
  <si>
    <t>MID</t>
  </si>
  <si>
    <t>FWD</t>
  </si>
  <si>
    <t>Team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</si>
  <si>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</si>
  <si>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</si>
  <si>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</si>
  <si>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</si>
  <si>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</si>
  <si>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</si>
  <si>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</si>
  <si>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</si>
  <si>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</si>
  <si>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</si>
  <si>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</si>
  <si>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</si>
  <si>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</si>
  <si>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</si>
  <si>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</si>
  <si>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</si>
  <si>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</si>
  <si>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</si>
  <si>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</si>
  <si>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</si>
  <si>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Cost</t>
  </si>
  <si>
    <t>ID</t>
  </si>
  <si>
    <t>ARIMA</t>
  </si>
  <si>
    <t>LSTM</t>
  </si>
  <si>
    <t>PPG</t>
  </si>
  <si>
    <t>NEXT</t>
  </si>
  <si>
    <t>PREV</t>
  </si>
  <si>
    <t>Selected</t>
  </si>
  <si>
    <t>Gabriel</t>
  </si>
  <si>
    <t>dos Santos Magalhães</t>
  </si>
  <si>
    <t>Total Points</t>
  </si>
  <si>
    <t>MAX</t>
  </si>
  <si>
    <t>Kai</t>
  </si>
  <si>
    <t>Havertz</t>
  </si>
  <si>
    <t>Martinelli Silva</t>
  </si>
  <si>
    <t>Martinelli</t>
  </si>
  <si>
    <t>Total Cost</t>
  </si>
  <si>
    <t>Eddie</t>
  </si>
  <si>
    <t>Nketiah</t>
  </si>
  <si>
    <t>Martin</t>
  </si>
  <si>
    <t>Ødegaard</t>
  </si>
  <si>
    <t>Bukayo</t>
  </si>
  <si>
    <t>Saka</t>
  </si>
  <si>
    <t>William</t>
  </si>
  <si>
    <t>Saliba</t>
  </si>
  <si>
    <t>Takehiro</t>
  </si>
  <si>
    <t>Tomiyasu</t>
  </si>
  <si>
    <t>Benjamin</t>
  </si>
  <si>
    <t>White</t>
  </si>
  <si>
    <t>Oleksandr</t>
  </si>
  <si>
    <t>Zinchenko</t>
  </si>
  <si>
    <t>Transfers</t>
  </si>
  <si>
    <t>Declan</t>
  </si>
  <si>
    <t>Rice</t>
  </si>
  <si>
    <t>Free</t>
  </si>
  <si>
    <t>Leon</t>
  </si>
  <si>
    <t>Bailey</t>
  </si>
  <si>
    <t>Matty</t>
  </si>
  <si>
    <t>Cash</t>
  </si>
  <si>
    <t>Lucas</t>
  </si>
  <si>
    <t>Digne</t>
  </si>
  <si>
    <t>Douglas Luiz</t>
  </si>
  <si>
    <t>Soares de Paulo</t>
  </si>
  <si>
    <t>Profit</t>
  </si>
  <si>
    <t>Boubacar</t>
  </si>
  <si>
    <t>Kamara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</si>
  <si>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</si>
  <si>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</si>
  <si>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</si>
  <si>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</si>
  <si>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</si>
  <si>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</si>
  <si>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</si>
  <si>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</si>
  <si>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Ollie</t>
  </si>
  <si>
    <t>Watkins</t>
  </si>
  <si>
    <t>Pau</t>
  </si>
  <si>
    <t>Torres</t>
  </si>
  <si>
    <t>Moussa</t>
  </si>
  <si>
    <t>Diaby</t>
  </si>
  <si>
    <t>Philip</t>
  </si>
  <si>
    <t>Billing</t>
  </si>
  <si>
    <t>Ryan</t>
  </si>
  <si>
    <t>Christie</t>
  </si>
  <si>
    <t>Norberto</t>
  </si>
  <si>
    <t>Murara Neto</t>
  </si>
  <si>
    <t>Neto</t>
  </si>
  <si>
    <t>Dominic</t>
  </si>
  <si>
    <t>Solanke</t>
  </si>
  <si>
    <t>Kristoffer</t>
  </si>
  <si>
    <t>Ajer</t>
  </si>
  <si>
    <t>Nathan</t>
  </si>
  <si>
    <t>Collins</t>
  </si>
  <si>
    <t>Mark</t>
  </si>
  <si>
    <t>Flekken</t>
  </si>
  <si>
    <t>Aaron</t>
  </si>
  <si>
    <t>Hickey</t>
  </si>
  <si>
    <t>Vitaly</t>
  </si>
  <si>
    <t>Janelt</t>
  </si>
  <si>
    <t>Mathias</t>
  </si>
  <si>
    <t>Jensen</t>
  </si>
  <si>
    <t>Bryan</t>
  </si>
  <si>
    <t>Mbeumo</t>
  </si>
  <si>
    <t>Christian</t>
  </si>
  <si>
    <t>Nørgaard</t>
  </si>
  <si>
    <t>Ethan</t>
  </si>
  <si>
    <t>Pinnock</t>
  </si>
  <si>
    <t>Yoane</t>
  </si>
  <si>
    <t>Wissa</t>
  </si>
  <si>
    <t>Simon</t>
  </si>
  <si>
    <t>Adingra</t>
  </si>
  <si>
    <t>Evan</t>
  </si>
  <si>
    <t>Ferguson</t>
  </si>
  <si>
    <t>Pascal</t>
  </si>
  <si>
    <t>Groß</t>
  </si>
  <si>
    <t>Gross</t>
  </si>
  <si>
    <t>João Pedro</t>
  </si>
  <si>
    <t>Junqueira de Jesus</t>
  </si>
  <si>
    <t>Kaoru</t>
  </si>
  <si>
    <t>Mitoma</t>
  </si>
  <si>
    <t>Sander</t>
  </si>
  <si>
    <t>Berge</t>
  </si>
  <si>
    <t>Zeki</t>
  </si>
  <si>
    <t>Amdouni</t>
  </si>
  <si>
    <t>James</t>
  </si>
  <si>
    <t>Trafford</t>
  </si>
  <si>
    <t>Robert</t>
  </si>
  <si>
    <t>Sánchez</t>
  </si>
  <si>
    <t>Sanchez</t>
  </si>
  <si>
    <t>Levi</t>
  </si>
  <si>
    <t>Colwill</t>
  </si>
  <si>
    <t>Conor</t>
  </si>
  <si>
    <t>Gallagher</t>
  </si>
  <si>
    <t>Mykhailo</t>
  </si>
  <si>
    <t>Mudryk</t>
  </si>
  <si>
    <t>Nicolas</t>
  </si>
  <si>
    <t>Jackson</t>
  </si>
  <si>
    <t>N.Jackson</t>
  </si>
  <si>
    <t>Raheem</t>
  </si>
  <si>
    <t>Sterling</t>
  </si>
  <si>
    <t>Thiago</t>
  </si>
  <si>
    <t>Emiliano da Silva</t>
  </si>
  <si>
    <t>T.Silva</t>
  </si>
  <si>
    <t>Cole</t>
  </si>
  <si>
    <t>Palmer</t>
  </si>
  <si>
    <t>Axel</t>
  </si>
  <si>
    <t>Disasi</t>
  </si>
  <si>
    <t>Joachim</t>
  </si>
  <si>
    <t>Andersen</t>
  </si>
  <si>
    <t>Jordan</t>
  </si>
  <si>
    <t>Ayew</t>
  </si>
  <si>
    <t>J.Ayew</t>
  </si>
  <si>
    <t>Cheick</t>
  </si>
  <si>
    <t>Doucouré</t>
  </si>
  <si>
    <t>C.Doucouré</t>
  </si>
  <si>
    <t>Odsonne</t>
  </si>
  <si>
    <t>Edouard</t>
  </si>
  <si>
    <t>Marc</t>
  </si>
  <si>
    <t>Guéhi</t>
  </si>
  <si>
    <t>Sam</t>
  </si>
  <si>
    <t>Johnstone</t>
  </si>
  <si>
    <t>Tyrick</t>
  </si>
  <si>
    <t>Mitchell</t>
  </si>
  <si>
    <t>Jeffrey</t>
  </si>
  <si>
    <t>Schlupp</t>
  </si>
  <si>
    <t>Joel</t>
  </si>
  <si>
    <t>Ward</t>
  </si>
  <si>
    <t>Jarrad</t>
  </si>
  <si>
    <t>Branthwaite</t>
  </si>
  <si>
    <t>Calvert-Lewin</t>
  </si>
  <si>
    <t>Abdoulaye</t>
  </si>
  <si>
    <t>A.Doucoure</t>
  </si>
  <si>
    <t>Garner</t>
  </si>
  <si>
    <t>Amadou</t>
  </si>
  <si>
    <t>Onana</t>
  </si>
  <si>
    <t>Pickford</t>
  </si>
  <si>
    <t>Tarkowski</t>
  </si>
  <si>
    <t>Andreas</t>
  </si>
  <si>
    <t>Hoelgebaum Pereira</t>
  </si>
  <si>
    <t>Bobby</t>
  </si>
  <si>
    <t>De Cordova-Reid</t>
  </si>
  <si>
    <t>Issa</t>
  </si>
  <si>
    <t>Diop</t>
  </si>
  <si>
    <t>Bernd</t>
  </si>
  <si>
    <t>Leno</t>
  </si>
  <si>
    <t>João</t>
  </si>
  <si>
    <t>Palhinha Gonçalves</t>
  </si>
  <si>
    <t>J.Palhinha</t>
  </si>
  <si>
    <t>Tim</t>
  </si>
  <si>
    <t>Ream</t>
  </si>
  <si>
    <t>Harrison</t>
  </si>
  <si>
    <t>Reed</t>
  </si>
  <si>
    <t>Antonee</t>
  </si>
  <si>
    <t>Robinson</t>
  </si>
  <si>
    <t>Willian</t>
  </si>
  <si>
    <t>Borges da Silva</t>
  </si>
  <si>
    <t>Trent</t>
  </si>
  <si>
    <t>Alexander-Arnold</t>
  </si>
  <si>
    <t>Alisson</t>
  </si>
  <si>
    <t>Ramses Becker</t>
  </si>
  <si>
    <t>A.Becker</t>
  </si>
  <si>
    <t>Darwin</t>
  </si>
  <si>
    <t>Núñez Ribeiro</t>
  </si>
  <si>
    <t>Diogo</t>
  </si>
  <si>
    <t>Teixeira da Silva</t>
  </si>
  <si>
    <t>Diogo J.</t>
  </si>
  <si>
    <t>Cody</t>
  </si>
  <si>
    <t>Gakpo</t>
  </si>
  <si>
    <t>Ibrahima</t>
  </si>
  <si>
    <t>Konaté</t>
  </si>
  <si>
    <t>Luis</t>
  </si>
  <si>
    <t>Díaz</t>
  </si>
  <si>
    <t>Luis Díaz</t>
  </si>
  <si>
    <t>Andrew</t>
  </si>
  <si>
    <t>Robertson</t>
  </si>
  <si>
    <t>Mohamed</t>
  </si>
  <si>
    <t>Salah</t>
  </si>
  <si>
    <t>Dominik</t>
  </si>
  <si>
    <t>Szoboszlai</t>
  </si>
  <si>
    <t>Virgil</t>
  </si>
  <si>
    <t>van Dijk</t>
  </si>
  <si>
    <t>Elijah</t>
  </si>
  <si>
    <t>Adebayo</t>
  </si>
  <si>
    <t>Carlton</t>
  </si>
  <si>
    <t>Morris</t>
  </si>
  <si>
    <t>Chiedozie</t>
  </si>
  <si>
    <t>Ogbene</t>
  </si>
  <si>
    <t>Thomas</t>
  </si>
  <si>
    <t>Kaminski</t>
  </si>
  <si>
    <t>Aké</t>
  </si>
  <si>
    <t>Julián</t>
  </si>
  <si>
    <t>Álvarez</t>
  </si>
  <si>
    <t>J.Alvarez</t>
  </si>
  <si>
    <t>Rúben</t>
  </si>
  <si>
    <t>Gato Alves Dias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</si>
  <si>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</si>
  <si>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</si>
  <si>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</si>
  <si>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</si>
  <si>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</si>
  <si>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</si>
  <si>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</si>
  <si>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</si>
  <si>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</si>
  <si>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</si>
  <si>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</si>
  <si>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Joško</t>
  </si>
  <si>
    <t>Gvardiol</t>
  </si>
  <si>
    <t>Bruno</t>
  </si>
  <si>
    <t>Borges Fernandes</t>
  </si>
  <si>
    <t>B.Fernandes</t>
  </si>
  <si>
    <t>Carlos Henrique</t>
  </si>
  <si>
    <t>Casimiro</t>
  </si>
  <si>
    <t>Casemiro</t>
  </si>
  <si>
    <t>Dalot Teixeira</t>
  </si>
  <si>
    <t>Dalot</t>
  </si>
  <si>
    <t>Eriksen</t>
  </si>
  <si>
    <t>Victor</t>
  </si>
  <si>
    <t>Lindelöf</t>
  </si>
  <si>
    <t>Lindelof</t>
  </si>
  <si>
    <t>Scott</t>
  </si>
  <si>
    <t>McTominay</t>
  </si>
  <si>
    <t>Marcus</t>
  </si>
  <si>
    <t>Rashford</t>
  </si>
  <si>
    <t>André</t>
  </si>
  <si>
    <t>Miguel</t>
  </si>
  <si>
    <t>Almirón Rejala</t>
  </si>
  <si>
    <t>Almirón</t>
  </si>
  <si>
    <t>Elliot</t>
  </si>
  <si>
    <t>Anderson</t>
  </si>
  <si>
    <t>Guimarães Rodriguez Moura</t>
  </si>
  <si>
    <t>Bruno G.</t>
  </si>
  <si>
    <t>Dan</t>
  </si>
  <si>
    <t>Burn</t>
  </si>
  <si>
    <t>Anthony</t>
  </si>
  <si>
    <t>Gordon</t>
  </si>
  <si>
    <t>Alexander</t>
  </si>
  <si>
    <t>Isak</t>
  </si>
  <si>
    <t>Sean</t>
  </si>
  <si>
    <t>Longstaff</t>
  </si>
  <si>
    <t>Nick</t>
  </si>
  <si>
    <t>Pope</t>
  </si>
  <si>
    <t>Fabian</t>
  </si>
  <si>
    <t>Schär</t>
  </si>
  <si>
    <t>Sandro</t>
  </si>
  <si>
    <t>Tonali</t>
  </si>
  <si>
    <t>Kieran</t>
  </si>
  <si>
    <t>Trippier</t>
  </si>
  <si>
    <t>Callum</t>
  </si>
  <si>
    <t>Wilson</t>
  </si>
  <si>
    <t>Matt</t>
  </si>
  <si>
    <t>Turner</t>
  </si>
  <si>
    <t>Elanga</t>
  </si>
  <si>
    <t>Serge</t>
  </si>
  <si>
    <t>Aurier</t>
  </si>
  <si>
    <t>Taiwo</t>
  </si>
  <si>
    <t>Awoniyi</t>
  </si>
  <si>
    <t>Willy</t>
  </si>
  <si>
    <t>Boly</t>
  </si>
  <si>
    <t>Morgan</t>
  </si>
  <si>
    <t>Gibbs-White</t>
  </si>
  <si>
    <t>Chris</t>
  </si>
  <si>
    <t>Wood</t>
  </si>
  <si>
    <t>McAtee</t>
  </si>
  <si>
    <t>Jayden</t>
  </si>
  <si>
    <t>Bogle</t>
  </si>
  <si>
    <t>Gustavo</t>
  </si>
  <si>
    <t>Hamer</t>
  </si>
  <si>
    <t>Dejan</t>
  </si>
  <si>
    <t>Kulusevski</t>
  </si>
  <si>
    <t>Maddison</t>
  </si>
  <si>
    <t>Pedro</t>
  </si>
  <si>
    <t>Porro</t>
  </si>
  <si>
    <t>Pedro Porro</t>
  </si>
  <si>
    <t>Richarlison</t>
  </si>
  <si>
    <t>de Andrade</t>
  </si>
  <si>
    <t>Cristian</t>
  </si>
  <si>
    <t>Romero</t>
  </si>
  <si>
    <t>Pape Matar</t>
  </si>
  <si>
    <t>Sarr</t>
  </si>
  <si>
    <t>Son</t>
  </si>
  <si>
    <t>Heung-min</t>
  </si>
  <si>
    <t>Destiny</t>
  </si>
  <si>
    <t>Udogie</t>
  </si>
  <si>
    <t>Guglielmo</t>
  </si>
  <si>
    <t>Vicario</t>
  </si>
  <si>
    <t>Micky</t>
  </si>
  <si>
    <t>van de Ven</t>
  </si>
  <si>
    <t>Van de Ven</t>
  </si>
  <si>
    <t>Nayef</t>
  </si>
  <si>
    <t>Aguerd</t>
  </si>
  <si>
    <t>N.Aguerd</t>
  </si>
  <si>
    <t>Michail</t>
  </si>
  <si>
    <t>Antonio</t>
  </si>
  <si>
    <t>Alphonse</t>
  </si>
  <si>
    <t>Areola</t>
  </si>
  <si>
    <t>Jarrod</t>
  </si>
  <si>
    <t>Bowen</t>
  </si>
  <si>
    <t>Vladimír</t>
  </si>
  <si>
    <t>Coufal</t>
  </si>
  <si>
    <t>Emerson</t>
  </si>
  <si>
    <t>Palmieri dos Santos</t>
  </si>
  <si>
    <t>Tolentino Coelho de Lima</t>
  </si>
  <si>
    <t>L.Paquetá</t>
  </si>
  <si>
    <t>Tomáš</t>
  </si>
  <si>
    <t>Souček</t>
  </si>
  <si>
    <t>Ward-Prowse</t>
  </si>
  <si>
    <t>Hwang</t>
  </si>
  <si>
    <t>Hee-chan</t>
  </si>
  <si>
    <t>Hee Chan</t>
  </si>
  <si>
    <t>Max</t>
  </si>
  <si>
    <t>Kilman</t>
  </si>
  <si>
    <t>Mario</t>
  </si>
  <si>
    <t>Lemina</t>
  </si>
  <si>
    <t>Lomba Neto</t>
  </si>
  <si>
    <t>José</t>
  </si>
  <si>
    <t>Malheiro de Sá</t>
  </si>
  <si>
    <t>José Sá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</si>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</sst>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158">
  <autoFilter ref="A1:AK158" xr:uid="{00000000-0009-0000-0100-000001000000}">
    <filterColumn colId="36">
      <filters>
        <filter val="1"/>
      </filters>
    </filterColumn>
  </autoFilter>
  <sortState xmlns:xlrd2="http://schemas.microsoft.com/office/spreadsheetml/2017/richdata2" ref="A21:AK158">
    <sortCondition descending="1" ref="AH1:AH158"/>
  </sortState>
  <tableColumns count="37">
    <tableColumn id="1" xr3:uid="{00000000-0010-0000-0000-000001000000}" name="First Name" totalsRowLabel="Total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G"/>
    <tableColumn id="35" xr3:uid="{00000000-0010-0000-0000-000023000000}" name="NEXT"/>
    <tableColumn id="36" xr3:uid="{00000000-0010-0000-0000-000024000000}" name="PREV"/>
    <tableColumn id="37" xr3:uid="{00000000-0010-0000-0000-000025000000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58"/>
  <sheetViews>
    <sheetView tabSelected="1" workbookViewId="0">
      <selection activeCell="C22" sqref="C22"/>
    </sheetView>
  </sheetViews>
  <sheetFormatPr defaultRowHeight="14.5" x14ac:dyDescent="0.35"/>
  <cols>
    <col min="5" max="8" width="9" hidden="1" customWidth="1"/>
    <col min="10" max="29" width="9" hidden="1" customWidth="1"/>
    <col min="31" max="33" width="9" hidden="1" customWidth="1"/>
  </cols>
  <sheetData>
    <row r="1" spans="1: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41" hidden="1" x14ac:dyDescent="0.35">
      <c r="A2" t="s">
        <v>37</v>
      </c>
      <c r="B2" t="s">
        <v>38</v>
      </c>
      <c r="C2" t="s">
        <v>37</v>
      </c>
      <c r="D2" t="s">
        <v>5</v>
      </c>
      <c r="E2">
        <v>0</v>
      </c>
      <c r="F2">
        <v>1</v>
      </c>
      <c r="G2">
        <v>0</v>
      </c>
      <c r="H2">
        <v>0</v>
      </c>
      <c r="I2" t="s">
        <v>9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4.8</v>
      </c>
      <c r="AE2">
        <v>5</v>
      </c>
      <c r="AF2">
        <v>18.414634143162857</v>
      </c>
      <c r="AG2">
        <v>18.849076492969186</v>
      </c>
      <c r="AH2">
        <v>17.356627974252937</v>
      </c>
      <c r="AI2">
        <v>3.2004074132520905</v>
      </c>
      <c r="AJ2">
        <v>0</v>
      </c>
      <c r="AK2">
        <v>0</v>
      </c>
      <c r="AM2" t="s">
        <v>39</v>
      </c>
      <c r="AN2">
        <f>SUMPRODUCT(Table1[Selected],Table1[PPG])</f>
        <v>446.22956335026259</v>
      </c>
      <c r="AO2" t="s">
        <v>40</v>
      </c>
    </row>
    <row r="3" spans="1:41" hidden="1" x14ac:dyDescent="0.35">
      <c r="A3" t="s">
        <v>41</v>
      </c>
      <c r="B3" t="s">
        <v>42</v>
      </c>
      <c r="C3" t="s">
        <v>42</v>
      </c>
      <c r="D3" t="s">
        <v>6</v>
      </c>
      <c r="E3">
        <v>0</v>
      </c>
      <c r="F3">
        <v>0</v>
      </c>
      <c r="G3">
        <v>1</v>
      </c>
      <c r="H3">
        <v>0</v>
      </c>
      <c r="I3" t="s">
        <v>9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7.1</v>
      </c>
      <c r="AE3">
        <v>6</v>
      </c>
      <c r="AF3">
        <v>24.098901098005118</v>
      </c>
      <c r="AG3">
        <v>15.994657304556222</v>
      </c>
      <c r="AH3">
        <v>18.158481784630759</v>
      </c>
      <c r="AI3">
        <v>2.7080651081260187</v>
      </c>
      <c r="AJ3">
        <v>0</v>
      </c>
      <c r="AK3">
        <v>0</v>
      </c>
    </row>
    <row r="4" spans="1:41" hidden="1" x14ac:dyDescent="0.35">
      <c r="A4" t="s">
        <v>37</v>
      </c>
      <c r="B4" t="s">
        <v>43</v>
      </c>
      <c r="C4" t="s">
        <v>44</v>
      </c>
      <c r="D4" t="s">
        <v>6</v>
      </c>
      <c r="E4">
        <v>0</v>
      </c>
      <c r="F4">
        <v>0</v>
      </c>
      <c r="G4">
        <v>1</v>
      </c>
      <c r="H4">
        <v>0</v>
      </c>
      <c r="I4" t="s">
        <v>9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7.7</v>
      </c>
      <c r="AE4">
        <v>11</v>
      </c>
      <c r="AF4">
        <v>31.981574477899461</v>
      </c>
      <c r="AG4">
        <v>24.294424877400836</v>
      </c>
      <c r="AH4">
        <v>25.709668843441492</v>
      </c>
      <c r="AI4">
        <v>4.3582572512648348</v>
      </c>
      <c r="AJ4">
        <v>0</v>
      </c>
      <c r="AK4">
        <v>0</v>
      </c>
      <c r="AM4" t="s">
        <v>45</v>
      </c>
      <c r="AN4">
        <f>SUMPRODUCT(Table1[Selected],Table1[Cost])</f>
        <v>98.300000000000011</v>
      </c>
      <c r="AO4">
        <v>100.5</v>
      </c>
    </row>
    <row r="5" spans="1:41" hidden="1" x14ac:dyDescent="0.35">
      <c r="A5" t="s">
        <v>46</v>
      </c>
      <c r="B5" t="s">
        <v>47</v>
      </c>
      <c r="C5" t="s">
        <v>47</v>
      </c>
      <c r="D5" t="s">
        <v>7</v>
      </c>
      <c r="E5">
        <v>0</v>
      </c>
      <c r="F5">
        <v>0</v>
      </c>
      <c r="G5">
        <v>0</v>
      </c>
      <c r="H5">
        <v>1</v>
      </c>
      <c r="I5" t="s">
        <v>9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5.6</v>
      </c>
      <c r="AE5">
        <v>12</v>
      </c>
      <c r="AF5">
        <v>15.52620007943124</v>
      </c>
      <c r="AG5">
        <v>19.527898532157824</v>
      </c>
      <c r="AH5">
        <v>16.54382748304824</v>
      </c>
      <c r="AI5">
        <v>2.9328608487334451</v>
      </c>
      <c r="AJ5">
        <v>0</v>
      </c>
      <c r="AK5">
        <v>0</v>
      </c>
    </row>
    <row r="6" spans="1:41" hidden="1" x14ac:dyDescent="0.35">
      <c r="A6" t="s">
        <v>48</v>
      </c>
      <c r="B6" t="s">
        <v>49</v>
      </c>
      <c r="C6" t="s">
        <v>49</v>
      </c>
      <c r="D6" t="s">
        <v>6</v>
      </c>
      <c r="E6">
        <v>0</v>
      </c>
      <c r="F6">
        <v>0</v>
      </c>
      <c r="G6">
        <v>1</v>
      </c>
      <c r="H6">
        <v>0</v>
      </c>
      <c r="I6" t="s">
        <v>9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8.4</v>
      </c>
      <c r="AE6">
        <v>13</v>
      </c>
      <c r="AF6">
        <v>22.337519871928567</v>
      </c>
      <c r="AG6">
        <v>30.137443209974144</v>
      </c>
      <c r="AH6">
        <v>24.874603836739702</v>
      </c>
      <c r="AI6">
        <v>4.6466589867935628</v>
      </c>
      <c r="AJ6">
        <v>0</v>
      </c>
      <c r="AK6">
        <v>0</v>
      </c>
      <c r="AM6" t="s">
        <v>4</v>
      </c>
      <c r="AN6">
        <f>SUMPRODUCT(Table1[Selected],Table1[GKP])</f>
        <v>2</v>
      </c>
      <c r="AO6">
        <v>2</v>
      </c>
    </row>
    <row r="7" spans="1:41" hidden="1" x14ac:dyDescent="0.35">
      <c r="A7" t="s">
        <v>50</v>
      </c>
      <c r="B7" t="s">
        <v>51</v>
      </c>
      <c r="C7" t="s">
        <v>51</v>
      </c>
      <c r="D7" t="s">
        <v>6</v>
      </c>
      <c r="E7">
        <v>0</v>
      </c>
      <c r="F7">
        <v>0</v>
      </c>
      <c r="G7">
        <v>1</v>
      </c>
      <c r="H7">
        <v>0</v>
      </c>
      <c r="I7" t="s">
        <v>9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8.6</v>
      </c>
      <c r="AE7">
        <v>18</v>
      </c>
      <c r="AF7">
        <v>24.087159827003411</v>
      </c>
      <c r="AG7">
        <v>30.65186300998915</v>
      </c>
      <c r="AH7">
        <v>25.853173144926483</v>
      </c>
      <c r="AI7">
        <v>4.7433271562802881</v>
      </c>
      <c r="AJ7">
        <v>0</v>
      </c>
      <c r="AK7">
        <v>0</v>
      </c>
      <c r="AM7" t="s">
        <v>5</v>
      </c>
      <c r="AN7">
        <f>SUMPRODUCT(Table1[Selected],Table1[DEF])</f>
        <v>5</v>
      </c>
      <c r="AO7">
        <v>5</v>
      </c>
    </row>
    <row r="8" spans="1:41" hidden="1" x14ac:dyDescent="0.35">
      <c r="A8" t="s">
        <v>52</v>
      </c>
      <c r="B8" t="s">
        <v>53</v>
      </c>
      <c r="C8" t="s">
        <v>53</v>
      </c>
      <c r="D8" t="s">
        <v>5</v>
      </c>
      <c r="E8">
        <v>0</v>
      </c>
      <c r="F8">
        <v>1</v>
      </c>
      <c r="G8">
        <v>0</v>
      </c>
      <c r="H8">
        <v>0</v>
      </c>
      <c r="I8" t="s">
        <v>9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5.2</v>
      </c>
      <c r="AE8">
        <v>19</v>
      </c>
      <c r="AF8">
        <v>21.110306837191999</v>
      </c>
      <c r="AG8">
        <v>23.725822028912184</v>
      </c>
      <c r="AH8">
        <v>21.009733976092068</v>
      </c>
      <c r="AI8">
        <v>3.712059430588786</v>
      </c>
      <c r="AJ8">
        <v>0</v>
      </c>
      <c r="AK8">
        <v>0</v>
      </c>
      <c r="AM8" t="s">
        <v>6</v>
      </c>
      <c r="AN8">
        <f>SUMPRODUCT(Table1[Selected],Table1[MID])</f>
        <v>5</v>
      </c>
      <c r="AO8">
        <v>5</v>
      </c>
    </row>
    <row r="9" spans="1:41" hidden="1" x14ac:dyDescent="0.35">
      <c r="A9" t="s">
        <v>54</v>
      </c>
      <c r="B9" t="s">
        <v>55</v>
      </c>
      <c r="C9" t="s">
        <v>55</v>
      </c>
      <c r="D9" t="s">
        <v>5</v>
      </c>
      <c r="E9">
        <v>0</v>
      </c>
      <c r="F9">
        <v>1</v>
      </c>
      <c r="G9">
        <v>0</v>
      </c>
      <c r="H9">
        <v>0</v>
      </c>
      <c r="I9" t="s">
        <v>9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4.5</v>
      </c>
      <c r="AE9">
        <v>22</v>
      </c>
      <c r="AF9">
        <v>12.055958549414921</v>
      </c>
      <c r="AG9">
        <v>12.952588244995031</v>
      </c>
      <c r="AH9">
        <v>11.684878489449488</v>
      </c>
      <c r="AI9">
        <v>2.1448423422422631</v>
      </c>
      <c r="AJ9">
        <v>0</v>
      </c>
      <c r="AK9">
        <v>0</v>
      </c>
      <c r="AM9" t="s">
        <v>7</v>
      </c>
      <c r="AN9">
        <f>SUMPRODUCT(Table1[Selected],Table1[FWD])</f>
        <v>3</v>
      </c>
      <c r="AO9">
        <v>3</v>
      </c>
    </row>
    <row r="10" spans="1:41" hidden="1" x14ac:dyDescent="0.35">
      <c r="A10" t="s">
        <v>56</v>
      </c>
      <c r="B10" t="s">
        <v>57</v>
      </c>
      <c r="C10" t="s">
        <v>57</v>
      </c>
      <c r="D10" t="s">
        <v>5</v>
      </c>
      <c r="E10">
        <v>0</v>
      </c>
      <c r="F10">
        <v>1</v>
      </c>
      <c r="G10">
        <v>0</v>
      </c>
      <c r="H10">
        <v>0</v>
      </c>
      <c r="I10" t="s">
        <v>9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5.7</v>
      </c>
      <c r="AE10">
        <v>24</v>
      </c>
      <c r="AF10">
        <v>23.86046511627907</v>
      </c>
      <c r="AG10">
        <v>24.655800981847822</v>
      </c>
      <c r="AH10">
        <v>22.611658102869772</v>
      </c>
      <c r="AI10">
        <v>4.0319522842134976</v>
      </c>
      <c r="AJ10">
        <v>0</v>
      </c>
      <c r="AK10">
        <v>0</v>
      </c>
    </row>
    <row r="11" spans="1:41" hidden="1" x14ac:dyDescent="0.35">
      <c r="A11" t="s">
        <v>58</v>
      </c>
      <c r="B11" t="s">
        <v>59</v>
      </c>
      <c r="C11" t="s">
        <v>59</v>
      </c>
      <c r="D11" t="s">
        <v>5</v>
      </c>
      <c r="E11">
        <v>0</v>
      </c>
      <c r="F11">
        <v>1</v>
      </c>
      <c r="G11">
        <v>0</v>
      </c>
      <c r="H11">
        <v>0</v>
      </c>
      <c r="I11" t="s">
        <v>9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4.9000000000000004</v>
      </c>
      <c r="AE11">
        <v>26</v>
      </c>
      <c r="AF11">
        <v>19.167589516426727</v>
      </c>
      <c r="AG11">
        <v>18.979361988642431</v>
      </c>
      <c r="AH11">
        <v>17.729902063914629</v>
      </c>
      <c r="AI11">
        <v>3.0761374825750671</v>
      </c>
      <c r="AJ11">
        <v>0</v>
      </c>
      <c r="AK11">
        <v>0</v>
      </c>
      <c r="AM11" t="s">
        <v>60</v>
      </c>
      <c r="AN11">
        <f>SUMPRODUCT(Table1[Selected], -- (Table1[PREV] = 0))</f>
        <v>1</v>
      </c>
    </row>
    <row r="12" spans="1:41" hidden="1" x14ac:dyDescent="0.35">
      <c r="A12" t="s">
        <v>61</v>
      </c>
      <c r="B12" t="s">
        <v>62</v>
      </c>
      <c r="C12" t="s">
        <v>62</v>
      </c>
      <c r="D12" t="s">
        <v>6</v>
      </c>
      <c r="E12">
        <v>0</v>
      </c>
      <c r="F12">
        <v>0</v>
      </c>
      <c r="G12">
        <v>1</v>
      </c>
      <c r="H12">
        <v>0</v>
      </c>
      <c r="I12" t="s">
        <v>9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5.4</v>
      </c>
      <c r="AE12">
        <v>28</v>
      </c>
      <c r="AF12">
        <v>10.104477208856313</v>
      </c>
      <c r="AG12">
        <v>17.712180087304329</v>
      </c>
      <c r="AH12">
        <v>13.395037022029667</v>
      </c>
      <c r="AI12">
        <v>2.3742022029569503</v>
      </c>
      <c r="AJ12">
        <v>0</v>
      </c>
      <c r="AK12">
        <v>0</v>
      </c>
      <c r="AM12" t="s">
        <v>63</v>
      </c>
      <c r="AN12">
        <v>1</v>
      </c>
    </row>
    <row r="13" spans="1:41" hidden="1" x14ac:dyDescent="0.35">
      <c r="A13" t="s">
        <v>64</v>
      </c>
      <c r="B13" t="s">
        <v>65</v>
      </c>
      <c r="C13" t="s">
        <v>65</v>
      </c>
      <c r="D13" t="s">
        <v>6</v>
      </c>
      <c r="E13">
        <v>0</v>
      </c>
      <c r="F13">
        <v>0</v>
      </c>
      <c r="G13">
        <v>1</v>
      </c>
      <c r="H13">
        <v>0</v>
      </c>
      <c r="I13" t="s">
        <v>10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5.5</v>
      </c>
      <c r="AE13">
        <v>33</v>
      </c>
      <c r="AF13">
        <v>15</v>
      </c>
      <c r="AG13">
        <v>17.656576650126507</v>
      </c>
      <c r="AH13">
        <v>19.146564205562314</v>
      </c>
      <c r="AI13">
        <v>4.122648159267488</v>
      </c>
      <c r="AJ13">
        <v>0</v>
      </c>
      <c r="AK13">
        <v>0</v>
      </c>
    </row>
    <row r="14" spans="1:41" hidden="1" x14ac:dyDescent="0.35">
      <c r="A14" t="s">
        <v>66</v>
      </c>
      <c r="B14" t="s">
        <v>67</v>
      </c>
      <c r="C14" t="s">
        <v>67</v>
      </c>
      <c r="D14" t="s">
        <v>5</v>
      </c>
      <c r="E14">
        <v>0</v>
      </c>
      <c r="F14">
        <v>1</v>
      </c>
      <c r="G14">
        <v>0</v>
      </c>
      <c r="H14">
        <v>0</v>
      </c>
      <c r="I14" t="s">
        <v>10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5.2</v>
      </c>
      <c r="AE14">
        <v>35</v>
      </c>
      <c r="AF14">
        <v>13.479217330643738</v>
      </c>
      <c r="AG14">
        <v>20.395124218977696</v>
      </c>
      <c r="AH14">
        <v>20.062615909048887</v>
      </c>
      <c r="AI14">
        <v>4.3391866938879478</v>
      </c>
      <c r="AJ14">
        <v>0</v>
      </c>
      <c r="AK14">
        <v>0</v>
      </c>
      <c r="AM14" t="s">
        <v>29</v>
      </c>
      <c r="AN14">
        <f>((AN11-AN12)+((AN11-AN12)))/2*4</f>
        <v>0</v>
      </c>
    </row>
    <row r="15" spans="1:41" hidden="1" x14ac:dyDescent="0.35">
      <c r="A15" t="s">
        <v>68</v>
      </c>
      <c r="B15" t="s">
        <v>69</v>
      </c>
      <c r="C15" t="s">
        <v>69</v>
      </c>
      <c r="D15" t="s">
        <v>5</v>
      </c>
      <c r="E15">
        <v>0</v>
      </c>
      <c r="F15">
        <v>1</v>
      </c>
      <c r="G15">
        <v>0</v>
      </c>
      <c r="H15">
        <v>0</v>
      </c>
      <c r="I15" t="s">
        <v>10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4.7</v>
      </c>
      <c r="AE15">
        <v>41</v>
      </c>
      <c r="AF15">
        <v>14.878839005888127</v>
      </c>
      <c r="AG15">
        <v>14.55127894210357</v>
      </c>
      <c r="AH15">
        <v>17.122691217739131</v>
      </c>
      <c r="AI15">
        <v>3.8162294725641055</v>
      </c>
      <c r="AJ15">
        <v>0</v>
      </c>
      <c r="AK15">
        <v>0</v>
      </c>
    </row>
    <row r="16" spans="1:41" hidden="1" x14ac:dyDescent="0.35">
      <c r="A16" t="s">
        <v>70</v>
      </c>
      <c r="B16" t="s">
        <v>71</v>
      </c>
      <c r="C16" t="s">
        <v>70</v>
      </c>
      <c r="D16" t="s">
        <v>6</v>
      </c>
      <c r="E16">
        <v>0</v>
      </c>
      <c r="F16">
        <v>0</v>
      </c>
      <c r="G16">
        <v>1</v>
      </c>
      <c r="H16">
        <v>0</v>
      </c>
      <c r="I16" t="s">
        <v>10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5.6</v>
      </c>
      <c r="AE16">
        <v>42</v>
      </c>
      <c r="AF16">
        <v>28.611178496258784</v>
      </c>
      <c r="AG16">
        <v>23.485117217840429</v>
      </c>
      <c r="AH16">
        <v>30.089242205914829</v>
      </c>
      <c r="AI16">
        <v>7.4083058751439195</v>
      </c>
      <c r="AJ16">
        <v>0</v>
      </c>
      <c r="AK16">
        <v>0</v>
      </c>
      <c r="AM16" t="s">
        <v>72</v>
      </c>
      <c r="AN16">
        <f>AN2-AN14*5</f>
        <v>446.22956335026259</v>
      </c>
    </row>
    <row r="17" spans="1:41" hidden="1" x14ac:dyDescent="0.35">
      <c r="A17" t="s">
        <v>73</v>
      </c>
      <c r="B17" t="s">
        <v>74</v>
      </c>
      <c r="C17" t="s">
        <v>74</v>
      </c>
      <c r="D17" t="s">
        <v>6</v>
      </c>
      <c r="E17">
        <v>0</v>
      </c>
      <c r="F17">
        <v>0</v>
      </c>
      <c r="G17">
        <v>1</v>
      </c>
      <c r="H17">
        <v>0</v>
      </c>
      <c r="I17" t="s">
        <v>10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</v>
      </c>
      <c r="AE17">
        <v>46</v>
      </c>
      <c r="AF17">
        <v>9.5134739033442148</v>
      </c>
      <c r="AG17">
        <v>13.904410217807714</v>
      </c>
      <c r="AH17">
        <v>13.85066288111398</v>
      </c>
      <c r="AI17">
        <v>3.1093790143058766</v>
      </c>
      <c r="AJ17">
        <v>0</v>
      </c>
      <c r="AK17">
        <v>0</v>
      </c>
    </row>
    <row r="18" spans="1:41" hidden="1" x14ac:dyDescent="0.35">
      <c r="A18" t="s">
        <v>75</v>
      </c>
      <c r="B18" t="s">
        <v>76</v>
      </c>
      <c r="C18" t="s">
        <v>77</v>
      </c>
      <c r="D18" t="s">
        <v>5</v>
      </c>
      <c r="E18">
        <v>0</v>
      </c>
      <c r="F18">
        <v>1</v>
      </c>
      <c r="G18">
        <v>0</v>
      </c>
      <c r="H18">
        <v>0</v>
      </c>
      <c r="I18" t="s">
        <v>10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4.5</v>
      </c>
      <c r="AE18">
        <v>47</v>
      </c>
      <c r="AF18">
        <v>14.713514513880558</v>
      </c>
      <c r="AG18">
        <v>16.924062236280943</v>
      </c>
      <c r="AH18">
        <v>18.531485706248194</v>
      </c>
      <c r="AI18">
        <v>4.036672153822991</v>
      </c>
      <c r="AJ18">
        <v>0</v>
      </c>
      <c r="AK18">
        <v>0</v>
      </c>
      <c r="AM18" t="s">
        <v>9</v>
      </c>
      <c r="AN18">
        <f>SUMPRODUCT(Table1[Selected],Table1[ARS])</f>
        <v>0</v>
      </c>
      <c r="AO18">
        <v>3</v>
      </c>
    </row>
    <row r="19" spans="1:41" hidden="1" x14ac:dyDescent="0.35">
      <c r="A19" t="s">
        <v>78</v>
      </c>
      <c r="B19" t="s">
        <v>79</v>
      </c>
      <c r="C19" t="s">
        <v>80</v>
      </c>
      <c r="D19" t="s">
        <v>4</v>
      </c>
      <c r="E19">
        <v>1</v>
      </c>
      <c r="F19">
        <v>0</v>
      </c>
      <c r="G19">
        <v>0</v>
      </c>
      <c r="H19">
        <v>0</v>
      </c>
      <c r="I19" t="s">
        <v>10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4.9000000000000004</v>
      </c>
      <c r="AE19">
        <v>48</v>
      </c>
      <c r="AF19">
        <v>36.560975609561858</v>
      </c>
      <c r="AG19">
        <v>19.418597400765151</v>
      </c>
      <c r="AH19">
        <v>31.766999364203947</v>
      </c>
      <c r="AI19">
        <v>5.2863353478027957</v>
      </c>
      <c r="AJ19">
        <v>0</v>
      </c>
      <c r="AK19">
        <v>0</v>
      </c>
      <c r="AM19" t="s">
        <v>10</v>
      </c>
      <c r="AN19">
        <f>SUMPRODUCT(Table1[Selected],Table1[AVL])</f>
        <v>3</v>
      </c>
      <c r="AO19">
        <v>3</v>
      </c>
    </row>
    <row r="20" spans="1:41" hidden="1" x14ac:dyDescent="0.35">
      <c r="A20" t="s">
        <v>81</v>
      </c>
      <c r="B20" t="s">
        <v>82</v>
      </c>
      <c r="C20" t="s">
        <v>82</v>
      </c>
      <c r="D20" t="s">
        <v>6</v>
      </c>
      <c r="E20">
        <v>0</v>
      </c>
      <c r="F20">
        <v>0</v>
      </c>
      <c r="G20">
        <v>1</v>
      </c>
      <c r="H20">
        <v>0</v>
      </c>
      <c r="I20" t="s">
        <v>10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5.5</v>
      </c>
      <c r="AE20">
        <v>49</v>
      </c>
      <c r="AF20">
        <v>14.006722219655485</v>
      </c>
      <c r="AG20">
        <v>17.595869435691753</v>
      </c>
      <c r="AH20">
        <v>18.578074559546938</v>
      </c>
      <c r="AI20">
        <v>4.134214592501058</v>
      </c>
      <c r="AJ20">
        <v>0</v>
      </c>
      <c r="AK20">
        <v>0</v>
      </c>
      <c r="AM20" t="s">
        <v>11</v>
      </c>
      <c r="AN20">
        <f>SUMPRODUCT(Table1[Selected],Table1[BOU])</f>
        <v>0</v>
      </c>
      <c r="AO20">
        <v>3</v>
      </c>
    </row>
    <row r="21" spans="1:41" x14ac:dyDescent="0.35">
      <c r="A21" t="s">
        <v>83</v>
      </c>
      <c r="B21" t="s">
        <v>84</v>
      </c>
      <c r="C21" t="s">
        <v>84</v>
      </c>
      <c r="D21" t="s">
        <v>7</v>
      </c>
      <c r="E21">
        <v>0</v>
      </c>
      <c r="F21">
        <v>0</v>
      </c>
      <c r="G21">
        <v>0</v>
      </c>
      <c r="H21">
        <v>1</v>
      </c>
      <c r="I21" t="s">
        <v>10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8.4</v>
      </c>
      <c r="AE21">
        <v>58</v>
      </c>
      <c r="AF21">
        <v>49.798165137614674</v>
      </c>
      <c r="AG21">
        <v>30.190040054438072</v>
      </c>
      <c r="AH21">
        <v>45.628635758925327</v>
      </c>
      <c r="AI21">
        <v>7.6645469356214164</v>
      </c>
      <c r="AJ21">
        <v>1</v>
      </c>
      <c r="AK21">
        <v>1</v>
      </c>
      <c r="AM21" t="s">
        <v>12</v>
      </c>
      <c r="AN21">
        <f>SUMPRODUCT(Table1[Selected],Table1[BRE])</f>
        <v>2</v>
      </c>
      <c r="AO21">
        <v>3</v>
      </c>
    </row>
    <row r="22" spans="1:41" x14ac:dyDescent="0.35">
      <c r="A22" t="s">
        <v>249</v>
      </c>
      <c r="B22" t="s">
        <v>250</v>
      </c>
      <c r="C22" t="s">
        <v>250</v>
      </c>
      <c r="D22" t="s">
        <v>7</v>
      </c>
      <c r="E22">
        <v>0</v>
      </c>
      <c r="F22">
        <v>0</v>
      </c>
      <c r="G22">
        <v>0</v>
      </c>
      <c r="H22">
        <v>1</v>
      </c>
      <c r="I22" t="s">
        <v>21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14</v>
      </c>
      <c r="AE22">
        <v>452</v>
      </c>
      <c r="AF22">
        <v>57.871794871794876</v>
      </c>
      <c r="AG22">
        <v>46.771985594128665</v>
      </c>
      <c r="AH22">
        <v>41.951435086313268</v>
      </c>
      <c r="AI22">
        <v>5.8812367949306239</v>
      </c>
      <c r="AJ22">
        <v>1</v>
      </c>
      <c r="AK22">
        <v>1</v>
      </c>
      <c r="AM22" t="s">
        <v>13</v>
      </c>
      <c r="AN22">
        <f>SUMPRODUCT(Table1[Selected],Table1[BHA])</f>
        <v>0</v>
      </c>
      <c r="AO22">
        <v>3</v>
      </c>
    </row>
    <row r="23" spans="1:41" x14ac:dyDescent="0.35">
      <c r="A23" t="s">
        <v>110</v>
      </c>
      <c r="B23" t="s">
        <v>111</v>
      </c>
      <c r="C23" t="s">
        <v>111</v>
      </c>
      <c r="D23" t="s">
        <v>6</v>
      </c>
      <c r="E23">
        <v>0</v>
      </c>
      <c r="F23">
        <v>0</v>
      </c>
      <c r="G23">
        <v>1</v>
      </c>
      <c r="H23">
        <v>0</v>
      </c>
      <c r="I23" t="s">
        <v>12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6.7</v>
      </c>
      <c r="AE23">
        <v>120</v>
      </c>
      <c r="AF23">
        <v>44.613886337548649</v>
      </c>
      <c r="AG23">
        <v>24.769022087729226</v>
      </c>
      <c r="AH23">
        <v>39.315433700773582</v>
      </c>
      <c r="AI23">
        <v>5.3645682797648604</v>
      </c>
      <c r="AJ23">
        <v>0</v>
      </c>
      <c r="AK23">
        <v>1</v>
      </c>
      <c r="AM23" t="s">
        <v>14</v>
      </c>
      <c r="AN23">
        <f>SUMPRODUCT(Table1[Selected],Table1[BUR])</f>
        <v>0</v>
      </c>
      <c r="AO23">
        <v>3</v>
      </c>
    </row>
    <row r="24" spans="1:41" hidden="1" x14ac:dyDescent="0.35">
      <c r="A24" t="s">
        <v>89</v>
      </c>
      <c r="B24" t="s">
        <v>90</v>
      </c>
      <c r="C24" t="s">
        <v>90</v>
      </c>
      <c r="D24" t="s">
        <v>6</v>
      </c>
      <c r="E24">
        <v>0</v>
      </c>
      <c r="F24">
        <v>0</v>
      </c>
      <c r="G24">
        <v>1</v>
      </c>
      <c r="H24">
        <v>0</v>
      </c>
      <c r="I24" t="s">
        <v>11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5.2</v>
      </c>
      <c r="AE24">
        <v>68</v>
      </c>
      <c r="AF24">
        <v>18.776622900254406</v>
      </c>
      <c r="AG24">
        <v>18.206519503439779</v>
      </c>
      <c r="AH24">
        <v>12.636140582871924</v>
      </c>
      <c r="AI24">
        <v>2.6371493808621334</v>
      </c>
      <c r="AJ24">
        <v>0</v>
      </c>
      <c r="AK24">
        <v>0</v>
      </c>
      <c r="AM24" t="s">
        <v>15</v>
      </c>
      <c r="AN24">
        <f>SUMPRODUCT(Table1[Selected],Table1[CHE])</f>
        <v>3</v>
      </c>
      <c r="AO24">
        <v>3</v>
      </c>
    </row>
    <row r="25" spans="1:41" hidden="1" x14ac:dyDescent="0.35">
      <c r="A25" t="s">
        <v>91</v>
      </c>
      <c r="B25" t="s">
        <v>92</v>
      </c>
      <c r="C25" t="s">
        <v>92</v>
      </c>
      <c r="D25" t="s">
        <v>6</v>
      </c>
      <c r="E25">
        <v>0</v>
      </c>
      <c r="F25">
        <v>0</v>
      </c>
      <c r="G25">
        <v>1</v>
      </c>
      <c r="H25">
        <v>0</v>
      </c>
      <c r="I25" t="s">
        <v>11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</v>
      </c>
      <c r="AE25">
        <v>70</v>
      </c>
      <c r="AF25">
        <v>9.2142204099963294</v>
      </c>
      <c r="AG25">
        <v>12.440334044426237</v>
      </c>
      <c r="AH25">
        <v>7.3608967713575844</v>
      </c>
      <c r="AI25">
        <v>1.2669543680801982</v>
      </c>
      <c r="AJ25">
        <v>0</v>
      </c>
      <c r="AK25">
        <v>0</v>
      </c>
      <c r="AM25" t="s">
        <v>16</v>
      </c>
      <c r="AN25">
        <f>SUMPRODUCT(Table1[Selected],Table1[CRY])</f>
        <v>0</v>
      </c>
      <c r="AO25">
        <v>3</v>
      </c>
    </row>
    <row r="26" spans="1:41" hidden="1" x14ac:dyDescent="0.35">
      <c r="A26" t="s">
        <v>93</v>
      </c>
      <c r="B26" t="s">
        <v>94</v>
      </c>
      <c r="C26" t="s">
        <v>95</v>
      </c>
      <c r="D26" t="s">
        <v>4</v>
      </c>
      <c r="E26">
        <v>1</v>
      </c>
      <c r="F26">
        <v>0</v>
      </c>
      <c r="G26">
        <v>0</v>
      </c>
      <c r="H26">
        <v>0</v>
      </c>
      <c r="I26" t="s">
        <v>11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4.5</v>
      </c>
      <c r="AE26">
        <v>82</v>
      </c>
      <c r="AF26">
        <v>23.250826101078239</v>
      </c>
      <c r="AG26">
        <v>19.183638761750892</v>
      </c>
      <c r="AH26">
        <v>14.535026827648174</v>
      </c>
      <c r="AI26">
        <v>2.2675373244894566</v>
      </c>
      <c r="AJ26">
        <v>0</v>
      </c>
      <c r="AK26">
        <v>0</v>
      </c>
      <c r="AM26" t="s">
        <v>17</v>
      </c>
      <c r="AN26">
        <f>SUMPRODUCT(Table1[Selected],Table1[EVE])</f>
        <v>0</v>
      </c>
      <c r="AO26">
        <v>3</v>
      </c>
    </row>
    <row r="27" spans="1:41" hidden="1" x14ac:dyDescent="0.35">
      <c r="A27" t="s">
        <v>96</v>
      </c>
      <c r="B27" t="s">
        <v>97</v>
      </c>
      <c r="C27" t="s">
        <v>97</v>
      </c>
      <c r="D27" t="s">
        <v>7</v>
      </c>
      <c r="E27">
        <v>0</v>
      </c>
      <c r="F27">
        <v>0</v>
      </c>
      <c r="G27">
        <v>0</v>
      </c>
      <c r="H27">
        <v>1</v>
      </c>
      <c r="I27" t="s">
        <v>11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6.4</v>
      </c>
      <c r="AE27">
        <v>90</v>
      </c>
      <c r="AF27">
        <v>21.487179487179489</v>
      </c>
      <c r="AG27">
        <v>20.38315434266665</v>
      </c>
      <c r="AH27">
        <v>14.310841435006658</v>
      </c>
      <c r="AI27">
        <v>2.5203449862351404</v>
      </c>
      <c r="AJ27">
        <v>0</v>
      </c>
      <c r="AK27">
        <v>0</v>
      </c>
      <c r="AM27" t="s">
        <v>18</v>
      </c>
      <c r="AN27">
        <f>SUMPRODUCT(Table1[Selected],Table1[FUL])</f>
        <v>0</v>
      </c>
      <c r="AO27">
        <v>3</v>
      </c>
    </row>
    <row r="28" spans="1:41" hidden="1" x14ac:dyDescent="0.35">
      <c r="A28" t="s">
        <v>98</v>
      </c>
      <c r="B28" t="s">
        <v>99</v>
      </c>
      <c r="C28" t="s">
        <v>99</v>
      </c>
      <c r="D28" t="s">
        <v>5</v>
      </c>
      <c r="E28">
        <v>0</v>
      </c>
      <c r="F28">
        <v>1</v>
      </c>
      <c r="G28">
        <v>0</v>
      </c>
      <c r="H28">
        <v>0</v>
      </c>
      <c r="I28" t="s">
        <v>12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</v>
      </c>
      <c r="AE28">
        <v>102</v>
      </c>
      <c r="AF28">
        <v>16.538461518989457</v>
      </c>
      <c r="AG28">
        <v>17.942832929143421</v>
      </c>
      <c r="AH28">
        <v>19.466084542269698</v>
      </c>
      <c r="AI28">
        <v>4.2272962259933786</v>
      </c>
      <c r="AJ28">
        <v>0</v>
      </c>
      <c r="AK28">
        <v>0</v>
      </c>
      <c r="AM28" t="s">
        <v>19</v>
      </c>
      <c r="AN28">
        <f>SUMPRODUCT(Table1[Selected],Table1[LIV])</f>
        <v>0</v>
      </c>
      <c r="AO28">
        <v>3</v>
      </c>
    </row>
    <row r="29" spans="1:41" hidden="1" x14ac:dyDescent="0.35">
      <c r="A29" t="s">
        <v>100</v>
      </c>
      <c r="B29" t="s">
        <v>101</v>
      </c>
      <c r="C29" t="s">
        <v>101</v>
      </c>
      <c r="D29" t="s">
        <v>5</v>
      </c>
      <c r="E29">
        <v>0</v>
      </c>
      <c r="F29">
        <v>1</v>
      </c>
      <c r="G29">
        <v>0</v>
      </c>
      <c r="H29">
        <v>0</v>
      </c>
      <c r="I29" t="s">
        <v>12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4.5</v>
      </c>
      <c r="AE29">
        <v>108</v>
      </c>
      <c r="AF29">
        <v>12.448979591836736</v>
      </c>
      <c r="AG29">
        <v>12.401117944417289</v>
      </c>
      <c r="AH29">
        <v>14.035709727048609</v>
      </c>
      <c r="AI29">
        <v>3.1156464585775159</v>
      </c>
      <c r="AJ29">
        <v>0</v>
      </c>
      <c r="AK29">
        <v>0</v>
      </c>
      <c r="AM29" t="s">
        <v>20</v>
      </c>
      <c r="AN29">
        <f>SUMPRODUCT(Table1[Selected],Table1[LUT])</f>
        <v>0</v>
      </c>
      <c r="AO29">
        <v>3</v>
      </c>
    </row>
    <row r="30" spans="1:41" x14ac:dyDescent="0.35">
      <c r="A30" t="s">
        <v>87</v>
      </c>
      <c r="B30" t="s">
        <v>88</v>
      </c>
      <c r="C30" t="s">
        <v>88</v>
      </c>
      <c r="D30" t="s">
        <v>6</v>
      </c>
      <c r="E30">
        <v>0</v>
      </c>
      <c r="F30">
        <v>0</v>
      </c>
      <c r="G30">
        <v>1</v>
      </c>
      <c r="H30">
        <v>0</v>
      </c>
      <c r="I30" t="s">
        <v>10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6.8</v>
      </c>
      <c r="AE30">
        <v>61</v>
      </c>
      <c r="AF30">
        <v>26.278788884578322</v>
      </c>
      <c r="AG30">
        <v>38.293526777160388</v>
      </c>
      <c r="AH30">
        <v>38.187216804066722</v>
      </c>
      <c r="AI30">
        <v>7.0255471082850693</v>
      </c>
      <c r="AJ30">
        <v>1</v>
      </c>
      <c r="AK30">
        <v>1</v>
      </c>
      <c r="AM30" t="s">
        <v>21</v>
      </c>
      <c r="AN30">
        <f>SUMPRODUCT(Table1[Selected],Table1[MCI])</f>
        <v>1</v>
      </c>
      <c r="AO30">
        <v>3</v>
      </c>
    </row>
    <row r="31" spans="1:41" hidden="1" x14ac:dyDescent="0.35">
      <c r="A31" t="s">
        <v>104</v>
      </c>
      <c r="B31" t="s">
        <v>105</v>
      </c>
      <c r="C31" t="s">
        <v>105</v>
      </c>
      <c r="D31" t="s">
        <v>5</v>
      </c>
      <c r="E31">
        <v>0</v>
      </c>
      <c r="F31">
        <v>1</v>
      </c>
      <c r="G31">
        <v>0</v>
      </c>
      <c r="H31">
        <v>0</v>
      </c>
      <c r="I31" t="s">
        <v>12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4.5</v>
      </c>
      <c r="AE31">
        <v>116</v>
      </c>
      <c r="AF31">
        <v>12.131999066882091</v>
      </c>
      <c r="AG31">
        <v>15.408469574091036</v>
      </c>
      <c r="AH31">
        <v>15.533833081607463</v>
      </c>
      <c r="AI31">
        <v>3.3404605724520859</v>
      </c>
      <c r="AJ31">
        <v>0</v>
      </c>
      <c r="AK31">
        <v>0</v>
      </c>
      <c r="AM31" t="s">
        <v>22</v>
      </c>
      <c r="AN31">
        <f>SUMPRODUCT(Table1[Selected],Table1[MUN])</f>
        <v>1</v>
      </c>
      <c r="AO31">
        <v>3</v>
      </c>
    </row>
    <row r="32" spans="1:41" hidden="1" x14ac:dyDescent="0.35">
      <c r="A32" t="s">
        <v>106</v>
      </c>
      <c r="B32" t="s">
        <v>107</v>
      </c>
      <c r="C32" t="s">
        <v>107</v>
      </c>
      <c r="D32" t="s">
        <v>6</v>
      </c>
      <c r="E32">
        <v>0</v>
      </c>
      <c r="F32">
        <v>0</v>
      </c>
      <c r="G32">
        <v>1</v>
      </c>
      <c r="H32">
        <v>0</v>
      </c>
      <c r="I32" t="s">
        <v>12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5.4</v>
      </c>
      <c r="AE32">
        <v>117</v>
      </c>
      <c r="AF32">
        <v>17.500296775324081</v>
      </c>
      <c r="AG32">
        <v>14.253312209122303</v>
      </c>
      <c r="AH32">
        <v>17.955430670506317</v>
      </c>
      <c r="AI32">
        <v>3.5378371942625009</v>
      </c>
      <c r="AJ32">
        <v>0</v>
      </c>
      <c r="AK32">
        <v>0</v>
      </c>
      <c r="AM32" t="s">
        <v>23</v>
      </c>
      <c r="AN32">
        <f>SUMPRODUCT(Table1[Selected],Table1[NEW])</f>
        <v>1</v>
      </c>
      <c r="AO32">
        <v>3</v>
      </c>
    </row>
    <row r="33" spans="1:41" hidden="1" x14ac:dyDescent="0.35">
      <c r="A33" t="s">
        <v>108</v>
      </c>
      <c r="B33" t="s">
        <v>109</v>
      </c>
      <c r="C33" t="s">
        <v>109</v>
      </c>
      <c r="D33" t="s">
        <v>6</v>
      </c>
      <c r="E33">
        <v>0</v>
      </c>
      <c r="F33">
        <v>0</v>
      </c>
      <c r="G33">
        <v>1</v>
      </c>
      <c r="H33">
        <v>0</v>
      </c>
      <c r="I33" t="s">
        <v>12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5.5</v>
      </c>
      <c r="AE33">
        <v>118</v>
      </c>
      <c r="AF33">
        <v>15.042130747312601</v>
      </c>
      <c r="AG33">
        <v>19.124230982662123</v>
      </c>
      <c r="AH33">
        <v>19.270967752175679</v>
      </c>
      <c r="AI33">
        <v>4.1562868349342992</v>
      </c>
      <c r="AJ33">
        <v>0</v>
      </c>
      <c r="AK33">
        <v>0</v>
      </c>
      <c r="AM33" t="s">
        <v>24</v>
      </c>
      <c r="AN33">
        <f>SUMPRODUCT(Table1[Selected],Table1[NFO])</f>
        <v>0</v>
      </c>
      <c r="AO33">
        <v>3</v>
      </c>
    </row>
    <row r="34" spans="1:41" x14ac:dyDescent="0.35">
      <c r="A34" t="s">
        <v>85</v>
      </c>
      <c r="B34" t="s">
        <v>86</v>
      </c>
      <c r="C34" t="s">
        <v>85</v>
      </c>
      <c r="D34" t="s">
        <v>5</v>
      </c>
      <c r="E34">
        <v>0</v>
      </c>
      <c r="F34">
        <v>1</v>
      </c>
      <c r="G34">
        <v>0</v>
      </c>
      <c r="H34">
        <v>0</v>
      </c>
      <c r="I34" t="s">
        <v>10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4.5</v>
      </c>
      <c r="AE34">
        <v>60</v>
      </c>
      <c r="AF34">
        <v>21.676455295211127</v>
      </c>
      <c r="AG34">
        <v>32.375790383229116</v>
      </c>
      <c r="AH34">
        <v>31.996971116420831</v>
      </c>
      <c r="AI34">
        <v>7.0336883970911206</v>
      </c>
      <c r="AJ34">
        <v>1</v>
      </c>
      <c r="AK34">
        <v>1</v>
      </c>
      <c r="AM34" t="s">
        <v>25</v>
      </c>
      <c r="AN34">
        <f>SUMPRODUCT(Table1[Selected],Table1[SHU])</f>
        <v>0</v>
      </c>
      <c r="AO34">
        <v>3</v>
      </c>
    </row>
    <row r="35" spans="1:41" hidden="1" x14ac:dyDescent="0.35">
      <c r="A35" t="s">
        <v>112</v>
      </c>
      <c r="B35" t="s">
        <v>113</v>
      </c>
      <c r="C35" t="s">
        <v>113</v>
      </c>
      <c r="D35" t="s">
        <v>6</v>
      </c>
      <c r="E35">
        <v>0</v>
      </c>
      <c r="F35">
        <v>0</v>
      </c>
      <c r="G35">
        <v>1</v>
      </c>
      <c r="H35">
        <v>0</v>
      </c>
      <c r="I35" t="s">
        <v>12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5.5</v>
      </c>
      <c r="AE35">
        <v>122</v>
      </c>
      <c r="AF35">
        <v>15.575320243347759</v>
      </c>
      <c r="AG35">
        <v>16.908613361132254</v>
      </c>
      <c r="AH35">
        <v>18.338427470768011</v>
      </c>
      <c r="AI35">
        <v>4.0533295179260431</v>
      </c>
      <c r="AJ35">
        <v>0</v>
      </c>
      <c r="AK35">
        <v>0</v>
      </c>
      <c r="AM35" t="s">
        <v>26</v>
      </c>
      <c r="AN35">
        <f>SUMPRODUCT(Table1[Selected],Table1[TOT])</f>
        <v>2</v>
      </c>
      <c r="AO35">
        <v>3</v>
      </c>
    </row>
    <row r="36" spans="1:41" hidden="1" x14ac:dyDescent="0.35">
      <c r="A36" t="s">
        <v>114</v>
      </c>
      <c r="B36" t="s">
        <v>115</v>
      </c>
      <c r="C36" t="s">
        <v>115</v>
      </c>
      <c r="D36" t="s">
        <v>5</v>
      </c>
      <c r="E36">
        <v>0</v>
      </c>
      <c r="F36">
        <v>1</v>
      </c>
      <c r="G36">
        <v>0</v>
      </c>
      <c r="H36">
        <v>0</v>
      </c>
      <c r="I36" t="s">
        <v>12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4.5</v>
      </c>
      <c r="AE36">
        <v>124</v>
      </c>
      <c r="AF36">
        <v>18.196560341195031</v>
      </c>
      <c r="AG36">
        <v>18.703038419741389</v>
      </c>
      <c r="AH36">
        <v>20.837730838249605</v>
      </c>
      <c r="AI36">
        <v>5.2088891148060288</v>
      </c>
      <c r="AJ36">
        <v>0</v>
      </c>
      <c r="AK36">
        <v>0</v>
      </c>
      <c r="AM36" t="s">
        <v>27</v>
      </c>
      <c r="AN36">
        <f>SUMPRODUCT(Table1[Selected],Table1[WHU])</f>
        <v>1</v>
      </c>
      <c r="AO36">
        <v>3</v>
      </c>
    </row>
    <row r="37" spans="1:41" hidden="1" x14ac:dyDescent="0.35">
      <c r="A37" t="s">
        <v>116</v>
      </c>
      <c r="B37" t="s">
        <v>117</v>
      </c>
      <c r="C37" t="s">
        <v>117</v>
      </c>
      <c r="D37" t="s">
        <v>7</v>
      </c>
      <c r="E37">
        <v>0</v>
      </c>
      <c r="F37">
        <v>0</v>
      </c>
      <c r="G37">
        <v>0</v>
      </c>
      <c r="H37">
        <v>1</v>
      </c>
      <c r="I37" t="s">
        <v>12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5.9</v>
      </c>
      <c r="AE37">
        <v>130</v>
      </c>
      <c r="AF37">
        <v>14.662264664812533</v>
      </c>
      <c r="AG37">
        <v>17.771043802684616</v>
      </c>
      <c r="AH37">
        <v>18.298401868553977</v>
      </c>
      <c r="AI37">
        <v>3.759601438609034</v>
      </c>
      <c r="AJ37">
        <v>0</v>
      </c>
      <c r="AK37">
        <v>0</v>
      </c>
      <c r="AM37" t="s">
        <v>28</v>
      </c>
      <c r="AN37">
        <f>SUMPRODUCT(Table1[Selected],Table1[WOL])</f>
        <v>1</v>
      </c>
      <c r="AO37">
        <v>3</v>
      </c>
    </row>
    <row r="38" spans="1:41" hidden="1" x14ac:dyDescent="0.35">
      <c r="A38" t="s">
        <v>118</v>
      </c>
      <c r="B38" t="s">
        <v>119</v>
      </c>
      <c r="C38" t="s">
        <v>119</v>
      </c>
      <c r="D38" t="s">
        <v>6</v>
      </c>
      <c r="E38">
        <v>0</v>
      </c>
      <c r="F38">
        <v>0</v>
      </c>
      <c r="G38">
        <v>1</v>
      </c>
      <c r="H38">
        <v>0</v>
      </c>
      <c r="I38" t="s">
        <v>13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</v>
      </c>
      <c r="AE38">
        <v>138</v>
      </c>
      <c r="AF38">
        <v>16.59416608876926</v>
      </c>
      <c r="AG38">
        <v>32.877670249174244</v>
      </c>
      <c r="AH38">
        <v>21.848509786335111</v>
      </c>
      <c r="AI38">
        <v>4.9513704842228705</v>
      </c>
      <c r="AJ38">
        <v>0</v>
      </c>
      <c r="AK38">
        <v>0</v>
      </c>
    </row>
    <row r="39" spans="1:41" hidden="1" x14ac:dyDescent="0.35">
      <c r="A39" t="s">
        <v>120</v>
      </c>
      <c r="B39" t="s">
        <v>121</v>
      </c>
      <c r="C39" t="s">
        <v>121</v>
      </c>
      <c r="D39" t="s">
        <v>7</v>
      </c>
      <c r="E39">
        <v>0</v>
      </c>
      <c r="F39">
        <v>0</v>
      </c>
      <c r="G39">
        <v>0</v>
      </c>
      <c r="H39">
        <v>1</v>
      </c>
      <c r="I39" t="s">
        <v>13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6</v>
      </c>
      <c r="AE39">
        <v>147</v>
      </c>
      <c r="AF39">
        <v>19.166666640660253</v>
      </c>
      <c r="AG39">
        <v>20.035613017244764</v>
      </c>
      <c r="AH39">
        <v>17.161704378733834</v>
      </c>
      <c r="AI39">
        <v>3.161546229061682</v>
      </c>
      <c r="AJ39">
        <v>0</v>
      </c>
      <c r="AK39">
        <v>0</v>
      </c>
    </row>
    <row r="40" spans="1:41" hidden="1" x14ac:dyDescent="0.35">
      <c r="A40" t="s">
        <v>122</v>
      </c>
      <c r="B40" t="s">
        <v>123</v>
      </c>
      <c r="C40" t="s">
        <v>124</v>
      </c>
      <c r="D40" t="s">
        <v>6</v>
      </c>
      <c r="E40">
        <v>0</v>
      </c>
      <c r="F40">
        <v>0</v>
      </c>
      <c r="G40">
        <v>1</v>
      </c>
      <c r="H40">
        <v>0</v>
      </c>
      <c r="I40" t="s">
        <v>13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6.3</v>
      </c>
      <c r="AE40">
        <v>149</v>
      </c>
      <c r="AF40">
        <v>18.421052596327073</v>
      </c>
      <c r="AG40">
        <v>22.497643650669083</v>
      </c>
      <c r="AH40">
        <v>17.952982738880532</v>
      </c>
      <c r="AI40">
        <v>3.7729903518457957</v>
      </c>
      <c r="AJ40">
        <v>0</v>
      </c>
      <c r="AK40">
        <v>0</v>
      </c>
    </row>
    <row r="41" spans="1:41" hidden="1" x14ac:dyDescent="0.35">
      <c r="A41" t="s">
        <v>125</v>
      </c>
      <c r="B41" t="s">
        <v>126</v>
      </c>
      <c r="C41" t="s">
        <v>125</v>
      </c>
      <c r="D41" t="s">
        <v>7</v>
      </c>
      <c r="E41">
        <v>0</v>
      </c>
      <c r="F41">
        <v>0</v>
      </c>
      <c r="G41">
        <v>0</v>
      </c>
      <c r="H41">
        <v>1</v>
      </c>
      <c r="I41" t="s">
        <v>13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5.3</v>
      </c>
      <c r="AE41">
        <v>150</v>
      </c>
      <c r="AF41">
        <v>10.371277376652612</v>
      </c>
      <c r="AG41">
        <v>16.597372644892843</v>
      </c>
      <c r="AH41">
        <v>11.876961012856004</v>
      </c>
      <c r="AI41">
        <v>2.4437107558585911</v>
      </c>
      <c r="AJ41">
        <v>0</v>
      </c>
      <c r="AK41">
        <v>0</v>
      </c>
    </row>
    <row r="42" spans="1:41" hidden="1" x14ac:dyDescent="0.35">
      <c r="A42" t="s">
        <v>127</v>
      </c>
      <c r="B42" t="s">
        <v>128</v>
      </c>
      <c r="C42" t="s">
        <v>128</v>
      </c>
      <c r="D42" t="s">
        <v>6</v>
      </c>
      <c r="E42">
        <v>0</v>
      </c>
      <c r="F42">
        <v>0</v>
      </c>
      <c r="G42">
        <v>1</v>
      </c>
      <c r="H42">
        <v>0</v>
      </c>
      <c r="I42" t="s">
        <v>13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6.5</v>
      </c>
      <c r="AE42">
        <v>158</v>
      </c>
      <c r="AF42">
        <v>20.543103550207896</v>
      </c>
      <c r="AG42">
        <v>24.987112492946583</v>
      </c>
      <c r="AH42">
        <v>19.975118693513025</v>
      </c>
      <c r="AI42">
        <v>4.1113708191087124</v>
      </c>
      <c r="AJ42">
        <v>0</v>
      </c>
      <c r="AK42">
        <v>0</v>
      </c>
    </row>
    <row r="43" spans="1:41" hidden="1" x14ac:dyDescent="0.35">
      <c r="A43" t="s">
        <v>129</v>
      </c>
      <c r="B43" t="s">
        <v>130</v>
      </c>
      <c r="C43" t="s">
        <v>130</v>
      </c>
      <c r="D43" t="s">
        <v>6</v>
      </c>
      <c r="E43">
        <v>0</v>
      </c>
      <c r="F43">
        <v>0</v>
      </c>
      <c r="G43">
        <v>1</v>
      </c>
      <c r="H43">
        <v>0</v>
      </c>
      <c r="I43" t="s">
        <v>14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4.8</v>
      </c>
      <c r="AE43">
        <v>203</v>
      </c>
      <c r="AF43">
        <v>14.320741494352637</v>
      </c>
      <c r="AG43">
        <v>18.362181138811291</v>
      </c>
      <c r="AH43">
        <v>0</v>
      </c>
      <c r="AI43">
        <v>0</v>
      </c>
      <c r="AJ43">
        <v>0</v>
      </c>
      <c r="AK43">
        <v>0</v>
      </c>
    </row>
    <row r="44" spans="1:41" hidden="1" x14ac:dyDescent="0.35">
      <c r="A44" t="s">
        <v>131</v>
      </c>
      <c r="B44" t="s">
        <v>132</v>
      </c>
      <c r="C44" t="s">
        <v>132</v>
      </c>
      <c r="D44" t="s">
        <v>7</v>
      </c>
      <c r="E44">
        <v>0</v>
      </c>
      <c r="F44">
        <v>0</v>
      </c>
      <c r="G44">
        <v>0</v>
      </c>
      <c r="H44">
        <v>1</v>
      </c>
      <c r="I44" t="s">
        <v>14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5.4</v>
      </c>
      <c r="AE44">
        <v>204</v>
      </c>
      <c r="AF44">
        <v>15.146195120859016</v>
      </c>
      <c r="AG44">
        <v>29.155562508635072</v>
      </c>
      <c r="AH44">
        <v>0</v>
      </c>
      <c r="AI44">
        <v>0</v>
      </c>
      <c r="AJ44">
        <v>0</v>
      </c>
      <c r="AK44">
        <v>0</v>
      </c>
    </row>
    <row r="45" spans="1:41" hidden="1" x14ac:dyDescent="0.35">
      <c r="A45" t="s">
        <v>133</v>
      </c>
      <c r="B45" t="s">
        <v>134</v>
      </c>
      <c r="C45" t="s">
        <v>134</v>
      </c>
      <c r="D45" t="s">
        <v>4</v>
      </c>
      <c r="E45">
        <v>1</v>
      </c>
      <c r="F45">
        <v>0</v>
      </c>
      <c r="G45">
        <v>0</v>
      </c>
      <c r="H45">
        <v>0</v>
      </c>
      <c r="I45" t="s">
        <v>14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4.5</v>
      </c>
      <c r="AE45">
        <v>205</v>
      </c>
      <c r="AF45">
        <v>9.9611110933564877</v>
      </c>
      <c r="AG45">
        <v>28.44199310248721</v>
      </c>
      <c r="AH45">
        <v>0</v>
      </c>
      <c r="AI45">
        <v>0</v>
      </c>
      <c r="AJ45">
        <v>0</v>
      </c>
      <c r="AK45">
        <v>0</v>
      </c>
    </row>
    <row r="46" spans="1:41" hidden="1" x14ac:dyDescent="0.35">
      <c r="A46" t="s">
        <v>135</v>
      </c>
      <c r="B46" t="s">
        <v>136</v>
      </c>
      <c r="C46" t="s">
        <v>137</v>
      </c>
      <c r="D46" t="s">
        <v>4</v>
      </c>
      <c r="E46">
        <v>1</v>
      </c>
      <c r="F46">
        <v>0</v>
      </c>
      <c r="G46">
        <v>0</v>
      </c>
      <c r="H46">
        <v>0</v>
      </c>
      <c r="I46" t="s">
        <v>15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4.5999999999999996</v>
      </c>
      <c r="AE46">
        <v>216</v>
      </c>
      <c r="AF46">
        <v>26.286529458231399</v>
      </c>
      <c r="AG46">
        <v>16.702231047337555</v>
      </c>
      <c r="AH46">
        <v>21.582862950771666</v>
      </c>
      <c r="AI46">
        <v>3.7737184829103469</v>
      </c>
      <c r="AJ46">
        <v>0</v>
      </c>
      <c r="AK46">
        <v>0</v>
      </c>
    </row>
    <row r="47" spans="1:41" hidden="1" x14ac:dyDescent="0.35">
      <c r="A47" t="s">
        <v>138</v>
      </c>
      <c r="B47" t="s">
        <v>139</v>
      </c>
      <c r="C47" t="s">
        <v>139</v>
      </c>
      <c r="D47" t="s">
        <v>5</v>
      </c>
      <c r="E47">
        <v>0</v>
      </c>
      <c r="F47">
        <v>1</v>
      </c>
      <c r="G47">
        <v>0</v>
      </c>
      <c r="H47">
        <v>0</v>
      </c>
      <c r="I47" t="s">
        <v>15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4.5999999999999996</v>
      </c>
      <c r="AE47">
        <v>228</v>
      </c>
      <c r="AF47">
        <v>13.108346769509243</v>
      </c>
      <c r="AG47">
        <v>17.846403754678299</v>
      </c>
      <c r="AH47">
        <v>15.453656475641928</v>
      </c>
      <c r="AI47">
        <v>3.3016315253749351</v>
      </c>
      <c r="AJ47">
        <v>0</v>
      </c>
      <c r="AK47">
        <v>0</v>
      </c>
    </row>
    <row r="48" spans="1:41" hidden="1" x14ac:dyDescent="0.35">
      <c r="A48" t="s">
        <v>140</v>
      </c>
      <c r="B48" t="s">
        <v>141</v>
      </c>
      <c r="C48" t="s">
        <v>141</v>
      </c>
      <c r="D48" t="s">
        <v>6</v>
      </c>
      <c r="E48">
        <v>0</v>
      </c>
      <c r="F48">
        <v>0</v>
      </c>
      <c r="G48">
        <v>1</v>
      </c>
      <c r="H48">
        <v>0</v>
      </c>
      <c r="I48" t="s">
        <v>15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5.4</v>
      </c>
      <c r="AE48">
        <v>233</v>
      </c>
      <c r="AF48">
        <v>14.08435812948559</v>
      </c>
      <c r="AG48">
        <v>12.82931468523711</v>
      </c>
      <c r="AH48">
        <v>13.476586399160425</v>
      </c>
      <c r="AI48">
        <v>2.783228146569888</v>
      </c>
      <c r="AJ48">
        <v>0</v>
      </c>
      <c r="AK48">
        <v>0</v>
      </c>
    </row>
    <row r="49" spans="1:37" hidden="1" x14ac:dyDescent="0.35">
      <c r="A49" t="s">
        <v>142</v>
      </c>
      <c r="B49" t="s">
        <v>143</v>
      </c>
      <c r="C49" t="s">
        <v>143</v>
      </c>
      <c r="D49" t="s">
        <v>6</v>
      </c>
      <c r="E49">
        <v>0</v>
      </c>
      <c r="F49">
        <v>0</v>
      </c>
      <c r="G49">
        <v>1</v>
      </c>
      <c r="H49">
        <v>0</v>
      </c>
      <c r="I49" t="s">
        <v>15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6.3</v>
      </c>
      <c r="AE49">
        <v>238</v>
      </c>
      <c r="AF49">
        <v>17.894736816695431</v>
      </c>
      <c r="AG49">
        <v>19.895925916389732</v>
      </c>
      <c r="AH49">
        <v>18.894793085523535</v>
      </c>
      <c r="AI49">
        <v>3.5408395994378141</v>
      </c>
      <c r="AJ49">
        <v>0</v>
      </c>
      <c r="AK49">
        <v>0</v>
      </c>
    </row>
    <row r="50" spans="1:37" hidden="1" x14ac:dyDescent="0.35">
      <c r="A50" t="s">
        <v>144</v>
      </c>
      <c r="B50" t="s">
        <v>145</v>
      </c>
      <c r="C50" t="s">
        <v>146</v>
      </c>
      <c r="D50" t="s">
        <v>7</v>
      </c>
      <c r="E50">
        <v>0</v>
      </c>
      <c r="F50">
        <v>0</v>
      </c>
      <c r="G50">
        <v>0</v>
      </c>
      <c r="H50">
        <v>1</v>
      </c>
      <c r="I50" t="s">
        <v>15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6.8</v>
      </c>
      <c r="AE50">
        <v>239</v>
      </c>
      <c r="AF50">
        <v>14.227773117323817</v>
      </c>
      <c r="AG50">
        <v>26.236889737398158</v>
      </c>
      <c r="AH50">
        <v>20.157641655766319</v>
      </c>
      <c r="AI50">
        <v>4.5747462177877631</v>
      </c>
      <c r="AJ50">
        <v>0</v>
      </c>
      <c r="AK50">
        <v>0</v>
      </c>
    </row>
    <row r="51" spans="1:37" x14ac:dyDescent="0.35">
      <c r="A51" t="s">
        <v>367</v>
      </c>
      <c r="B51" t="s">
        <v>368</v>
      </c>
      <c r="C51" t="s">
        <v>369</v>
      </c>
      <c r="D51" t="s">
        <v>7</v>
      </c>
      <c r="E51">
        <v>0</v>
      </c>
      <c r="F51">
        <v>0</v>
      </c>
      <c r="G51">
        <v>0</v>
      </c>
      <c r="H51">
        <v>1</v>
      </c>
      <c r="I51" t="s">
        <v>28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5.5</v>
      </c>
      <c r="AE51">
        <v>726</v>
      </c>
      <c r="AF51">
        <v>15.746080877815823</v>
      </c>
      <c r="AG51">
        <v>29.031918220518662</v>
      </c>
      <c r="AH51">
        <v>31.607633401546018</v>
      </c>
      <c r="AI51">
        <v>7.3742212430177698</v>
      </c>
      <c r="AJ51">
        <v>1</v>
      </c>
      <c r="AK51">
        <v>1</v>
      </c>
    </row>
    <row r="52" spans="1:37" x14ac:dyDescent="0.35">
      <c r="A52" t="s">
        <v>317</v>
      </c>
      <c r="B52" t="s">
        <v>318</v>
      </c>
      <c r="C52" t="s">
        <v>318</v>
      </c>
      <c r="D52" t="s">
        <v>6</v>
      </c>
      <c r="E52">
        <v>0</v>
      </c>
      <c r="F52">
        <v>0</v>
      </c>
      <c r="G52">
        <v>1</v>
      </c>
      <c r="H52">
        <v>0</v>
      </c>
      <c r="I52" t="s">
        <v>26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7</v>
      </c>
      <c r="AE52">
        <v>644</v>
      </c>
      <c r="AF52">
        <v>36.699999981968674</v>
      </c>
      <c r="AG52">
        <v>17.479035461681903</v>
      </c>
      <c r="AH52">
        <v>29.44844428063243</v>
      </c>
      <c r="AI52">
        <v>3.8971767212531248</v>
      </c>
      <c r="AJ52">
        <v>1</v>
      </c>
      <c r="AK52">
        <v>1</v>
      </c>
    </row>
    <row r="53" spans="1:37" hidden="1" x14ac:dyDescent="0.35">
      <c r="A53" t="s">
        <v>152</v>
      </c>
      <c r="B53" t="s">
        <v>153</v>
      </c>
      <c r="C53" t="s">
        <v>153</v>
      </c>
      <c r="D53" t="s">
        <v>6</v>
      </c>
      <c r="E53">
        <v>0</v>
      </c>
      <c r="F53">
        <v>0</v>
      </c>
      <c r="G53">
        <v>1</v>
      </c>
      <c r="H53">
        <v>0</v>
      </c>
      <c r="I53" t="s">
        <v>15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</v>
      </c>
      <c r="AE53">
        <v>247</v>
      </c>
      <c r="AF53">
        <v>10.899835658836437</v>
      </c>
      <c r="AG53">
        <v>16.000005458249614</v>
      </c>
      <c r="AH53">
        <v>13.421926458492944</v>
      </c>
      <c r="AI53">
        <v>2.9858519591223418</v>
      </c>
      <c r="AJ53">
        <v>0</v>
      </c>
      <c r="AK53">
        <v>0</v>
      </c>
    </row>
    <row r="54" spans="1:37" x14ac:dyDescent="0.35">
      <c r="A54" t="s">
        <v>102</v>
      </c>
      <c r="B54" t="s">
        <v>103</v>
      </c>
      <c r="C54" t="s">
        <v>103</v>
      </c>
      <c r="D54" t="s">
        <v>4</v>
      </c>
      <c r="E54">
        <v>1</v>
      </c>
      <c r="F54">
        <v>0</v>
      </c>
      <c r="G54">
        <v>0</v>
      </c>
      <c r="H54">
        <v>0</v>
      </c>
      <c r="I54" t="s">
        <v>12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4.5</v>
      </c>
      <c r="AE54">
        <v>113</v>
      </c>
      <c r="AF54">
        <v>17.564206703139199</v>
      </c>
      <c r="AG54">
        <v>32.751853649947982</v>
      </c>
      <c r="AH54">
        <v>28.320851889512372</v>
      </c>
      <c r="AI54">
        <v>5.9736193552876458</v>
      </c>
      <c r="AJ54">
        <v>1</v>
      </c>
      <c r="AK54">
        <v>1</v>
      </c>
    </row>
    <row r="55" spans="1:37" hidden="1" x14ac:dyDescent="0.35">
      <c r="A55" t="s">
        <v>156</v>
      </c>
      <c r="B55" t="s">
        <v>157</v>
      </c>
      <c r="C55" t="s">
        <v>157</v>
      </c>
      <c r="D55" t="s">
        <v>5</v>
      </c>
      <c r="E55">
        <v>0</v>
      </c>
      <c r="F55">
        <v>1</v>
      </c>
      <c r="G55">
        <v>0</v>
      </c>
      <c r="H55">
        <v>0</v>
      </c>
      <c r="I55" t="s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</v>
      </c>
      <c r="AE55">
        <v>266</v>
      </c>
      <c r="AF55">
        <v>18.443299007916128</v>
      </c>
      <c r="AG55">
        <v>23.653812208169192</v>
      </c>
      <c r="AH55">
        <v>23.997864211596696</v>
      </c>
      <c r="AI55">
        <v>4.7758655594746839</v>
      </c>
      <c r="AJ55">
        <v>0</v>
      </c>
      <c r="AK55">
        <v>0</v>
      </c>
    </row>
    <row r="56" spans="1:37" hidden="1" x14ac:dyDescent="0.35">
      <c r="A56" t="s">
        <v>158</v>
      </c>
      <c r="B56" t="s">
        <v>159</v>
      </c>
      <c r="C56" t="s">
        <v>160</v>
      </c>
      <c r="D56" t="s">
        <v>6</v>
      </c>
      <c r="E56">
        <v>0</v>
      </c>
      <c r="F56">
        <v>0</v>
      </c>
      <c r="G56">
        <v>1</v>
      </c>
      <c r="H56">
        <v>0</v>
      </c>
      <c r="I56" t="s">
        <v>16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5.4</v>
      </c>
      <c r="AE56">
        <v>267</v>
      </c>
      <c r="AF56">
        <v>12.694463551994557</v>
      </c>
      <c r="AG56">
        <v>18.520757124040575</v>
      </c>
      <c r="AH56">
        <v>17.78595422193742</v>
      </c>
      <c r="AI56">
        <v>3.5639456543429522</v>
      </c>
      <c r="AJ56">
        <v>0</v>
      </c>
      <c r="AK56">
        <v>0</v>
      </c>
    </row>
    <row r="57" spans="1:37" hidden="1" x14ac:dyDescent="0.35">
      <c r="A57" t="s">
        <v>161</v>
      </c>
      <c r="B57" t="s">
        <v>162</v>
      </c>
      <c r="C57" t="s">
        <v>163</v>
      </c>
      <c r="D57" t="s">
        <v>6</v>
      </c>
      <c r="E57">
        <v>0</v>
      </c>
      <c r="F57">
        <v>0</v>
      </c>
      <c r="G57">
        <v>1</v>
      </c>
      <c r="H57">
        <v>0</v>
      </c>
      <c r="I57" t="s">
        <v>16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</v>
      </c>
      <c r="AE57">
        <v>269</v>
      </c>
      <c r="AF57">
        <v>11.025641025641026</v>
      </c>
      <c r="AG57">
        <v>16.146969348269561</v>
      </c>
      <c r="AH57">
        <v>15.482319996265234</v>
      </c>
      <c r="AI57">
        <v>3.1861340643429701</v>
      </c>
      <c r="AJ57">
        <v>0</v>
      </c>
      <c r="AK57">
        <v>0</v>
      </c>
    </row>
    <row r="58" spans="1:37" hidden="1" x14ac:dyDescent="0.35">
      <c r="A58" t="s">
        <v>164</v>
      </c>
      <c r="B58" t="s">
        <v>165</v>
      </c>
      <c r="C58" t="s">
        <v>165</v>
      </c>
      <c r="D58" t="s">
        <v>7</v>
      </c>
      <c r="E58">
        <v>0</v>
      </c>
      <c r="F58">
        <v>0</v>
      </c>
      <c r="G58">
        <v>0</v>
      </c>
      <c r="H58">
        <v>1</v>
      </c>
      <c r="I58" t="s">
        <v>16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5.5</v>
      </c>
      <c r="AE58">
        <v>271</v>
      </c>
      <c r="AF58">
        <v>13.784389490939901</v>
      </c>
      <c r="AG58">
        <v>15.995492403604244</v>
      </c>
      <c r="AH58">
        <v>16.982758865904884</v>
      </c>
      <c r="AI58">
        <v>3.5313261318898439</v>
      </c>
      <c r="AJ58">
        <v>0</v>
      </c>
      <c r="AK58">
        <v>0</v>
      </c>
    </row>
    <row r="59" spans="1:37" hidden="1" x14ac:dyDescent="0.35">
      <c r="A59" t="s">
        <v>166</v>
      </c>
      <c r="B59" t="s">
        <v>167</v>
      </c>
      <c r="C59" t="s">
        <v>167</v>
      </c>
      <c r="D59" t="s">
        <v>5</v>
      </c>
      <c r="E59">
        <v>0</v>
      </c>
      <c r="F59">
        <v>1</v>
      </c>
      <c r="G59">
        <v>0</v>
      </c>
      <c r="H59">
        <v>0</v>
      </c>
      <c r="I59" t="s">
        <v>16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4.5999999999999996</v>
      </c>
      <c r="AE59">
        <v>274</v>
      </c>
      <c r="AF59">
        <v>16.343414551740807</v>
      </c>
      <c r="AG59">
        <v>20.360697568884429</v>
      </c>
      <c r="AH59">
        <v>20.925832195647434</v>
      </c>
      <c r="AI59">
        <v>4.7105591192072636</v>
      </c>
      <c r="AJ59">
        <v>0</v>
      </c>
      <c r="AK59">
        <v>0</v>
      </c>
    </row>
    <row r="60" spans="1:37" hidden="1" x14ac:dyDescent="0.35">
      <c r="A60" t="s">
        <v>168</v>
      </c>
      <c r="B60" t="s">
        <v>169</v>
      </c>
      <c r="C60" t="s">
        <v>169</v>
      </c>
      <c r="D60" t="s">
        <v>4</v>
      </c>
      <c r="E60">
        <v>1</v>
      </c>
      <c r="F60">
        <v>0</v>
      </c>
      <c r="G60">
        <v>0</v>
      </c>
      <c r="H60">
        <v>0</v>
      </c>
      <c r="I60" t="s">
        <v>16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4.5999999999999996</v>
      </c>
      <c r="AE60">
        <v>276</v>
      </c>
      <c r="AF60">
        <v>24.938771253415773</v>
      </c>
      <c r="AG60">
        <v>24.505628197726153</v>
      </c>
      <c r="AH60">
        <v>28.214915193346329</v>
      </c>
      <c r="AI60">
        <v>5.1220524037390227</v>
      </c>
      <c r="AJ60">
        <v>0</v>
      </c>
      <c r="AK60">
        <v>0</v>
      </c>
    </row>
    <row r="61" spans="1:37" hidden="1" x14ac:dyDescent="0.35">
      <c r="A61" t="s">
        <v>170</v>
      </c>
      <c r="B61" t="s">
        <v>171</v>
      </c>
      <c r="C61" t="s">
        <v>171</v>
      </c>
      <c r="D61" t="s">
        <v>5</v>
      </c>
      <c r="E61">
        <v>0</v>
      </c>
      <c r="F61">
        <v>1</v>
      </c>
      <c r="G61">
        <v>0</v>
      </c>
      <c r="H61">
        <v>0</v>
      </c>
      <c r="I61" t="s">
        <v>16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4.5</v>
      </c>
      <c r="AE61">
        <v>280</v>
      </c>
      <c r="AF61">
        <v>15.095610582256908</v>
      </c>
      <c r="AG61">
        <v>17.842325678969779</v>
      </c>
      <c r="AH61">
        <v>18.782405272488273</v>
      </c>
      <c r="AI61">
        <v>3.7340186267514075</v>
      </c>
      <c r="AJ61">
        <v>0</v>
      </c>
      <c r="AK61">
        <v>0</v>
      </c>
    </row>
    <row r="62" spans="1:37" hidden="1" x14ac:dyDescent="0.35">
      <c r="A62" t="s">
        <v>172</v>
      </c>
      <c r="B62" t="s">
        <v>173</v>
      </c>
      <c r="C62" t="s">
        <v>173</v>
      </c>
      <c r="D62" t="s">
        <v>6</v>
      </c>
      <c r="E62">
        <v>0</v>
      </c>
      <c r="F62">
        <v>0</v>
      </c>
      <c r="G62">
        <v>1</v>
      </c>
      <c r="H62">
        <v>0</v>
      </c>
      <c r="I62" t="s">
        <v>16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4.9000000000000004</v>
      </c>
      <c r="AE62">
        <v>286</v>
      </c>
      <c r="AF62">
        <v>20.253741781351042</v>
      </c>
      <c r="AG62">
        <v>15.999617466145645</v>
      </c>
      <c r="AH62">
        <v>20.704805509296563</v>
      </c>
      <c r="AI62">
        <v>3.3763511207935846</v>
      </c>
      <c r="AJ62">
        <v>0</v>
      </c>
      <c r="AK62">
        <v>0</v>
      </c>
    </row>
    <row r="63" spans="1:37" hidden="1" x14ac:dyDescent="0.35">
      <c r="A63" t="s">
        <v>174</v>
      </c>
      <c r="B63" t="s">
        <v>175</v>
      </c>
      <c r="C63" t="s">
        <v>175</v>
      </c>
      <c r="D63" t="s">
        <v>5</v>
      </c>
      <c r="E63">
        <v>0</v>
      </c>
      <c r="F63">
        <v>1</v>
      </c>
      <c r="G63">
        <v>0</v>
      </c>
      <c r="H63">
        <v>0</v>
      </c>
      <c r="I63" t="s">
        <v>16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4.5</v>
      </c>
      <c r="AE63">
        <v>288</v>
      </c>
      <c r="AF63">
        <v>13.941380168225781</v>
      </c>
      <c r="AG63">
        <v>16.742595153102712</v>
      </c>
      <c r="AH63">
        <v>17.49605469150822</v>
      </c>
      <c r="AI63">
        <v>3.8026751618275103</v>
      </c>
      <c r="AJ63">
        <v>0</v>
      </c>
      <c r="AK63">
        <v>0</v>
      </c>
    </row>
    <row r="64" spans="1:37" hidden="1" x14ac:dyDescent="0.35">
      <c r="A64" t="s">
        <v>176</v>
      </c>
      <c r="B64" t="s">
        <v>177</v>
      </c>
      <c r="C64" t="s">
        <v>177</v>
      </c>
      <c r="D64" t="s">
        <v>5</v>
      </c>
      <c r="E64">
        <v>0</v>
      </c>
      <c r="F64">
        <v>1</v>
      </c>
      <c r="G64">
        <v>0</v>
      </c>
      <c r="H64">
        <v>0</v>
      </c>
      <c r="I64" t="s">
        <v>17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</v>
      </c>
      <c r="AE64">
        <v>298</v>
      </c>
      <c r="AF64">
        <v>12.595537019602613</v>
      </c>
      <c r="AG64">
        <v>20.118003142728472</v>
      </c>
      <c r="AH64">
        <v>14.289956974330677</v>
      </c>
      <c r="AI64">
        <v>2.2142304797459142</v>
      </c>
      <c r="AJ64">
        <v>0</v>
      </c>
      <c r="AK64">
        <v>0</v>
      </c>
    </row>
    <row r="65" spans="1:37" hidden="1" x14ac:dyDescent="0.35">
      <c r="A65" t="s">
        <v>96</v>
      </c>
      <c r="B65" t="s">
        <v>178</v>
      </c>
      <c r="C65" t="s">
        <v>178</v>
      </c>
      <c r="D65" t="s">
        <v>7</v>
      </c>
      <c r="E65">
        <v>0</v>
      </c>
      <c r="F65">
        <v>0</v>
      </c>
      <c r="G65">
        <v>0</v>
      </c>
      <c r="H65">
        <v>1</v>
      </c>
      <c r="I65" t="s">
        <v>17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5.8</v>
      </c>
      <c r="AE65">
        <v>299</v>
      </c>
      <c r="AF65">
        <v>18.371582440259765</v>
      </c>
      <c r="AG65">
        <v>17.971044273202978</v>
      </c>
      <c r="AH65">
        <v>16.101601138984691</v>
      </c>
      <c r="AI65">
        <v>3.2660471544415817</v>
      </c>
      <c r="AJ65">
        <v>0</v>
      </c>
      <c r="AK65">
        <v>0</v>
      </c>
    </row>
    <row r="66" spans="1:37" hidden="1" x14ac:dyDescent="0.35">
      <c r="A66" t="s">
        <v>179</v>
      </c>
      <c r="B66" t="s">
        <v>162</v>
      </c>
      <c r="C66" t="s">
        <v>180</v>
      </c>
      <c r="D66" t="s">
        <v>6</v>
      </c>
      <c r="E66">
        <v>0</v>
      </c>
      <c r="F66">
        <v>0</v>
      </c>
      <c r="G66">
        <v>1</v>
      </c>
      <c r="H66">
        <v>0</v>
      </c>
      <c r="I66" t="s">
        <v>17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5.5</v>
      </c>
      <c r="AE66">
        <v>302</v>
      </c>
      <c r="AF66">
        <v>14.020215035153928</v>
      </c>
      <c r="AG66">
        <v>17.990610507182648</v>
      </c>
      <c r="AH66">
        <v>14.07064119887702</v>
      </c>
      <c r="AI66">
        <v>2.4586160250029332</v>
      </c>
      <c r="AJ66">
        <v>0</v>
      </c>
      <c r="AK66">
        <v>0</v>
      </c>
    </row>
    <row r="67" spans="1:37" hidden="1" x14ac:dyDescent="0.35">
      <c r="A67" t="s">
        <v>133</v>
      </c>
      <c r="B67" t="s">
        <v>181</v>
      </c>
      <c r="C67" t="s">
        <v>181</v>
      </c>
      <c r="D67" t="s">
        <v>6</v>
      </c>
      <c r="E67">
        <v>0</v>
      </c>
      <c r="F67">
        <v>0</v>
      </c>
      <c r="G67">
        <v>1</v>
      </c>
      <c r="H67">
        <v>0</v>
      </c>
      <c r="I67" t="s">
        <v>17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4.9000000000000004</v>
      </c>
      <c r="AE67">
        <v>303</v>
      </c>
      <c r="AF67">
        <v>9.6990451534096813</v>
      </c>
      <c r="AG67">
        <v>18.725616400693838</v>
      </c>
      <c r="AH67">
        <v>12.352109741609311</v>
      </c>
      <c r="AI67">
        <v>2.4725649487704886</v>
      </c>
      <c r="AJ67">
        <v>0</v>
      </c>
      <c r="AK67">
        <v>0</v>
      </c>
    </row>
    <row r="68" spans="1:37" hidden="1" x14ac:dyDescent="0.35">
      <c r="A68" t="s">
        <v>182</v>
      </c>
      <c r="B68" t="s">
        <v>183</v>
      </c>
      <c r="C68" t="s">
        <v>183</v>
      </c>
      <c r="D68" t="s">
        <v>6</v>
      </c>
      <c r="E68">
        <v>0</v>
      </c>
      <c r="F68">
        <v>0</v>
      </c>
      <c r="G68">
        <v>1</v>
      </c>
      <c r="H68">
        <v>0</v>
      </c>
      <c r="I68" t="s">
        <v>17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4.8</v>
      </c>
      <c r="AE68">
        <v>312</v>
      </c>
      <c r="AF68">
        <v>11.488013736092674</v>
      </c>
      <c r="AG68">
        <v>13.995485419133317</v>
      </c>
      <c r="AH68">
        <v>11.218385681645277</v>
      </c>
      <c r="AI68">
        <v>2.2091534919389462</v>
      </c>
      <c r="AJ68">
        <v>0</v>
      </c>
      <c r="AK68">
        <v>0</v>
      </c>
    </row>
    <row r="69" spans="1:37" hidden="1" x14ac:dyDescent="0.35">
      <c r="A69" t="s">
        <v>158</v>
      </c>
      <c r="B69" t="s">
        <v>184</v>
      </c>
      <c r="C69" t="s">
        <v>184</v>
      </c>
      <c r="D69" t="s">
        <v>4</v>
      </c>
      <c r="E69">
        <v>1</v>
      </c>
      <c r="F69">
        <v>0</v>
      </c>
      <c r="G69">
        <v>0</v>
      </c>
      <c r="H69">
        <v>0</v>
      </c>
      <c r="I69" t="s">
        <v>17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4.4000000000000004</v>
      </c>
      <c r="AE69">
        <v>314</v>
      </c>
      <c r="AF69">
        <v>18.921793360852551</v>
      </c>
      <c r="AG69">
        <v>18.297283344598991</v>
      </c>
      <c r="AH69">
        <v>16.495452334252082</v>
      </c>
      <c r="AI69">
        <v>3.430039023817971</v>
      </c>
      <c r="AJ69">
        <v>0</v>
      </c>
      <c r="AK69">
        <v>0</v>
      </c>
    </row>
    <row r="70" spans="1:37" hidden="1" x14ac:dyDescent="0.35">
      <c r="A70" t="s">
        <v>133</v>
      </c>
      <c r="B70" t="s">
        <v>185</v>
      </c>
      <c r="C70" t="s">
        <v>185</v>
      </c>
      <c r="D70" t="s">
        <v>5</v>
      </c>
      <c r="E70">
        <v>0</v>
      </c>
      <c r="F70">
        <v>1</v>
      </c>
      <c r="G70">
        <v>0</v>
      </c>
      <c r="H70">
        <v>0</v>
      </c>
      <c r="I70" t="s">
        <v>17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4.4000000000000004</v>
      </c>
      <c r="AE70">
        <v>316</v>
      </c>
      <c r="AF70">
        <v>13.547931161557193</v>
      </c>
      <c r="AG70">
        <v>17.257089451837022</v>
      </c>
      <c r="AH70">
        <v>13.543505879526862</v>
      </c>
      <c r="AI70">
        <v>2.5776500629262182</v>
      </c>
      <c r="AJ70">
        <v>0</v>
      </c>
      <c r="AK70">
        <v>0</v>
      </c>
    </row>
    <row r="71" spans="1:37" hidden="1" x14ac:dyDescent="0.35">
      <c r="A71" t="s">
        <v>186</v>
      </c>
      <c r="B71" t="s">
        <v>187</v>
      </c>
      <c r="C71" t="s">
        <v>186</v>
      </c>
      <c r="D71" t="s">
        <v>6</v>
      </c>
      <c r="E71">
        <v>0</v>
      </c>
      <c r="F71">
        <v>0</v>
      </c>
      <c r="G71">
        <v>1</v>
      </c>
      <c r="H71">
        <v>0</v>
      </c>
      <c r="I71" t="s">
        <v>18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5.4</v>
      </c>
      <c r="AE71">
        <v>329</v>
      </c>
      <c r="AF71">
        <v>19.753278972823409</v>
      </c>
      <c r="AG71">
        <v>18.783646077814279</v>
      </c>
      <c r="AH71">
        <v>17.610572292014318</v>
      </c>
      <c r="AI71">
        <v>4.0305439970863297</v>
      </c>
      <c r="AJ71">
        <v>0</v>
      </c>
      <c r="AK71">
        <v>0</v>
      </c>
    </row>
    <row r="72" spans="1:37" hidden="1" x14ac:dyDescent="0.35">
      <c r="A72" t="s">
        <v>188</v>
      </c>
      <c r="B72" t="s">
        <v>189</v>
      </c>
      <c r="C72" t="s">
        <v>189</v>
      </c>
      <c r="D72" t="s">
        <v>6</v>
      </c>
      <c r="E72">
        <v>0</v>
      </c>
      <c r="F72">
        <v>0</v>
      </c>
      <c r="G72">
        <v>1</v>
      </c>
      <c r="H72">
        <v>0</v>
      </c>
      <c r="I72" t="s">
        <v>18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5.5</v>
      </c>
      <c r="AE72">
        <v>332</v>
      </c>
      <c r="AF72">
        <v>13.232537680085244</v>
      </c>
      <c r="AG72">
        <v>14.642215370842603</v>
      </c>
      <c r="AH72">
        <v>12.683511219691665</v>
      </c>
      <c r="AI72">
        <v>2.5835641335282675</v>
      </c>
      <c r="AJ72">
        <v>0</v>
      </c>
      <c r="AK72">
        <v>0</v>
      </c>
    </row>
    <row r="73" spans="1:37" hidden="1" x14ac:dyDescent="0.35">
      <c r="A73" t="s">
        <v>190</v>
      </c>
      <c r="B73" t="s">
        <v>191</v>
      </c>
      <c r="C73" t="s">
        <v>191</v>
      </c>
      <c r="D73" t="s">
        <v>5</v>
      </c>
      <c r="E73">
        <v>0</v>
      </c>
      <c r="F73">
        <v>1</v>
      </c>
      <c r="G73">
        <v>0</v>
      </c>
      <c r="H73">
        <v>0</v>
      </c>
      <c r="I73" t="s">
        <v>18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4.5</v>
      </c>
      <c r="AE73">
        <v>333</v>
      </c>
      <c r="AF73">
        <v>14.406779661016948</v>
      </c>
      <c r="AG73">
        <v>16.413445397950198</v>
      </c>
      <c r="AH73">
        <v>14.012150834619606</v>
      </c>
      <c r="AI73">
        <v>2.7978846883698143</v>
      </c>
      <c r="AJ73">
        <v>0</v>
      </c>
      <c r="AK73">
        <v>0</v>
      </c>
    </row>
    <row r="74" spans="1:37" hidden="1" x14ac:dyDescent="0.35">
      <c r="A74" t="s">
        <v>192</v>
      </c>
      <c r="B74" t="s">
        <v>193</v>
      </c>
      <c r="C74" t="s">
        <v>193</v>
      </c>
      <c r="D74" t="s">
        <v>4</v>
      </c>
      <c r="E74">
        <v>1</v>
      </c>
      <c r="F74">
        <v>0</v>
      </c>
      <c r="G74">
        <v>0</v>
      </c>
      <c r="H74">
        <v>0</v>
      </c>
      <c r="I74" t="s">
        <v>18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4.7</v>
      </c>
      <c r="AE74">
        <v>337</v>
      </c>
      <c r="AF74">
        <v>20.897817753625702</v>
      </c>
      <c r="AG74">
        <v>21.547778968122859</v>
      </c>
      <c r="AH74">
        <v>19.352263586353523</v>
      </c>
      <c r="AI74">
        <v>3.7189978346128258</v>
      </c>
      <c r="AJ74">
        <v>0</v>
      </c>
      <c r="AK74">
        <v>0</v>
      </c>
    </row>
    <row r="75" spans="1:37" hidden="1" x14ac:dyDescent="0.35">
      <c r="A75" t="s">
        <v>194</v>
      </c>
      <c r="B75" t="s">
        <v>195</v>
      </c>
      <c r="C75" t="s">
        <v>196</v>
      </c>
      <c r="D75" t="s">
        <v>6</v>
      </c>
      <c r="E75">
        <v>0</v>
      </c>
      <c r="F75">
        <v>0</v>
      </c>
      <c r="G75">
        <v>1</v>
      </c>
      <c r="H75">
        <v>0</v>
      </c>
      <c r="I75" t="s">
        <v>18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</v>
      </c>
      <c r="AE75">
        <v>342</v>
      </c>
      <c r="AF75">
        <v>10.989841791354637</v>
      </c>
      <c r="AG75">
        <v>16.07121250547068</v>
      </c>
      <c r="AH75">
        <v>12.217110592764751</v>
      </c>
      <c r="AI75">
        <v>2.3321461272913679</v>
      </c>
      <c r="AJ75">
        <v>0</v>
      </c>
      <c r="AK75">
        <v>0</v>
      </c>
    </row>
    <row r="76" spans="1:37" hidden="1" x14ac:dyDescent="0.35">
      <c r="A76" t="s">
        <v>197</v>
      </c>
      <c r="B76" t="s">
        <v>198</v>
      </c>
      <c r="C76" t="s">
        <v>198</v>
      </c>
      <c r="D76" t="s">
        <v>5</v>
      </c>
      <c r="E76">
        <v>0</v>
      </c>
      <c r="F76">
        <v>1</v>
      </c>
      <c r="G76">
        <v>0</v>
      </c>
      <c r="H76">
        <v>0</v>
      </c>
      <c r="I76" t="s">
        <v>18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4.5</v>
      </c>
      <c r="AE76">
        <v>343</v>
      </c>
      <c r="AF76">
        <v>13.000295991379291</v>
      </c>
      <c r="AG76">
        <v>15.085339244750941</v>
      </c>
      <c r="AH76">
        <v>12.762252334550301</v>
      </c>
      <c r="AI76">
        <v>2.553927670991186</v>
      </c>
      <c r="AJ76">
        <v>0</v>
      </c>
      <c r="AK76">
        <v>0</v>
      </c>
    </row>
    <row r="77" spans="1:37" hidden="1" x14ac:dyDescent="0.35">
      <c r="A77" t="s">
        <v>199</v>
      </c>
      <c r="B77" t="s">
        <v>200</v>
      </c>
      <c r="C77" t="s">
        <v>200</v>
      </c>
      <c r="D77" t="s">
        <v>6</v>
      </c>
      <c r="E77">
        <v>0</v>
      </c>
      <c r="F77">
        <v>0</v>
      </c>
      <c r="G77">
        <v>1</v>
      </c>
      <c r="H77">
        <v>0</v>
      </c>
      <c r="I77" t="s">
        <v>18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4.7</v>
      </c>
      <c r="AE77">
        <v>344</v>
      </c>
      <c r="AF77">
        <v>14.924725485861629</v>
      </c>
      <c r="AG77">
        <v>14.208073466108875</v>
      </c>
      <c r="AH77">
        <v>13.312658744229552</v>
      </c>
      <c r="AI77">
        <v>2.4685230530337927</v>
      </c>
      <c r="AJ77">
        <v>0</v>
      </c>
      <c r="AK77">
        <v>0</v>
      </c>
    </row>
    <row r="78" spans="1:37" hidden="1" x14ac:dyDescent="0.35">
      <c r="A78" t="s">
        <v>201</v>
      </c>
      <c r="B78" t="s">
        <v>202</v>
      </c>
      <c r="C78" t="s">
        <v>202</v>
      </c>
      <c r="D78" t="s">
        <v>5</v>
      </c>
      <c r="E78">
        <v>0</v>
      </c>
      <c r="F78">
        <v>1</v>
      </c>
      <c r="G78">
        <v>0</v>
      </c>
      <c r="H78">
        <v>0</v>
      </c>
      <c r="I78" t="s">
        <v>18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4.4000000000000004</v>
      </c>
      <c r="AE78">
        <v>345</v>
      </c>
      <c r="AF78">
        <v>17.302497113800303</v>
      </c>
      <c r="AG78">
        <v>13.818177250597191</v>
      </c>
      <c r="AH78">
        <v>14.291456611120505</v>
      </c>
      <c r="AI78">
        <v>2.3789252342536451</v>
      </c>
      <c r="AJ78">
        <v>0</v>
      </c>
      <c r="AK78">
        <v>0</v>
      </c>
    </row>
    <row r="79" spans="1:37" hidden="1" x14ac:dyDescent="0.35">
      <c r="A79" t="s">
        <v>203</v>
      </c>
      <c r="B79" t="s">
        <v>204</v>
      </c>
      <c r="C79" t="s">
        <v>203</v>
      </c>
      <c r="D79" t="s">
        <v>6</v>
      </c>
      <c r="E79">
        <v>0</v>
      </c>
      <c r="F79">
        <v>0</v>
      </c>
      <c r="G79">
        <v>1</v>
      </c>
      <c r="H79">
        <v>0</v>
      </c>
      <c r="I79" t="s">
        <v>18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5.3</v>
      </c>
      <c r="AE79">
        <v>352</v>
      </c>
      <c r="AF79">
        <v>18.121443082158716</v>
      </c>
      <c r="AG79">
        <v>28.438182956015055</v>
      </c>
      <c r="AH79">
        <v>20.979263748313834</v>
      </c>
      <c r="AI79">
        <v>4.1501192780280025</v>
      </c>
      <c r="AJ79">
        <v>0</v>
      </c>
      <c r="AK79">
        <v>0</v>
      </c>
    </row>
    <row r="80" spans="1:37" hidden="1" x14ac:dyDescent="0.35">
      <c r="A80" t="s">
        <v>205</v>
      </c>
      <c r="B80" t="s">
        <v>206</v>
      </c>
      <c r="C80" t="s">
        <v>206</v>
      </c>
      <c r="D80" t="s">
        <v>5</v>
      </c>
      <c r="E80">
        <v>0</v>
      </c>
      <c r="F80">
        <v>1</v>
      </c>
      <c r="G80">
        <v>0</v>
      </c>
      <c r="H80">
        <v>0</v>
      </c>
      <c r="I80" t="s">
        <v>19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7.9</v>
      </c>
      <c r="AE80">
        <v>364</v>
      </c>
      <c r="AF80">
        <v>24.195229837488469</v>
      </c>
      <c r="AG80">
        <v>23.361161506464008</v>
      </c>
      <c r="AH80">
        <v>19.737310958067305</v>
      </c>
      <c r="AI80">
        <v>4.2469939306823488</v>
      </c>
      <c r="AJ80">
        <v>0</v>
      </c>
      <c r="AK80">
        <v>0</v>
      </c>
    </row>
    <row r="81" spans="1:37" hidden="1" x14ac:dyDescent="0.35">
      <c r="A81" t="s">
        <v>207</v>
      </c>
      <c r="B81" t="s">
        <v>208</v>
      </c>
      <c r="C81" t="s">
        <v>209</v>
      </c>
      <c r="D81" t="s">
        <v>4</v>
      </c>
      <c r="E81">
        <v>1</v>
      </c>
      <c r="F81">
        <v>0</v>
      </c>
      <c r="G81">
        <v>0</v>
      </c>
      <c r="H81">
        <v>0</v>
      </c>
      <c r="I81" t="s">
        <v>19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5.6</v>
      </c>
      <c r="AE81">
        <v>365</v>
      </c>
      <c r="AF81">
        <v>22.158973902933781</v>
      </c>
      <c r="AG81">
        <v>22.741018493815886</v>
      </c>
      <c r="AH81">
        <v>18.61458152868925</v>
      </c>
      <c r="AI81">
        <v>4.0908115142226782</v>
      </c>
      <c r="AJ81">
        <v>0</v>
      </c>
      <c r="AK81">
        <v>0</v>
      </c>
    </row>
    <row r="82" spans="1:37" hidden="1" x14ac:dyDescent="0.35">
      <c r="A82" t="s">
        <v>210</v>
      </c>
      <c r="B82" t="s">
        <v>211</v>
      </c>
      <c r="C82" t="s">
        <v>210</v>
      </c>
      <c r="D82" t="s">
        <v>7</v>
      </c>
      <c r="E82">
        <v>0</v>
      </c>
      <c r="F82">
        <v>0</v>
      </c>
      <c r="G82">
        <v>0</v>
      </c>
      <c r="H82">
        <v>1</v>
      </c>
      <c r="I82" t="s">
        <v>19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7.5</v>
      </c>
      <c r="AE82">
        <v>367</v>
      </c>
      <c r="AF82">
        <v>18.356120675119968</v>
      </c>
      <c r="AG82">
        <v>21.969747196364992</v>
      </c>
      <c r="AH82">
        <v>16.672555472783223</v>
      </c>
      <c r="AI82">
        <v>3.1564942912837983</v>
      </c>
      <c r="AJ82">
        <v>0</v>
      </c>
      <c r="AK82">
        <v>0</v>
      </c>
    </row>
    <row r="83" spans="1:37" hidden="1" x14ac:dyDescent="0.35">
      <c r="A83" t="s">
        <v>212</v>
      </c>
      <c r="B83" t="s">
        <v>213</v>
      </c>
      <c r="C83" t="s">
        <v>214</v>
      </c>
      <c r="D83" t="s">
        <v>6</v>
      </c>
      <c r="E83">
        <v>0</v>
      </c>
      <c r="F83">
        <v>0</v>
      </c>
      <c r="G83">
        <v>1</v>
      </c>
      <c r="H83">
        <v>0</v>
      </c>
      <c r="I83" t="s">
        <v>19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7.7</v>
      </c>
      <c r="AE83">
        <v>368</v>
      </c>
      <c r="AF83">
        <v>19.759999984991957</v>
      </c>
      <c r="AG83">
        <v>21.951404874003465</v>
      </c>
      <c r="AH83">
        <v>17.268259341627267</v>
      </c>
      <c r="AI83">
        <v>3.4787710054352852</v>
      </c>
      <c r="AJ83">
        <v>0</v>
      </c>
      <c r="AK83">
        <v>0</v>
      </c>
    </row>
    <row r="84" spans="1:37" hidden="1" x14ac:dyDescent="0.35">
      <c r="A84" t="s">
        <v>215</v>
      </c>
      <c r="B84" t="s">
        <v>216</v>
      </c>
      <c r="C84" t="s">
        <v>216</v>
      </c>
      <c r="D84" t="s">
        <v>7</v>
      </c>
      <c r="E84">
        <v>0</v>
      </c>
      <c r="F84">
        <v>0</v>
      </c>
      <c r="G84">
        <v>0</v>
      </c>
      <c r="H84">
        <v>1</v>
      </c>
      <c r="I84" t="s">
        <v>19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7.2</v>
      </c>
      <c r="AE84">
        <v>371</v>
      </c>
      <c r="AF84">
        <v>20.525263705969099</v>
      </c>
      <c r="AG84">
        <v>22.929378563521027</v>
      </c>
      <c r="AH84">
        <v>17.988158120624554</v>
      </c>
      <c r="AI84">
        <v>4.0967561831308812</v>
      </c>
      <c r="AJ84">
        <v>0</v>
      </c>
      <c r="AK84">
        <v>0</v>
      </c>
    </row>
    <row r="85" spans="1:37" hidden="1" x14ac:dyDescent="0.35">
      <c r="A85" t="s">
        <v>217</v>
      </c>
      <c r="B85" t="s">
        <v>218</v>
      </c>
      <c r="C85" t="s">
        <v>218</v>
      </c>
      <c r="D85" t="s">
        <v>5</v>
      </c>
      <c r="E85">
        <v>0</v>
      </c>
      <c r="F85">
        <v>1</v>
      </c>
      <c r="G85">
        <v>0</v>
      </c>
      <c r="H85">
        <v>0</v>
      </c>
      <c r="I85" t="s">
        <v>19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4.9000000000000004</v>
      </c>
      <c r="AE85">
        <v>376</v>
      </c>
      <c r="AF85">
        <v>15.156249998771038</v>
      </c>
      <c r="AG85">
        <v>17.615221903248784</v>
      </c>
      <c r="AH85">
        <v>13.556284845170255</v>
      </c>
      <c r="AI85">
        <v>2.900956316869026</v>
      </c>
      <c r="AJ85">
        <v>0</v>
      </c>
      <c r="AK85">
        <v>0</v>
      </c>
    </row>
    <row r="86" spans="1:37" hidden="1" x14ac:dyDescent="0.35">
      <c r="A86" t="s">
        <v>219</v>
      </c>
      <c r="B86" t="s">
        <v>220</v>
      </c>
      <c r="C86" t="s">
        <v>221</v>
      </c>
      <c r="D86" t="s">
        <v>6</v>
      </c>
      <c r="E86">
        <v>0</v>
      </c>
      <c r="F86">
        <v>0</v>
      </c>
      <c r="G86">
        <v>1</v>
      </c>
      <c r="H86">
        <v>0</v>
      </c>
      <c r="I86" t="s">
        <v>19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7.4</v>
      </c>
      <c r="AE86">
        <v>377</v>
      </c>
      <c r="AF86">
        <v>20.225806486679737</v>
      </c>
      <c r="AG86">
        <v>19.860649457428014</v>
      </c>
      <c r="AH86">
        <v>16.632071465107426</v>
      </c>
      <c r="AI86">
        <v>3.3456442305915761</v>
      </c>
      <c r="AJ86">
        <v>0</v>
      </c>
      <c r="AK86">
        <v>0</v>
      </c>
    </row>
    <row r="87" spans="1:37" hidden="1" x14ac:dyDescent="0.35">
      <c r="A87" t="s">
        <v>222</v>
      </c>
      <c r="B87" t="s">
        <v>223</v>
      </c>
      <c r="C87" t="s">
        <v>223</v>
      </c>
      <c r="D87" t="s">
        <v>5</v>
      </c>
      <c r="E87">
        <v>0</v>
      </c>
      <c r="F87">
        <v>1</v>
      </c>
      <c r="G87">
        <v>0</v>
      </c>
      <c r="H87">
        <v>0</v>
      </c>
      <c r="I87" t="s">
        <v>19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6.5</v>
      </c>
      <c r="AE87">
        <v>381</v>
      </c>
      <c r="AF87">
        <v>27.245704609399272</v>
      </c>
      <c r="AG87">
        <v>20.844498469680016</v>
      </c>
      <c r="AH87">
        <v>20.041017285711582</v>
      </c>
      <c r="AI87">
        <v>3.856750452432506</v>
      </c>
      <c r="AJ87">
        <v>0</v>
      </c>
      <c r="AK87">
        <v>0</v>
      </c>
    </row>
    <row r="88" spans="1:37" hidden="1" x14ac:dyDescent="0.35">
      <c r="A88" t="s">
        <v>224</v>
      </c>
      <c r="B88" t="s">
        <v>225</v>
      </c>
      <c r="C88" t="s">
        <v>225</v>
      </c>
      <c r="D88" t="s">
        <v>6</v>
      </c>
      <c r="E88">
        <v>0</v>
      </c>
      <c r="F88">
        <v>0</v>
      </c>
      <c r="G88">
        <v>1</v>
      </c>
      <c r="H88">
        <v>0</v>
      </c>
      <c r="I88" t="s">
        <v>19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12.9</v>
      </c>
      <c r="AE88">
        <v>382</v>
      </c>
      <c r="AF88">
        <v>34.794171387935968</v>
      </c>
      <c r="AG88">
        <v>38.899314970872211</v>
      </c>
      <c r="AH88">
        <v>30.505188442476328</v>
      </c>
      <c r="AI88">
        <v>5.2492023056427044</v>
      </c>
      <c r="AJ88">
        <v>0</v>
      </c>
      <c r="AK88">
        <v>0</v>
      </c>
    </row>
    <row r="89" spans="1:37" hidden="1" x14ac:dyDescent="0.35">
      <c r="A89" t="s">
        <v>226</v>
      </c>
      <c r="B89" t="s">
        <v>227</v>
      </c>
      <c r="C89" t="s">
        <v>227</v>
      </c>
      <c r="D89" t="s">
        <v>6</v>
      </c>
      <c r="E89">
        <v>0</v>
      </c>
      <c r="F89">
        <v>0</v>
      </c>
      <c r="G89">
        <v>1</v>
      </c>
      <c r="H89">
        <v>0</v>
      </c>
      <c r="I89" t="s">
        <v>19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7.1</v>
      </c>
      <c r="AE89">
        <v>383</v>
      </c>
      <c r="AF89">
        <v>21.888888885385757</v>
      </c>
      <c r="AG89">
        <v>32.507298134193285</v>
      </c>
      <c r="AH89">
        <v>22.404957464096924</v>
      </c>
      <c r="AI89">
        <v>4.4727791842877389</v>
      </c>
      <c r="AJ89">
        <v>0</v>
      </c>
      <c r="AK89">
        <v>0</v>
      </c>
    </row>
    <row r="90" spans="1:37" hidden="1" x14ac:dyDescent="0.35">
      <c r="A90" t="s">
        <v>228</v>
      </c>
      <c r="B90" t="s">
        <v>229</v>
      </c>
      <c r="C90" t="s">
        <v>228</v>
      </c>
      <c r="D90" t="s">
        <v>5</v>
      </c>
      <c r="E90">
        <v>0</v>
      </c>
      <c r="F90">
        <v>1</v>
      </c>
      <c r="G90">
        <v>0</v>
      </c>
      <c r="H90">
        <v>0</v>
      </c>
      <c r="I90" t="s">
        <v>19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6.1</v>
      </c>
      <c r="AE90">
        <v>387</v>
      </c>
      <c r="AF90">
        <v>51.948562291864015</v>
      </c>
      <c r="AG90">
        <v>21.755050311701797</v>
      </c>
      <c r="AH90">
        <v>31.016413505699287</v>
      </c>
      <c r="AI90">
        <v>3.9173628025828426</v>
      </c>
      <c r="AJ90">
        <v>0</v>
      </c>
      <c r="AK90">
        <v>0</v>
      </c>
    </row>
    <row r="91" spans="1:37" hidden="1" x14ac:dyDescent="0.35">
      <c r="A91" t="s">
        <v>230</v>
      </c>
      <c r="B91" t="s">
        <v>231</v>
      </c>
      <c r="C91" t="s">
        <v>231</v>
      </c>
      <c r="D91" t="s">
        <v>7</v>
      </c>
      <c r="E91">
        <v>0</v>
      </c>
      <c r="F91">
        <v>0</v>
      </c>
      <c r="G91">
        <v>0</v>
      </c>
      <c r="H91">
        <v>1</v>
      </c>
      <c r="I91" t="s">
        <v>20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4.8</v>
      </c>
      <c r="AE91">
        <v>398</v>
      </c>
      <c r="AF91">
        <v>23.624999985808419</v>
      </c>
      <c r="AG91">
        <v>22.725486995645397</v>
      </c>
      <c r="AH91">
        <v>0</v>
      </c>
      <c r="AI91">
        <v>0</v>
      </c>
      <c r="AJ91">
        <v>0</v>
      </c>
      <c r="AK91">
        <v>0</v>
      </c>
    </row>
    <row r="92" spans="1:37" hidden="1" x14ac:dyDescent="0.35">
      <c r="A92" t="s">
        <v>232</v>
      </c>
      <c r="B92" t="s">
        <v>233</v>
      </c>
      <c r="C92" t="s">
        <v>233</v>
      </c>
      <c r="D92" t="s">
        <v>7</v>
      </c>
      <c r="E92">
        <v>0</v>
      </c>
      <c r="F92">
        <v>0</v>
      </c>
      <c r="G92">
        <v>0</v>
      </c>
      <c r="H92">
        <v>1</v>
      </c>
      <c r="I92" t="s">
        <v>20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5.4</v>
      </c>
      <c r="AE92">
        <v>410</v>
      </c>
      <c r="AF92">
        <v>13.566936612607618</v>
      </c>
      <c r="AG92">
        <v>27.004263520254128</v>
      </c>
      <c r="AH92">
        <v>0</v>
      </c>
      <c r="AI92">
        <v>0</v>
      </c>
      <c r="AJ92">
        <v>0</v>
      </c>
      <c r="AK92">
        <v>0</v>
      </c>
    </row>
    <row r="93" spans="1:37" hidden="1" x14ac:dyDescent="0.35">
      <c r="A93" t="s">
        <v>234</v>
      </c>
      <c r="B93" t="s">
        <v>235</v>
      </c>
      <c r="C93" t="s">
        <v>235</v>
      </c>
      <c r="D93" t="s">
        <v>7</v>
      </c>
      <c r="E93">
        <v>0</v>
      </c>
      <c r="F93">
        <v>0</v>
      </c>
      <c r="G93">
        <v>0</v>
      </c>
      <c r="H93">
        <v>1</v>
      </c>
      <c r="I93" t="s">
        <v>20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4.9000000000000004</v>
      </c>
      <c r="AE93">
        <v>412</v>
      </c>
      <c r="AF93">
        <v>11.875331317635036</v>
      </c>
      <c r="AG93">
        <v>22.506533489538622</v>
      </c>
      <c r="AH93">
        <v>0</v>
      </c>
      <c r="AI93">
        <v>0</v>
      </c>
      <c r="AJ93">
        <v>0</v>
      </c>
      <c r="AK93">
        <v>0</v>
      </c>
    </row>
    <row r="94" spans="1:37" hidden="1" x14ac:dyDescent="0.35">
      <c r="A94" t="s">
        <v>236</v>
      </c>
      <c r="B94" t="s">
        <v>237</v>
      </c>
      <c r="C94" t="s">
        <v>237</v>
      </c>
      <c r="D94" t="s">
        <v>4</v>
      </c>
      <c r="E94">
        <v>1</v>
      </c>
      <c r="F94">
        <v>0</v>
      </c>
      <c r="G94">
        <v>0</v>
      </c>
      <c r="H94">
        <v>0</v>
      </c>
      <c r="I94" t="s">
        <v>20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4.5</v>
      </c>
      <c r="AE94">
        <v>431</v>
      </c>
      <c r="AF94">
        <v>11.624999965817072</v>
      </c>
      <c r="AG94">
        <v>24.677068410644761</v>
      </c>
      <c r="AH94">
        <v>0</v>
      </c>
      <c r="AI94">
        <v>0</v>
      </c>
      <c r="AJ94">
        <v>0</v>
      </c>
      <c r="AK94">
        <v>0</v>
      </c>
    </row>
    <row r="95" spans="1:37" hidden="1" x14ac:dyDescent="0.35">
      <c r="A95" t="s">
        <v>100</v>
      </c>
      <c r="B95" t="s">
        <v>238</v>
      </c>
      <c r="C95" t="s">
        <v>238</v>
      </c>
      <c r="D95" t="s">
        <v>5</v>
      </c>
      <c r="E95">
        <v>0</v>
      </c>
      <c r="F95">
        <v>1</v>
      </c>
      <c r="G95">
        <v>0</v>
      </c>
      <c r="H95">
        <v>0</v>
      </c>
      <c r="I95" t="s">
        <v>21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</v>
      </c>
      <c r="AE95">
        <v>440</v>
      </c>
      <c r="AF95">
        <v>17.289967583005531</v>
      </c>
      <c r="AG95">
        <v>16.445861116436209</v>
      </c>
      <c r="AH95">
        <v>13.350384594061833</v>
      </c>
      <c r="AI95">
        <v>3.0921854345853927</v>
      </c>
      <c r="AJ95">
        <v>0</v>
      </c>
      <c r="AK95">
        <v>0</v>
      </c>
    </row>
    <row r="96" spans="1:37" hidden="1" x14ac:dyDescent="0.35">
      <c r="A96" t="s">
        <v>239</v>
      </c>
      <c r="B96" t="s">
        <v>240</v>
      </c>
      <c r="C96" t="s">
        <v>241</v>
      </c>
      <c r="D96" t="s">
        <v>7</v>
      </c>
      <c r="E96">
        <v>0</v>
      </c>
      <c r="F96">
        <v>0</v>
      </c>
      <c r="G96">
        <v>0</v>
      </c>
      <c r="H96">
        <v>1</v>
      </c>
      <c r="I96" t="s">
        <v>21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7.2</v>
      </c>
      <c r="AE96">
        <v>441</v>
      </c>
      <c r="AF96">
        <v>18.361111111111111</v>
      </c>
      <c r="AG96">
        <v>20.470244079537125</v>
      </c>
      <c r="AH96">
        <v>15.170554546789267</v>
      </c>
      <c r="AI96">
        <v>3.1546222797858059</v>
      </c>
      <c r="AJ96">
        <v>0</v>
      </c>
      <c r="AK96">
        <v>0</v>
      </c>
    </row>
    <row r="97" spans="1:37" hidden="1" x14ac:dyDescent="0.35">
      <c r="A97" t="s">
        <v>242</v>
      </c>
      <c r="B97" t="s">
        <v>243</v>
      </c>
      <c r="C97" t="s">
        <v>242</v>
      </c>
      <c r="D97" t="s">
        <v>5</v>
      </c>
      <c r="E97">
        <v>0</v>
      </c>
      <c r="F97">
        <v>1</v>
      </c>
      <c r="G97">
        <v>0</v>
      </c>
      <c r="H97">
        <v>0</v>
      </c>
      <c r="I97" t="s">
        <v>21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5.5</v>
      </c>
      <c r="AE97">
        <v>448</v>
      </c>
      <c r="AF97">
        <v>18.051914824297924</v>
      </c>
      <c r="AG97">
        <v>18.217464809551355</v>
      </c>
      <c r="AH97">
        <v>14.284621965426698</v>
      </c>
      <c r="AI97">
        <v>2.9483269884995336</v>
      </c>
      <c r="AJ97">
        <v>0</v>
      </c>
      <c r="AK97">
        <v>0</v>
      </c>
    </row>
    <row r="98" spans="1:37" hidden="1" x14ac:dyDescent="0.35">
      <c r="A98" t="s">
        <v>244</v>
      </c>
      <c r="B98" t="s">
        <v>245</v>
      </c>
      <c r="C98" t="s">
        <v>246</v>
      </c>
      <c r="D98" t="s">
        <v>4</v>
      </c>
      <c r="E98">
        <v>1</v>
      </c>
      <c r="F98">
        <v>0</v>
      </c>
      <c r="G98">
        <v>0</v>
      </c>
      <c r="H98">
        <v>0</v>
      </c>
      <c r="I98" t="s">
        <v>21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5.5</v>
      </c>
      <c r="AE98">
        <v>449</v>
      </c>
      <c r="AF98">
        <v>28.764150924547501</v>
      </c>
      <c r="AG98">
        <v>19.088691195874617</v>
      </c>
      <c r="AH98">
        <v>19.477164781946573</v>
      </c>
      <c r="AI98">
        <v>3.3032972647748564</v>
      </c>
      <c r="AJ98">
        <v>0</v>
      </c>
      <c r="AK98">
        <v>0</v>
      </c>
    </row>
    <row r="99" spans="1:37" hidden="1" x14ac:dyDescent="0.35">
      <c r="A99" t="s">
        <v>247</v>
      </c>
      <c r="B99" t="s">
        <v>248</v>
      </c>
      <c r="C99" t="s">
        <v>248</v>
      </c>
      <c r="D99" t="s">
        <v>6</v>
      </c>
      <c r="E99">
        <v>0</v>
      </c>
      <c r="F99">
        <v>0</v>
      </c>
      <c r="G99">
        <v>1</v>
      </c>
      <c r="H99">
        <v>0</v>
      </c>
      <c r="I99" t="s">
        <v>21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7.5</v>
      </c>
      <c r="AE99">
        <v>450</v>
      </c>
      <c r="AF99">
        <v>30.212407989571123</v>
      </c>
      <c r="AG99">
        <v>23.453181829746065</v>
      </c>
      <c r="AH99">
        <v>21.582377399290017</v>
      </c>
      <c r="AI99">
        <v>4.0645253219042274</v>
      </c>
      <c r="AJ99">
        <v>0</v>
      </c>
      <c r="AK99">
        <v>0</v>
      </c>
    </row>
    <row r="100" spans="1:37" x14ac:dyDescent="0.35">
      <c r="A100" t="s">
        <v>295</v>
      </c>
      <c r="B100" t="s">
        <v>296</v>
      </c>
      <c r="C100" t="s">
        <v>296</v>
      </c>
      <c r="D100" t="s">
        <v>5</v>
      </c>
      <c r="E100">
        <v>0</v>
      </c>
      <c r="F100">
        <v>1</v>
      </c>
      <c r="G100">
        <v>0</v>
      </c>
      <c r="H100">
        <v>0</v>
      </c>
      <c r="I100" t="s">
        <v>23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7</v>
      </c>
      <c r="AE100">
        <v>536</v>
      </c>
      <c r="AF100">
        <v>23.697920239658657</v>
      </c>
      <c r="AG100">
        <v>28.123172182300397</v>
      </c>
      <c r="AH100">
        <v>27.123106953870938</v>
      </c>
      <c r="AI100">
        <v>4.4978929981794682</v>
      </c>
      <c r="AJ100">
        <v>1</v>
      </c>
      <c r="AK100">
        <v>1</v>
      </c>
    </row>
    <row r="101" spans="1:37" hidden="1" x14ac:dyDescent="0.35">
      <c r="A101" t="s">
        <v>251</v>
      </c>
      <c r="B101" t="s">
        <v>252</v>
      </c>
      <c r="C101" t="s">
        <v>251</v>
      </c>
      <c r="D101" t="s">
        <v>6</v>
      </c>
      <c r="E101">
        <v>0</v>
      </c>
      <c r="F101">
        <v>0</v>
      </c>
      <c r="G101">
        <v>1</v>
      </c>
      <c r="H101">
        <v>0</v>
      </c>
      <c r="I101" t="s">
        <v>21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5.6</v>
      </c>
      <c r="AE101">
        <v>460</v>
      </c>
      <c r="AF101">
        <v>15.191132108557387</v>
      </c>
      <c r="AG101">
        <v>17.527722333722224</v>
      </c>
      <c r="AH101">
        <v>12.746887565957852</v>
      </c>
      <c r="AI101">
        <v>2.7630626199694452</v>
      </c>
      <c r="AJ101">
        <v>0</v>
      </c>
      <c r="AK101">
        <v>0</v>
      </c>
    </row>
    <row r="102" spans="1:37" hidden="1" x14ac:dyDescent="0.35">
      <c r="A102" t="s">
        <v>253</v>
      </c>
      <c r="B102" t="s">
        <v>254</v>
      </c>
      <c r="C102" t="s">
        <v>254</v>
      </c>
      <c r="D102" t="s">
        <v>5</v>
      </c>
      <c r="E102">
        <v>0</v>
      </c>
      <c r="F102">
        <v>1</v>
      </c>
      <c r="G102">
        <v>0</v>
      </c>
      <c r="H102">
        <v>0</v>
      </c>
      <c r="I102" t="s">
        <v>21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5.3</v>
      </c>
      <c r="AE102">
        <v>464</v>
      </c>
      <c r="AF102">
        <v>17.602745312794209</v>
      </c>
      <c r="AG102">
        <v>18.358860397230675</v>
      </c>
      <c r="AH102">
        <v>14.125686619923595</v>
      </c>
      <c r="AI102">
        <v>2.7711758129655371</v>
      </c>
      <c r="AJ102">
        <v>0</v>
      </c>
      <c r="AK102">
        <v>0</v>
      </c>
    </row>
    <row r="103" spans="1:37" hidden="1" x14ac:dyDescent="0.35">
      <c r="A103" t="s">
        <v>255</v>
      </c>
      <c r="B103" t="s">
        <v>256</v>
      </c>
      <c r="C103" t="s">
        <v>256</v>
      </c>
      <c r="D103" t="s">
        <v>5</v>
      </c>
      <c r="E103">
        <v>0</v>
      </c>
      <c r="F103">
        <v>1</v>
      </c>
      <c r="G103">
        <v>0</v>
      </c>
      <c r="H103">
        <v>0</v>
      </c>
      <c r="I103" t="s">
        <v>21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</v>
      </c>
      <c r="AE103">
        <v>466</v>
      </c>
      <c r="AF103">
        <v>16.906250339089645</v>
      </c>
      <c r="AG103">
        <v>31.585080184828492</v>
      </c>
      <c r="AH103">
        <v>18.177008449978089</v>
      </c>
      <c r="AI103">
        <v>3.6701002145435666</v>
      </c>
      <c r="AJ103">
        <v>0</v>
      </c>
      <c r="AK103">
        <v>0</v>
      </c>
    </row>
    <row r="104" spans="1:37" hidden="1" x14ac:dyDescent="0.35">
      <c r="A104" t="s">
        <v>257</v>
      </c>
      <c r="B104" t="s">
        <v>258</v>
      </c>
      <c r="C104" t="s">
        <v>259</v>
      </c>
      <c r="D104" t="s">
        <v>6</v>
      </c>
      <c r="E104">
        <v>0</v>
      </c>
      <c r="F104">
        <v>0</v>
      </c>
      <c r="G104">
        <v>1</v>
      </c>
      <c r="H104">
        <v>0</v>
      </c>
      <c r="I104" t="s">
        <v>22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8.3000000000000007</v>
      </c>
      <c r="AE104">
        <v>472</v>
      </c>
      <c r="AF104">
        <v>22.839894810431083</v>
      </c>
      <c r="AG104">
        <v>22.456833462835199</v>
      </c>
      <c r="AH104">
        <v>16.678517843662284</v>
      </c>
      <c r="AI104">
        <v>3.5976329293687677</v>
      </c>
      <c r="AJ104">
        <v>0</v>
      </c>
      <c r="AK104">
        <v>0</v>
      </c>
    </row>
    <row r="105" spans="1:37" hidden="1" x14ac:dyDescent="0.35">
      <c r="A105" t="s">
        <v>260</v>
      </c>
      <c r="B105" t="s">
        <v>261</v>
      </c>
      <c r="C105" t="s">
        <v>262</v>
      </c>
      <c r="D105" t="s">
        <v>6</v>
      </c>
      <c r="E105">
        <v>0</v>
      </c>
      <c r="F105">
        <v>0</v>
      </c>
      <c r="G105">
        <v>1</v>
      </c>
      <c r="H105">
        <v>0</v>
      </c>
      <c r="I105" t="s">
        <v>22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5.4</v>
      </c>
      <c r="AE105">
        <v>475</v>
      </c>
      <c r="AF105">
        <v>13.099824430858916</v>
      </c>
      <c r="AG105">
        <v>16.588915149397106</v>
      </c>
      <c r="AH105">
        <v>10.904625255598809</v>
      </c>
      <c r="AI105">
        <v>2.3620101965865152</v>
      </c>
      <c r="AJ105">
        <v>0</v>
      </c>
      <c r="AK105">
        <v>0</v>
      </c>
    </row>
    <row r="106" spans="1:37" hidden="1" x14ac:dyDescent="0.35">
      <c r="A106" t="s">
        <v>212</v>
      </c>
      <c r="B106" t="s">
        <v>263</v>
      </c>
      <c r="C106" t="s">
        <v>264</v>
      </c>
      <c r="D106" t="s">
        <v>5</v>
      </c>
      <c r="E106">
        <v>0</v>
      </c>
      <c r="F106">
        <v>1</v>
      </c>
      <c r="G106">
        <v>0</v>
      </c>
      <c r="H106">
        <v>0</v>
      </c>
      <c r="I106" t="s">
        <v>22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4.9000000000000004</v>
      </c>
      <c r="AE106">
        <v>476</v>
      </c>
      <c r="AF106">
        <v>21.041459865857512</v>
      </c>
      <c r="AG106">
        <v>21.032940546294782</v>
      </c>
      <c r="AH106">
        <v>15.489536478692058</v>
      </c>
      <c r="AI106">
        <v>3.4224643021794043</v>
      </c>
      <c r="AJ106">
        <v>0</v>
      </c>
      <c r="AK106">
        <v>0</v>
      </c>
    </row>
    <row r="107" spans="1:37" hidden="1" x14ac:dyDescent="0.35">
      <c r="A107" t="s">
        <v>112</v>
      </c>
      <c r="B107" t="s">
        <v>265</v>
      </c>
      <c r="C107" t="s">
        <v>265</v>
      </c>
      <c r="D107" t="s">
        <v>6</v>
      </c>
      <c r="E107">
        <v>0</v>
      </c>
      <c r="F107">
        <v>0</v>
      </c>
      <c r="G107">
        <v>1</v>
      </c>
      <c r="H107">
        <v>0</v>
      </c>
      <c r="I107" t="s">
        <v>22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5.9</v>
      </c>
      <c r="AE107">
        <v>477</v>
      </c>
      <c r="AF107">
        <v>17.380952359519203</v>
      </c>
      <c r="AG107">
        <v>18.106632237412981</v>
      </c>
      <c r="AH107">
        <v>13.05934545525909</v>
      </c>
      <c r="AI107">
        <v>2.799240123308846</v>
      </c>
      <c r="AJ107">
        <v>0</v>
      </c>
      <c r="AK107">
        <v>0</v>
      </c>
    </row>
    <row r="108" spans="1:37" hidden="1" x14ac:dyDescent="0.35">
      <c r="A108" t="s">
        <v>266</v>
      </c>
      <c r="B108" t="s">
        <v>267</v>
      </c>
      <c r="C108" t="s">
        <v>268</v>
      </c>
      <c r="D108" t="s">
        <v>5</v>
      </c>
      <c r="E108">
        <v>0</v>
      </c>
      <c r="F108">
        <v>1</v>
      </c>
      <c r="G108">
        <v>0</v>
      </c>
      <c r="H108">
        <v>0</v>
      </c>
      <c r="I108" t="s">
        <v>22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4.5</v>
      </c>
      <c r="AE108">
        <v>483</v>
      </c>
      <c r="AF108">
        <v>17.095478456333066</v>
      </c>
      <c r="AG108">
        <v>15.480652918704326</v>
      </c>
      <c r="AH108">
        <v>12.004367725120094</v>
      </c>
      <c r="AI108">
        <v>2.4108662381481327</v>
      </c>
      <c r="AJ108">
        <v>0</v>
      </c>
      <c r="AK108">
        <v>0</v>
      </c>
    </row>
    <row r="109" spans="1:37" hidden="1" x14ac:dyDescent="0.35">
      <c r="A109" t="s">
        <v>269</v>
      </c>
      <c r="B109" t="s">
        <v>270</v>
      </c>
      <c r="C109" t="s">
        <v>270</v>
      </c>
      <c r="D109" t="s">
        <v>6</v>
      </c>
      <c r="E109">
        <v>0</v>
      </c>
      <c r="F109">
        <v>0</v>
      </c>
      <c r="G109">
        <v>1</v>
      </c>
      <c r="H109">
        <v>0</v>
      </c>
      <c r="I109" t="s">
        <v>22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4.8</v>
      </c>
      <c r="AE109">
        <v>489</v>
      </c>
      <c r="AF109">
        <v>13.621951213410981</v>
      </c>
      <c r="AG109">
        <v>13.883730611904074</v>
      </c>
      <c r="AH109">
        <v>10.12419032932876</v>
      </c>
      <c r="AI109">
        <v>2.0762861614563644</v>
      </c>
      <c r="AJ109">
        <v>0</v>
      </c>
      <c r="AK109">
        <v>0</v>
      </c>
    </row>
    <row r="110" spans="1:37" hidden="1" x14ac:dyDescent="0.35">
      <c r="A110" t="s">
        <v>271</v>
      </c>
      <c r="B110" t="s">
        <v>272</v>
      </c>
      <c r="C110" t="s">
        <v>272</v>
      </c>
      <c r="D110" t="s">
        <v>6</v>
      </c>
      <c r="E110">
        <v>0</v>
      </c>
      <c r="F110">
        <v>0</v>
      </c>
      <c r="G110">
        <v>1</v>
      </c>
      <c r="H110">
        <v>0</v>
      </c>
      <c r="I110" t="s">
        <v>22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8.6999999999999993</v>
      </c>
      <c r="AE110">
        <v>492</v>
      </c>
      <c r="AF110">
        <v>22.305839016347029</v>
      </c>
      <c r="AG110">
        <v>22.202401205151226</v>
      </c>
      <c r="AH110">
        <v>16.386225850869792</v>
      </c>
      <c r="AI110">
        <v>3.4900785255217892</v>
      </c>
      <c r="AJ110">
        <v>0</v>
      </c>
      <c r="AK110">
        <v>0</v>
      </c>
    </row>
    <row r="111" spans="1:37" x14ac:dyDescent="0.35">
      <c r="A111" t="s">
        <v>335</v>
      </c>
      <c r="B111" t="s">
        <v>336</v>
      </c>
      <c r="C111" t="s">
        <v>337</v>
      </c>
      <c r="D111" t="s">
        <v>5</v>
      </c>
      <c r="E111">
        <v>0</v>
      </c>
      <c r="F111">
        <v>1</v>
      </c>
      <c r="G111">
        <v>0</v>
      </c>
      <c r="H111">
        <v>0</v>
      </c>
      <c r="I111" t="s">
        <v>26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4.7</v>
      </c>
      <c r="AE111">
        <v>665</v>
      </c>
      <c r="AF111">
        <v>22.006061456132656</v>
      </c>
      <c r="AG111">
        <v>28.890795772789982</v>
      </c>
      <c r="AH111">
        <v>26.718300519992294</v>
      </c>
      <c r="AI111">
        <v>4.7661580618713346</v>
      </c>
      <c r="AJ111">
        <v>1</v>
      </c>
      <c r="AK111">
        <v>1</v>
      </c>
    </row>
    <row r="112" spans="1:37" hidden="1" x14ac:dyDescent="0.35">
      <c r="A112" t="s">
        <v>274</v>
      </c>
      <c r="B112" t="s">
        <v>275</v>
      </c>
      <c r="C112" t="s">
        <v>276</v>
      </c>
      <c r="D112" t="s">
        <v>6</v>
      </c>
      <c r="E112">
        <v>0</v>
      </c>
      <c r="F112">
        <v>0</v>
      </c>
      <c r="G112">
        <v>1</v>
      </c>
      <c r="H112">
        <v>0</v>
      </c>
      <c r="I112" t="s">
        <v>23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6.3</v>
      </c>
      <c r="AE112">
        <v>508</v>
      </c>
      <c r="AF112">
        <v>21.376235315842038</v>
      </c>
      <c r="AG112">
        <v>21.446877823333786</v>
      </c>
      <c r="AH112">
        <v>22.480390761498903</v>
      </c>
      <c r="AI112">
        <v>3.5813974109357312</v>
      </c>
      <c r="AJ112">
        <v>0</v>
      </c>
      <c r="AK112">
        <v>0</v>
      </c>
    </row>
    <row r="113" spans="1:37" hidden="1" x14ac:dyDescent="0.35">
      <c r="A113" t="s">
        <v>277</v>
      </c>
      <c r="B113" t="s">
        <v>278</v>
      </c>
      <c r="C113" t="s">
        <v>278</v>
      </c>
      <c r="D113" t="s">
        <v>6</v>
      </c>
      <c r="E113">
        <v>0</v>
      </c>
      <c r="F113">
        <v>0</v>
      </c>
      <c r="G113">
        <v>1</v>
      </c>
      <c r="H113">
        <v>0</v>
      </c>
      <c r="I113" t="s">
        <v>23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4.4000000000000004</v>
      </c>
      <c r="AE113">
        <v>509</v>
      </c>
      <c r="AF113">
        <v>5.970818899069541</v>
      </c>
      <c r="AG113">
        <v>13.27994074201357</v>
      </c>
      <c r="AH113">
        <v>9.9702763987597223</v>
      </c>
      <c r="AI113">
        <v>1.5325462255905791</v>
      </c>
      <c r="AJ113">
        <v>0</v>
      </c>
      <c r="AK113">
        <v>0</v>
      </c>
    </row>
    <row r="114" spans="1:37" hidden="1" x14ac:dyDescent="0.35">
      <c r="A114" t="s">
        <v>257</v>
      </c>
      <c r="B114" t="s">
        <v>279</v>
      </c>
      <c r="C114" t="s">
        <v>280</v>
      </c>
      <c r="D114" t="s">
        <v>6</v>
      </c>
      <c r="E114">
        <v>0</v>
      </c>
      <c r="F114">
        <v>0</v>
      </c>
      <c r="G114">
        <v>1</v>
      </c>
      <c r="H114">
        <v>0</v>
      </c>
      <c r="I114" t="s">
        <v>23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5.8</v>
      </c>
      <c r="AE114">
        <v>512</v>
      </c>
      <c r="AF114">
        <v>39.039531168284</v>
      </c>
      <c r="AG114">
        <v>18.894075951705375</v>
      </c>
      <c r="AH114">
        <v>30.789906460840335</v>
      </c>
      <c r="AI114">
        <v>3.6418675504543137</v>
      </c>
      <c r="AJ114">
        <v>0</v>
      </c>
      <c r="AK114">
        <v>0</v>
      </c>
    </row>
    <row r="115" spans="1:37" hidden="1" x14ac:dyDescent="0.35">
      <c r="A115" t="s">
        <v>281</v>
      </c>
      <c r="B115" t="s">
        <v>282</v>
      </c>
      <c r="C115" t="s">
        <v>282</v>
      </c>
      <c r="D115" t="s">
        <v>5</v>
      </c>
      <c r="E115">
        <v>0</v>
      </c>
      <c r="F115">
        <v>1</v>
      </c>
      <c r="G115">
        <v>0</v>
      </c>
      <c r="H115">
        <v>0</v>
      </c>
      <c r="I115" t="s">
        <v>23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4.7</v>
      </c>
      <c r="AE115">
        <v>513</v>
      </c>
      <c r="AF115">
        <v>15.249074313038392</v>
      </c>
      <c r="AG115">
        <v>18.82871309446961</v>
      </c>
      <c r="AH115">
        <v>17.823804015753641</v>
      </c>
      <c r="AI115">
        <v>3.2533243132613689</v>
      </c>
      <c r="AJ115">
        <v>0</v>
      </c>
      <c r="AK115">
        <v>0</v>
      </c>
    </row>
    <row r="116" spans="1:37" hidden="1" x14ac:dyDescent="0.35">
      <c r="A116" t="s">
        <v>283</v>
      </c>
      <c r="B116" t="s">
        <v>284</v>
      </c>
      <c r="C116" t="s">
        <v>284</v>
      </c>
      <c r="D116" t="s">
        <v>6</v>
      </c>
      <c r="E116">
        <v>0</v>
      </c>
      <c r="F116">
        <v>0</v>
      </c>
      <c r="G116">
        <v>1</v>
      </c>
      <c r="H116">
        <v>0</v>
      </c>
      <c r="I116" t="s">
        <v>23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5.7</v>
      </c>
      <c r="AE116">
        <v>518</v>
      </c>
      <c r="AF116">
        <v>17.836814165993239</v>
      </c>
      <c r="AG116">
        <v>17.006828601651755</v>
      </c>
      <c r="AH116">
        <v>18.308028561939576</v>
      </c>
      <c r="AI116">
        <v>4.5009755850929958</v>
      </c>
      <c r="AJ116">
        <v>0</v>
      </c>
      <c r="AK116">
        <v>0</v>
      </c>
    </row>
    <row r="117" spans="1:37" hidden="1" x14ac:dyDescent="0.35">
      <c r="A117" t="s">
        <v>285</v>
      </c>
      <c r="B117" t="s">
        <v>286</v>
      </c>
      <c r="C117" t="s">
        <v>286</v>
      </c>
      <c r="D117" t="s">
        <v>7</v>
      </c>
      <c r="E117">
        <v>0</v>
      </c>
      <c r="F117">
        <v>0</v>
      </c>
      <c r="G117">
        <v>0</v>
      </c>
      <c r="H117">
        <v>1</v>
      </c>
      <c r="I117" t="s">
        <v>23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7.4</v>
      </c>
      <c r="AE117">
        <v>521</v>
      </c>
      <c r="AF117">
        <v>25.140586696328736</v>
      </c>
      <c r="AG117">
        <v>29.506641526273228</v>
      </c>
      <c r="AH117">
        <v>28.607902972754587</v>
      </c>
      <c r="AI117">
        <v>5.1486761305443309</v>
      </c>
      <c r="AJ117">
        <v>0</v>
      </c>
      <c r="AK117">
        <v>0</v>
      </c>
    </row>
    <row r="118" spans="1:37" hidden="1" x14ac:dyDescent="0.35">
      <c r="A118" t="s">
        <v>287</v>
      </c>
      <c r="B118" t="s">
        <v>288</v>
      </c>
      <c r="C118" t="s">
        <v>288</v>
      </c>
      <c r="D118" t="s">
        <v>6</v>
      </c>
      <c r="E118">
        <v>0</v>
      </c>
      <c r="F118">
        <v>0</v>
      </c>
      <c r="G118">
        <v>1</v>
      </c>
      <c r="H118">
        <v>0</v>
      </c>
      <c r="I118" t="s">
        <v>23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4.9000000000000004</v>
      </c>
      <c r="AE118">
        <v>527</v>
      </c>
      <c r="AF118">
        <v>11.863145303642892</v>
      </c>
      <c r="AG118">
        <v>15.3205568347653</v>
      </c>
      <c r="AH118">
        <v>14.20675534860996</v>
      </c>
      <c r="AI118">
        <v>2.6078685660085719</v>
      </c>
      <c r="AJ118">
        <v>0</v>
      </c>
      <c r="AK118">
        <v>0</v>
      </c>
    </row>
    <row r="119" spans="1:37" hidden="1" x14ac:dyDescent="0.35">
      <c r="A119" t="s">
        <v>289</v>
      </c>
      <c r="B119" t="s">
        <v>290</v>
      </c>
      <c r="C119" t="s">
        <v>290</v>
      </c>
      <c r="D119" t="s">
        <v>4</v>
      </c>
      <c r="E119">
        <v>1</v>
      </c>
      <c r="F119">
        <v>0</v>
      </c>
      <c r="G119">
        <v>0</v>
      </c>
      <c r="H119">
        <v>0</v>
      </c>
      <c r="I119" t="s">
        <v>23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5.5</v>
      </c>
      <c r="AE119">
        <v>530</v>
      </c>
      <c r="AF119">
        <v>24.101837444435279</v>
      </c>
      <c r="AG119">
        <v>19.449384625709914</v>
      </c>
      <c r="AH119">
        <v>22.950639258713679</v>
      </c>
      <c r="AI119">
        <v>3.8955255709124588</v>
      </c>
      <c r="AJ119">
        <v>0</v>
      </c>
      <c r="AK119">
        <v>0</v>
      </c>
    </row>
    <row r="120" spans="1:37" hidden="1" x14ac:dyDescent="0.35">
      <c r="A120" t="s">
        <v>291</v>
      </c>
      <c r="B120" t="s">
        <v>292</v>
      </c>
      <c r="C120" t="s">
        <v>292</v>
      </c>
      <c r="D120" t="s">
        <v>5</v>
      </c>
      <c r="E120">
        <v>0</v>
      </c>
      <c r="F120">
        <v>1</v>
      </c>
      <c r="G120">
        <v>0</v>
      </c>
      <c r="H120">
        <v>0</v>
      </c>
      <c r="I120" t="s">
        <v>23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5.2</v>
      </c>
      <c r="AE120">
        <v>533</v>
      </c>
      <c r="AF120">
        <v>18.959185132514584</v>
      </c>
      <c r="AG120">
        <v>19.545168844909689</v>
      </c>
      <c r="AH120">
        <v>20.203483706832124</v>
      </c>
      <c r="AI120">
        <v>3.8110235842871507</v>
      </c>
      <c r="AJ120">
        <v>0</v>
      </c>
      <c r="AK120">
        <v>0</v>
      </c>
    </row>
    <row r="121" spans="1:37" hidden="1" x14ac:dyDescent="0.35">
      <c r="A121" t="s">
        <v>293</v>
      </c>
      <c r="B121" t="s">
        <v>294</v>
      </c>
      <c r="C121" t="s">
        <v>294</v>
      </c>
      <c r="D121" t="s">
        <v>6</v>
      </c>
      <c r="E121">
        <v>0</v>
      </c>
      <c r="F121">
        <v>0</v>
      </c>
      <c r="G121">
        <v>1</v>
      </c>
      <c r="H121">
        <v>0</v>
      </c>
      <c r="I121" t="s">
        <v>23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5.3</v>
      </c>
      <c r="AE121">
        <v>535</v>
      </c>
      <c r="AF121">
        <v>8.4335723295958331</v>
      </c>
      <c r="AG121">
        <v>20.420111665960306</v>
      </c>
      <c r="AH121">
        <v>14.924568301478047</v>
      </c>
      <c r="AI121">
        <v>2.9849136602956094</v>
      </c>
      <c r="AJ121">
        <v>0</v>
      </c>
      <c r="AK121">
        <v>0</v>
      </c>
    </row>
    <row r="122" spans="1:37" x14ac:dyDescent="0.35">
      <c r="A122" t="s">
        <v>147</v>
      </c>
      <c r="B122" t="s">
        <v>148</v>
      </c>
      <c r="C122" t="s">
        <v>148</v>
      </c>
      <c r="D122" t="s">
        <v>6</v>
      </c>
      <c r="E122">
        <v>0</v>
      </c>
      <c r="F122">
        <v>0</v>
      </c>
      <c r="G122">
        <v>1</v>
      </c>
      <c r="H122">
        <v>0</v>
      </c>
      <c r="I122" t="s">
        <v>15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6.9</v>
      </c>
      <c r="AE122">
        <v>244</v>
      </c>
      <c r="AF122">
        <v>32.371285763148407</v>
      </c>
      <c r="AG122">
        <v>19.399159181475831</v>
      </c>
      <c r="AH122">
        <v>26.002521805674156</v>
      </c>
      <c r="AI122">
        <v>4.5708060409067262</v>
      </c>
      <c r="AJ122">
        <v>1</v>
      </c>
      <c r="AK122">
        <v>1</v>
      </c>
    </row>
    <row r="123" spans="1:37" hidden="1" x14ac:dyDescent="0.35">
      <c r="A123" t="s">
        <v>297</v>
      </c>
      <c r="B123" t="s">
        <v>298</v>
      </c>
      <c r="C123" t="s">
        <v>298</v>
      </c>
      <c r="D123" t="s">
        <v>7</v>
      </c>
      <c r="E123">
        <v>0</v>
      </c>
      <c r="F123">
        <v>0</v>
      </c>
      <c r="G123">
        <v>0</v>
      </c>
      <c r="H123">
        <v>1</v>
      </c>
      <c r="I123" t="s">
        <v>23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7.8</v>
      </c>
      <c r="AE123">
        <v>539</v>
      </c>
      <c r="AF123">
        <v>24.243694334445443</v>
      </c>
      <c r="AG123">
        <v>26.246510363107742</v>
      </c>
      <c r="AH123">
        <v>26.469537913937124</v>
      </c>
      <c r="AI123">
        <v>4.7789283102039741</v>
      </c>
      <c r="AJ123">
        <v>0</v>
      </c>
      <c r="AK123">
        <v>0</v>
      </c>
    </row>
    <row r="124" spans="1:37" hidden="1" x14ac:dyDescent="0.35">
      <c r="A124" t="s">
        <v>299</v>
      </c>
      <c r="B124" t="s">
        <v>300</v>
      </c>
      <c r="C124" t="s">
        <v>300</v>
      </c>
      <c r="D124" t="s">
        <v>4</v>
      </c>
      <c r="E124">
        <v>1</v>
      </c>
      <c r="F124">
        <v>0</v>
      </c>
      <c r="G124">
        <v>0</v>
      </c>
      <c r="H124">
        <v>0</v>
      </c>
      <c r="I124" t="s">
        <v>24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4.0999999999999996</v>
      </c>
      <c r="AE124">
        <v>547</v>
      </c>
      <c r="AF124">
        <v>12.666666495447457</v>
      </c>
      <c r="AG124">
        <v>27.412063483045515</v>
      </c>
      <c r="AH124">
        <v>17.366366646077999</v>
      </c>
      <c r="AI124">
        <v>3.3944724751117104</v>
      </c>
      <c r="AJ124">
        <v>0</v>
      </c>
      <c r="AK124">
        <v>0</v>
      </c>
    </row>
    <row r="125" spans="1:37" hidden="1" x14ac:dyDescent="0.35">
      <c r="A125" t="s">
        <v>283</v>
      </c>
      <c r="B125" t="s">
        <v>301</v>
      </c>
      <c r="C125" t="s">
        <v>301</v>
      </c>
      <c r="D125" t="s">
        <v>6</v>
      </c>
      <c r="E125">
        <v>0</v>
      </c>
      <c r="F125">
        <v>0</v>
      </c>
      <c r="G125">
        <v>1</v>
      </c>
      <c r="H125">
        <v>0</v>
      </c>
      <c r="I125" t="s">
        <v>24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5</v>
      </c>
      <c r="AE125">
        <v>550</v>
      </c>
      <c r="AF125">
        <v>10.056294969383025</v>
      </c>
      <c r="AG125">
        <v>13.158438494820038</v>
      </c>
      <c r="AH125">
        <v>10.199478484463892</v>
      </c>
      <c r="AI125">
        <v>1.2364507331106747</v>
      </c>
      <c r="AJ125">
        <v>0</v>
      </c>
      <c r="AK125">
        <v>0</v>
      </c>
    </row>
    <row r="126" spans="1:37" hidden="1" x14ac:dyDescent="0.35">
      <c r="A126" t="s">
        <v>302</v>
      </c>
      <c r="B126" t="s">
        <v>303</v>
      </c>
      <c r="C126" t="s">
        <v>303</v>
      </c>
      <c r="D126" t="s">
        <v>5</v>
      </c>
      <c r="E126">
        <v>0</v>
      </c>
      <c r="F126">
        <v>1</v>
      </c>
      <c r="G126">
        <v>0</v>
      </c>
      <c r="H126">
        <v>0</v>
      </c>
      <c r="I126" t="s">
        <v>24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4.5</v>
      </c>
      <c r="AE126">
        <v>553</v>
      </c>
      <c r="AF126">
        <v>16.439287129167766</v>
      </c>
      <c r="AG126">
        <v>15.203969789821455</v>
      </c>
      <c r="AH126">
        <v>14.043613022475764</v>
      </c>
      <c r="AI126">
        <v>2.7493380390376956</v>
      </c>
      <c r="AJ126">
        <v>0</v>
      </c>
      <c r="AK126">
        <v>0</v>
      </c>
    </row>
    <row r="127" spans="1:37" hidden="1" x14ac:dyDescent="0.35">
      <c r="A127" t="s">
        <v>304</v>
      </c>
      <c r="B127" t="s">
        <v>305</v>
      </c>
      <c r="C127" t="s">
        <v>305</v>
      </c>
      <c r="D127" t="s">
        <v>7</v>
      </c>
      <c r="E127">
        <v>0</v>
      </c>
      <c r="F127">
        <v>0</v>
      </c>
      <c r="G127">
        <v>0</v>
      </c>
      <c r="H127">
        <v>1</v>
      </c>
      <c r="I127" t="s">
        <v>24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6.4</v>
      </c>
      <c r="AE127">
        <v>554</v>
      </c>
      <c r="AF127">
        <v>20.387096757865127</v>
      </c>
      <c r="AG127">
        <v>23.595159600886713</v>
      </c>
      <c r="AH127">
        <v>19.392664321464597</v>
      </c>
      <c r="AI127">
        <v>3.6368924489778349</v>
      </c>
      <c r="AJ127">
        <v>0</v>
      </c>
      <c r="AK127">
        <v>0</v>
      </c>
    </row>
    <row r="128" spans="1:37" hidden="1" x14ac:dyDescent="0.35">
      <c r="A128" t="s">
        <v>306</v>
      </c>
      <c r="B128" t="s">
        <v>307</v>
      </c>
      <c r="C128" t="s">
        <v>307</v>
      </c>
      <c r="D128" t="s">
        <v>5</v>
      </c>
      <c r="E128">
        <v>0</v>
      </c>
      <c r="F128">
        <v>1</v>
      </c>
      <c r="G128">
        <v>0</v>
      </c>
      <c r="H128">
        <v>0</v>
      </c>
      <c r="I128" t="s">
        <v>24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4.5</v>
      </c>
      <c r="AE128">
        <v>556</v>
      </c>
      <c r="AF128">
        <v>15.434782604155231</v>
      </c>
      <c r="AG128">
        <v>17.376672307279009</v>
      </c>
      <c r="AH128">
        <v>14.478883583590806</v>
      </c>
      <c r="AI128">
        <v>2.860437761777777</v>
      </c>
      <c r="AJ128">
        <v>0</v>
      </c>
      <c r="AK128">
        <v>0</v>
      </c>
    </row>
    <row r="129" spans="1:37" hidden="1" x14ac:dyDescent="0.35">
      <c r="A129" t="s">
        <v>308</v>
      </c>
      <c r="B129" t="s">
        <v>309</v>
      </c>
      <c r="C129" t="s">
        <v>309</v>
      </c>
      <c r="D129" t="s">
        <v>6</v>
      </c>
      <c r="E129">
        <v>0</v>
      </c>
      <c r="F129">
        <v>0</v>
      </c>
      <c r="G129">
        <v>1</v>
      </c>
      <c r="H129">
        <v>0</v>
      </c>
      <c r="I129" t="s">
        <v>24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5.7</v>
      </c>
      <c r="AE129">
        <v>564</v>
      </c>
      <c r="AF129">
        <v>16.272727267872302</v>
      </c>
      <c r="AG129">
        <v>18.865274180490562</v>
      </c>
      <c r="AH129">
        <v>15.492290252754774</v>
      </c>
      <c r="AI129">
        <v>3.0529803252186771</v>
      </c>
      <c r="AJ129">
        <v>1</v>
      </c>
      <c r="AK129">
        <v>0</v>
      </c>
    </row>
    <row r="130" spans="1:37" hidden="1" x14ac:dyDescent="0.35">
      <c r="A130" t="s">
        <v>310</v>
      </c>
      <c r="B130" t="s">
        <v>311</v>
      </c>
      <c r="C130" t="s">
        <v>311</v>
      </c>
      <c r="D130" t="s">
        <v>7</v>
      </c>
      <c r="E130">
        <v>0</v>
      </c>
      <c r="F130">
        <v>0</v>
      </c>
      <c r="G130">
        <v>0</v>
      </c>
      <c r="H130">
        <v>1</v>
      </c>
      <c r="I130" t="s">
        <v>24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4.9000000000000004</v>
      </c>
      <c r="AE130">
        <v>584</v>
      </c>
      <c r="AF130">
        <v>36.803134030740928</v>
      </c>
      <c r="AG130">
        <v>15.95936850277343</v>
      </c>
      <c r="AH130">
        <v>23.901415281018398</v>
      </c>
      <c r="AI130">
        <v>2.7921804702420081</v>
      </c>
      <c r="AJ130">
        <v>0</v>
      </c>
      <c r="AK130">
        <v>0</v>
      </c>
    </row>
    <row r="131" spans="1:37" hidden="1" x14ac:dyDescent="0.35">
      <c r="A131" t="s">
        <v>133</v>
      </c>
      <c r="B131" t="s">
        <v>312</v>
      </c>
      <c r="C131" t="s">
        <v>312</v>
      </c>
      <c r="D131" t="s">
        <v>6</v>
      </c>
      <c r="E131">
        <v>0</v>
      </c>
      <c r="F131">
        <v>0</v>
      </c>
      <c r="G131">
        <v>1</v>
      </c>
      <c r="H131">
        <v>0</v>
      </c>
      <c r="I131" t="s">
        <v>25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4.4000000000000004</v>
      </c>
      <c r="AE131">
        <v>599</v>
      </c>
      <c r="AF131">
        <v>8.2881021793912169</v>
      </c>
      <c r="AG131">
        <v>26.031698210985244</v>
      </c>
      <c r="AH131">
        <v>21.180517810448496</v>
      </c>
      <c r="AI131">
        <v>4.5121790748234964</v>
      </c>
      <c r="AJ131">
        <v>0</v>
      </c>
      <c r="AK131">
        <v>0</v>
      </c>
    </row>
    <row r="132" spans="1:37" hidden="1" x14ac:dyDescent="0.35">
      <c r="A132" t="s">
        <v>313</v>
      </c>
      <c r="B132" t="s">
        <v>314</v>
      </c>
      <c r="C132" t="s">
        <v>314</v>
      </c>
      <c r="D132" t="s">
        <v>5</v>
      </c>
      <c r="E132">
        <v>0</v>
      </c>
      <c r="F132">
        <v>1</v>
      </c>
      <c r="G132">
        <v>0</v>
      </c>
      <c r="H132">
        <v>0</v>
      </c>
      <c r="I132" t="s">
        <v>25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4.5</v>
      </c>
      <c r="AE132">
        <v>604</v>
      </c>
      <c r="AF132">
        <v>12.592488836506003</v>
      </c>
      <c r="AG132">
        <v>18.92938458331048</v>
      </c>
      <c r="AH132">
        <v>17.351812253823823</v>
      </c>
      <c r="AI132">
        <v>3.8714475482325987</v>
      </c>
      <c r="AJ132">
        <v>0</v>
      </c>
      <c r="AK132">
        <v>0</v>
      </c>
    </row>
    <row r="133" spans="1:37" hidden="1" x14ac:dyDescent="0.35">
      <c r="A133" t="s">
        <v>315</v>
      </c>
      <c r="B133" t="s">
        <v>316</v>
      </c>
      <c r="C133" t="s">
        <v>316</v>
      </c>
      <c r="D133" t="s">
        <v>6</v>
      </c>
      <c r="E133">
        <v>0</v>
      </c>
      <c r="F133">
        <v>0</v>
      </c>
      <c r="G133">
        <v>1</v>
      </c>
      <c r="H133">
        <v>0</v>
      </c>
      <c r="I133" t="s">
        <v>25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5</v>
      </c>
      <c r="AE133">
        <v>628</v>
      </c>
      <c r="AF133">
        <v>11.553340804548249</v>
      </c>
      <c r="AG133">
        <v>30.727154574563741</v>
      </c>
      <c r="AH133">
        <v>25.526728508740682</v>
      </c>
      <c r="AI133">
        <v>5.584573018490433</v>
      </c>
      <c r="AJ133">
        <v>0</v>
      </c>
      <c r="AK133">
        <v>0</v>
      </c>
    </row>
    <row r="134" spans="1:37" x14ac:dyDescent="0.35">
      <c r="A134" t="s">
        <v>154</v>
      </c>
      <c r="B134" t="s">
        <v>155</v>
      </c>
      <c r="C134" t="s">
        <v>155</v>
      </c>
      <c r="D134" t="s">
        <v>5</v>
      </c>
      <c r="E134">
        <v>0</v>
      </c>
      <c r="F134">
        <v>1</v>
      </c>
      <c r="G134">
        <v>0</v>
      </c>
      <c r="H134">
        <v>0</v>
      </c>
      <c r="I134" t="s">
        <v>15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5.0999999999999996</v>
      </c>
      <c r="AE134">
        <v>250</v>
      </c>
      <c r="AF134">
        <v>22.882687633975184</v>
      </c>
      <c r="AG134">
        <v>27.931813033487646</v>
      </c>
      <c r="AH134">
        <v>25.388811847471395</v>
      </c>
      <c r="AI134">
        <v>7.1880710439000319</v>
      </c>
      <c r="AJ134">
        <v>1</v>
      </c>
      <c r="AK134">
        <v>1</v>
      </c>
    </row>
    <row r="135" spans="1:37" hidden="1" x14ac:dyDescent="0.35">
      <c r="A135" t="s">
        <v>133</v>
      </c>
      <c r="B135" t="s">
        <v>319</v>
      </c>
      <c r="C135" t="s">
        <v>319</v>
      </c>
      <c r="D135" t="s">
        <v>6</v>
      </c>
      <c r="E135">
        <v>0</v>
      </c>
      <c r="F135">
        <v>0</v>
      </c>
      <c r="G135">
        <v>1</v>
      </c>
      <c r="H135">
        <v>0</v>
      </c>
      <c r="I135" t="s">
        <v>26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8.1</v>
      </c>
      <c r="AE135">
        <v>647</v>
      </c>
      <c r="AF135">
        <v>24.802083322063218</v>
      </c>
      <c r="AG135">
        <v>26.047675399405087</v>
      </c>
      <c r="AH135">
        <v>26.907255922869417</v>
      </c>
      <c r="AI135">
        <v>5.2965203738184075</v>
      </c>
      <c r="AJ135">
        <v>0</v>
      </c>
      <c r="AK135">
        <v>0</v>
      </c>
    </row>
    <row r="136" spans="1:37" hidden="1" x14ac:dyDescent="0.35">
      <c r="A136" t="s">
        <v>320</v>
      </c>
      <c r="B136" t="s">
        <v>321</v>
      </c>
      <c r="C136" t="s">
        <v>322</v>
      </c>
      <c r="D136" t="s">
        <v>5</v>
      </c>
      <c r="E136">
        <v>0</v>
      </c>
      <c r="F136">
        <v>1</v>
      </c>
      <c r="G136">
        <v>0</v>
      </c>
      <c r="H136">
        <v>0</v>
      </c>
      <c r="I136" t="s">
        <v>26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5.2</v>
      </c>
      <c r="AE136">
        <v>649</v>
      </c>
      <c r="AF136">
        <v>17.445451744175802</v>
      </c>
      <c r="AG136">
        <v>24.831184454614064</v>
      </c>
      <c r="AH136">
        <v>22.129876890565392</v>
      </c>
      <c r="AI136">
        <v>4.1844714318024883</v>
      </c>
      <c r="AJ136">
        <v>0</v>
      </c>
      <c r="AK136">
        <v>0</v>
      </c>
    </row>
    <row r="137" spans="1:37" hidden="1" x14ac:dyDescent="0.35">
      <c r="A137" t="s">
        <v>323</v>
      </c>
      <c r="B137" t="s">
        <v>324</v>
      </c>
      <c r="C137" t="s">
        <v>323</v>
      </c>
      <c r="D137" t="s">
        <v>6</v>
      </c>
      <c r="E137">
        <v>0</v>
      </c>
      <c r="F137">
        <v>0</v>
      </c>
      <c r="G137">
        <v>1</v>
      </c>
      <c r="H137">
        <v>0</v>
      </c>
      <c r="I137" t="s">
        <v>26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6.7</v>
      </c>
      <c r="AE137">
        <v>651</v>
      </c>
      <c r="AF137">
        <v>16.492791649033919</v>
      </c>
      <c r="AG137">
        <v>15.812119115204275</v>
      </c>
      <c r="AH137">
        <v>17.15005135310032</v>
      </c>
      <c r="AI137">
        <v>3.9692524714200985</v>
      </c>
      <c r="AJ137">
        <v>0</v>
      </c>
      <c r="AK137">
        <v>0</v>
      </c>
    </row>
    <row r="138" spans="1:37" hidden="1" x14ac:dyDescent="0.35">
      <c r="A138" t="s">
        <v>325</v>
      </c>
      <c r="B138" t="s">
        <v>326</v>
      </c>
      <c r="C138" t="s">
        <v>326</v>
      </c>
      <c r="D138" t="s">
        <v>5</v>
      </c>
      <c r="E138">
        <v>0</v>
      </c>
      <c r="F138">
        <v>1</v>
      </c>
      <c r="G138">
        <v>0</v>
      </c>
      <c r="H138">
        <v>0</v>
      </c>
      <c r="I138" t="s">
        <v>26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4.9000000000000004</v>
      </c>
      <c r="AE138">
        <v>653</v>
      </c>
      <c r="AF138">
        <v>12.025665600459046</v>
      </c>
      <c r="AG138">
        <v>17.16240646142386</v>
      </c>
      <c r="AH138">
        <v>15.277189180465445</v>
      </c>
      <c r="AI138">
        <v>2.9064325489782252</v>
      </c>
      <c r="AJ138">
        <v>0</v>
      </c>
      <c r="AK138">
        <v>0</v>
      </c>
    </row>
    <row r="139" spans="1:37" hidden="1" x14ac:dyDescent="0.35">
      <c r="A139" t="s">
        <v>327</v>
      </c>
      <c r="B139" t="s">
        <v>328</v>
      </c>
      <c r="C139" t="s">
        <v>328</v>
      </c>
      <c r="D139" t="s">
        <v>6</v>
      </c>
      <c r="E139">
        <v>0</v>
      </c>
      <c r="F139">
        <v>0</v>
      </c>
      <c r="G139">
        <v>1</v>
      </c>
      <c r="H139">
        <v>0</v>
      </c>
      <c r="I139" t="s">
        <v>26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4.5999999999999996</v>
      </c>
      <c r="AE139">
        <v>655</v>
      </c>
      <c r="AF139">
        <v>12</v>
      </c>
      <c r="AG139">
        <v>19.290543812565865</v>
      </c>
      <c r="AH139">
        <v>16.309965459282321</v>
      </c>
      <c r="AI139">
        <v>3.0785920562548315</v>
      </c>
      <c r="AJ139">
        <v>0</v>
      </c>
      <c r="AK139">
        <v>0</v>
      </c>
    </row>
    <row r="140" spans="1:37" hidden="1" x14ac:dyDescent="0.35">
      <c r="A140" t="s">
        <v>329</v>
      </c>
      <c r="B140" t="s">
        <v>330</v>
      </c>
      <c r="C140" t="s">
        <v>329</v>
      </c>
      <c r="D140" t="s">
        <v>6</v>
      </c>
      <c r="E140">
        <v>0</v>
      </c>
      <c r="F140">
        <v>0</v>
      </c>
      <c r="G140">
        <v>1</v>
      </c>
      <c r="H140">
        <v>0</v>
      </c>
      <c r="I140" t="s">
        <v>26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9.6</v>
      </c>
      <c r="AE140">
        <v>658</v>
      </c>
      <c r="AF140">
        <v>20.479739199187776</v>
      </c>
      <c r="AG140">
        <v>27.363500374041433</v>
      </c>
      <c r="AH140">
        <v>25.099671736784135</v>
      </c>
      <c r="AI140">
        <v>5.4042176605347514</v>
      </c>
      <c r="AJ140">
        <v>0</v>
      </c>
      <c r="AK140">
        <v>0</v>
      </c>
    </row>
    <row r="141" spans="1:37" hidden="1" x14ac:dyDescent="0.35">
      <c r="A141" t="s">
        <v>331</v>
      </c>
      <c r="B141" t="s">
        <v>332</v>
      </c>
      <c r="C141" t="s">
        <v>332</v>
      </c>
      <c r="D141" t="s">
        <v>5</v>
      </c>
      <c r="E141">
        <v>0</v>
      </c>
      <c r="F141">
        <v>1</v>
      </c>
      <c r="G141">
        <v>0</v>
      </c>
      <c r="H141">
        <v>0</v>
      </c>
      <c r="I141" t="s">
        <v>26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4.8</v>
      </c>
      <c r="AE141">
        <v>661</v>
      </c>
      <c r="AF141">
        <v>18.775570759397752</v>
      </c>
      <c r="AG141">
        <v>27.352140034371615</v>
      </c>
      <c r="AH141">
        <v>24.126085114860366</v>
      </c>
      <c r="AI141">
        <v>5.1764822677926627</v>
      </c>
      <c r="AJ141">
        <v>0</v>
      </c>
      <c r="AK141">
        <v>0</v>
      </c>
    </row>
    <row r="142" spans="1:37" hidden="1" x14ac:dyDescent="0.35">
      <c r="A142" t="s">
        <v>333</v>
      </c>
      <c r="B142" t="s">
        <v>334</v>
      </c>
      <c r="C142" t="s">
        <v>334</v>
      </c>
      <c r="D142" t="s">
        <v>4</v>
      </c>
      <c r="E142">
        <v>1</v>
      </c>
      <c r="F142">
        <v>0</v>
      </c>
      <c r="G142">
        <v>0</v>
      </c>
      <c r="H142">
        <v>0</v>
      </c>
      <c r="I142" t="s">
        <v>26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5.2</v>
      </c>
      <c r="AE142">
        <v>662</v>
      </c>
      <c r="AF142">
        <v>25.030302445620627</v>
      </c>
      <c r="AG142">
        <v>33.981959439439812</v>
      </c>
      <c r="AH142">
        <v>30.941716065375601</v>
      </c>
      <c r="AI142">
        <v>6.6863148000742818</v>
      </c>
      <c r="AJ142">
        <v>0</v>
      </c>
      <c r="AK142">
        <v>0</v>
      </c>
    </row>
    <row r="143" spans="1:37" x14ac:dyDescent="0.35">
      <c r="A143" t="s">
        <v>345</v>
      </c>
      <c r="B143" t="s">
        <v>346</v>
      </c>
      <c r="C143" t="s">
        <v>346</v>
      </c>
      <c r="D143" t="s">
        <v>6</v>
      </c>
      <c r="E143">
        <v>0</v>
      </c>
      <c r="F143">
        <v>0</v>
      </c>
      <c r="G143">
        <v>1</v>
      </c>
      <c r="H143">
        <v>0</v>
      </c>
      <c r="I143" t="s">
        <v>27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7.4</v>
      </c>
      <c r="AE143">
        <v>674</v>
      </c>
      <c r="AF143">
        <v>22.091849980481896</v>
      </c>
      <c r="AG143">
        <v>27.292481573142872</v>
      </c>
      <c r="AH143">
        <v>22.703513143908172</v>
      </c>
      <c r="AI143">
        <v>4.2897416104234578</v>
      </c>
      <c r="AJ143">
        <v>1</v>
      </c>
      <c r="AK143">
        <v>1</v>
      </c>
    </row>
    <row r="144" spans="1:37" hidden="1" x14ac:dyDescent="0.35">
      <c r="A144" t="s">
        <v>338</v>
      </c>
      <c r="B144" t="s">
        <v>339</v>
      </c>
      <c r="C144" t="s">
        <v>340</v>
      </c>
      <c r="D144" t="s">
        <v>5</v>
      </c>
      <c r="E144">
        <v>0</v>
      </c>
      <c r="F144">
        <v>1</v>
      </c>
      <c r="G144">
        <v>0</v>
      </c>
      <c r="H144">
        <v>0</v>
      </c>
      <c r="I144" t="s">
        <v>27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4.5</v>
      </c>
      <c r="AE144">
        <v>670</v>
      </c>
      <c r="AF144">
        <v>12.006114030297455</v>
      </c>
      <c r="AG144">
        <v>19.72246986927113</v>
      </c>
      <c r="AH144">
        <v>14.804206335791886</v>
      </c>
      <c r="AI144">
        <v>2.861210105083893</v>
      </c>
      <c r="AJ144">
        <v>0</v>
      </c>
      <c r="AK144">
        <v>0</v>
      </c>
    </row>
    <row r="145" spans="1:37" hidden="1" x14ac:dyDescent="0.35">
      <c r="A145" t="s">
        <v>341</v>
      </c>
      <c r="B145" t="s">
        <v>342</v>
      </c>
      <c r="C145" t="s">
        <v>342</v>
      </c>
      <c r="D145" t="s">
        <v>7</v>
      </c>
      <c r="E145">
        <v>0</v>
      </c>
      <c r="F145">
        <v>0</v>
      </c>
      <c r="G145">
        <v>0</v>
      </c>
      <c r="H145">
        <v>1</v>
      </c>
      <c r="I145" t="s">
        <v>27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5.8</v>
      </c>
      <c r="AE145">
        <v>671</v>
      </c>
      <c r="AF145">
        <v>17.040539295022995</v>
      </c>
      <c r="AG145">
        <v>17.052087060817286</v>
      </c>
      <c r="AH145">
        <v>15.49545533015411</v>
      </c>
      <c r="AI145">
        <v>2.9546369406968278</v>
      </c>
      <c r="AJ145">
        <v>0</v>
      </c>
      <c r="AK145">
        <v>0</v>
      </c>
    </row>
    <row r="146" spans="1:37" hidden="1" x14ac:dyDescent="0.35">
      <c r="A146" t="s">
        <v>343</v>
      </c>
      <c r="B146" t="s">
        <v>344</v>
      </c>
      <c r="C146" t="s">
        <v>344</v>
      </c>
      <c r="D146" t="s">
        <v>4</v>
      </c>
      <c r="E146">
        <v>1</v>
      </c>
      <c r="F146">
        <v>0</v>
      </c>
      <c r="G146">
        <v>0</v>
      </c>
      <c r="H146">
        <v>0</v>
      </c>
      <c r="I146" t="s">
        <v>27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4.3</v>
      </c>
      <c r="AE146">
        <v>672</v>
      </c>
      <c r="AF146">
        <v>15.9375</v>
      </c>
      <c r="AG146">
        <v>18.325650326602691</v>
      </c>
      <c r="AH146">
        <v>15.691156042341877</v>
      </c>
      <c r="AI146">
        <v>2.9985584910796135</v>
      </c>
      <c r="AJ146">
        <v>0</v>
      </c>
      <c r="AK146">
        <v>0</v>
      </c>
    </row>
    <row r="147" spans="1:37" x14ac:dyDescent="0.35">
      <c r="A147" t="s">
        <v>273</v>
      </c>
      <c r="B147" t="s">
        <v>183</v>
      </c>
      <c r="C147" t="s">
        <v>183</v>
      </c>
      <c r="D147" t="s">
        <v>4</v>
      </c>
      <c r="E147">
        <v>1</v>
      </c>
      <c r="F147">
        <v>0</v>
      </c>
      <c r="G147">
        <v>0</v>
      </c>
      <c r="H147">
        <v>0</v>
      </c>
      <c r="I147" t="s">
        <v>22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4.8</v>
      </c>
      <c r="AE147">
        <v>499</v>
      </c>
      <c r="AF147">
        <v>16.304374444126736</v>
      </c>
      <c r="AG147">
        <v>27.32225821788597</v>
      </c>
      <c r="AH147">
        <v>15.981558673916673</v>
      </c>
      <c r="AI147">
        <v>3.7673316480995247</v>
      </c>
      <c r="AJ147">
        <v>1</v>
      </c>
      <c r="AK147">
        <v>1</v>
      </c>
    </row>
    <row r="148" spans="1:37" hidden="1" x14ac:dyDescent="0.35">
      <c r="A148" t="s">
        <v>347</v>
      </c>
      <c r="B148" t="s">
        <v>348</v>
      </c>
      <c r="C148" t="s">
        <v>348</v>
      </c>
      <c r="D148" t="s">
        <v>5</v>
      </c>
      <c r="E148">
        <v>0</v>
      </c>
      <c r="F148">
        <v>1</v>
      </c>
      <c r="G148">
        <v>0</v>
      </c>
      <c r="H148">
        <v>0</v>
      </c>
      <c r="I148" t="s">
        <v>27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4.5999999999999996</v>
      </c>
      <c r="AE148">
        <v>676</v>
      </c>
      <c r="AF148">
        <v>17.950441419467392</v>
      </c>
      <c r="AG148">
        <v>33.547980218870904</v>
      </c>
      <c r="AH148">
        <v>24.181436454506898</v>
      </c>
      <c r="AI148">
        <v>4.6336899366083477</v>
      </c>
      <c r="AJ148">
        <v>0</v>
      </c>
      <c r="AK148">
        <v>0</v>
      </c>
    </row>
    <row r="149" spans="1:37" hidden="1" x14ac:dyDescent="0.35">
      <c r="A149" t="s">
        <v>349</v>
      </c>
      <c r="B149" t="s">
        <v>350</v>
      </c>
      <c r="C149" t="s">
        <v>349</v>
      </c>
      <c r="D149" t="s">
        <v>5</v>
      </c>
      <c r="E149">
        <v>0</v>
      </c>
      <c r="F149">
        <v>1</v>
      </c>
      <c r="G149">
        <v>0</v>
      </c>
      <c r="H149">
        <v>0</v>
      </c>
      <c r="I149" t="s">
        <v>27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4.5</v>
      </c>
      <c r="AE149">
        <v>680</v>
      </c>
      <c r="AF149">
        <v>9.8275861689900896</v>
      </c>
      <c r="AG149">
        <v>16.486843450586825</v>
      </c>
      <c r="AH149">
        <v>12.290933729885142</v>
      </c>
      <c r="AI149">
        <v>2.3407933261991873</v>
      </c>
      <c r="AJ149">
        <v>0</v>
      </c>
      <c r="AK149">
        <v>0</v>
      </c>
    </row>
    <row r="150" spans="1:37" hidden="1" x14ac:dyDescent="0.35">
      <c r="A150" t="s">
        <v>68</v>
      </c>
      <c r="B150" t="s">
        <v>351</v>
      </c>
      <c r="C150" t="s">
        <v>352</v>
      </c>
      <c r="D150" t="s">
        <v>6</v>
      </c>
      <c r="E150">
        <v>0</v>
      </c>
      <c r="F150">
        <v>0</v>
      </c>
      <c r="G150">
        <v>1</v>
      </c>
      <c r="H150">
        <v>0</v>
      </c>
      <c r="I150" t="s">
        <v>27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6</v>
      </c>
      <c r="AE150">
        <v>687</v>
      </c>
      <c r="AF150">
        <v>18.177638419032881</v>
      </c>
      <c r="AG150">
        <v>19.900807725784709</v>
      </c>
      <c r="AH150">
        <v>17.392111269345175</v>
      </c>
      <c r="AI150">
        <v>3.2142536881152557</v>
      </c>
      <c r="AJ150">
        <v>0</v>
      </c>
      <c r="AK150">
        <v>0</v>
      </c>
    </row>
    <row r="151" spans="1:37" hidden="1" x14ac:dyDescent="0.35">
      <c r="A151" t="s">
        <v>353</v>
      </c>
      <c r="B151" t="s">
        <v>354</v>
      </c>
      <c r="C151" t="s">
        <v>354</v>
      </c>
      <c r="D151" t="s">
        <v>6</v>
      </c>
      <c r="E151">
        <v>0</v>
      </c>
      <c r="F151">
        <v>0</v>
      </c>
      <c r="G151">
        <v>1</v>
      </c>
      <c r="H151">
        <v>0</v>
      </c>
      <c r="I151" t="s">
        <v>27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4.9000000000000004</v>
      </c>
      <c r="AE151">
        <v>689</v>
      </c>
      <c r="AF151">
        <v>8.97809276026498</v>
      </c>
      <c r="AG151">
        <v>29.670471711740717</v>
      </c>
      <c r="AH151">
        <v>18.594646704192151</v>
      </c>
      <c r="AI151">
        <v>3.7189293408384296</v>
      </c>
      <c r="AJ151">
        <v>0</v>
      </c>
      <c r="AK151">
        <v>0</v>
      </c>
    </row>
    <row r="152" spans="1:37" hidden="1" x14ac:dyDescent="0.35">
      <c r="A152" t="s">
        <v>133</v>
      </c>
      <c r="B152" t="s">
        <v>355</v>
      </c>
      <c r="C152" t="s">
        <v>355</v>
      </c>
      <c r="D152" t="s">
        <v>6</v>
      </c>
      <c r="E152">
        <v>0</v>
      </c>
      <c r="F152">
        <v>0</v>
      </c>
      <c r="G152">
        <v>1</v>
      </c>
      <c r="H152">
        <v>0</v>
      </c>
      <c r="I152" t="s">
        <v>27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6.2</v>
      </c>
      <c r="AE152">
        <v>695</v>
      </c>
      <c r="AF152">
        <v>26.450243454886749</v>
      </c>
      <c r="AG152">
        <v>24.350608286026777</v>
      </c>
      <c r="AH152">
        <v>22.984238894094602</v>
      </c>
      <c r="AI152">
        <v>4.1213586879126494</v>
      </c>
      <c r="AJ152">
        <v>0</v>
      </c>
      <c r="AK152">
        <v>0</v>
      </c>
    </row>
    <row r="153" spans="1:37" hidden="1" x14ac:dyDescent="0.35">
      <c r="A153" t="s">
        <v>356</v>
      </c>
      <c r="B153" t="s">
        <v>357</v>
      </c>
      <c r="C153" t="s">
        <v>358</v>
      </c>
      <c r="D153" t="s">
        <v>6</v>
      </c>
      <c r="E153">
        <v>0</v>
      </c>
      <c r="F153">
        <v>0</v>
      </c>
      <c r="G153">
        <v>1</v>
      </c>
      <c r="H153">
        <v>0</v>
      </c>
      <c r="I153" t="s">
        <v>28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5.5</v>
      </c>
      <c r="AE153">
        <v>710</v>
      </c>
      <c r="AF153">
        <v>25.299168764019122</v>
      </c>
      <c r="AG153">
        <v>19.778960569365694</v>
      </c>
      <c r="AH153">
        <v>30.972127399231788</v>
      </c>
      <c r="AI153">
        <v>5.5764883366168441</v>
      </c>
      <c r="AJ153">
        <v>0</v>
      </c>
      <c r="AK153">
        <v>0</v>
      </c>
    </row>
    <row r="154" spans="1:37" hidden="1" x14ac:dyDescent="0.35">
      <c r="A154" t="s">
        <v>359</v>
      </c>
      <c r="B154" t="s">
        <v>360</v>
      </c>
      <c r="C154" t="s">
        <v>360</v>
      </c>
      <c r="D154" t="s">
        <v>5</v>
      </c>
      <c r="E154">
        <v>0</v>
      </c>
      <c r="F154">
        <v>1</v>
      </c>
      <c r="G154">
        <v>0</v>
      </c>
      <c r="H154">
        <v>0</v>
      </c>
      <c r="I154" t="s">
        <v>28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4.5</v>
      </c>
      <c r="AE154">
        <v>715</v>
      </c>
      <c r="AF154">
        <v>15.688100225367265</v>
      </c>
      <c r="AG154">
        <v>15.395069764019128</v>
      </c>
      <c r="AH154">
        <v>21.51407747592966</v>
      </c>
      <c r="AI154">
        <v>4.6278281974792463</v>
      </c>
      <c r="AJ154">
        <v>0</v>
      </c>
      <c r="AK154">
        <v>0</v>
      </c>
    </row>
    <row r="155" spans="1:37" hidden="1" x14ac:dyDescent="0.35">
      <c r="A155" t="s">
        <v>361</v>
      </c>
      <c r="B155" t="s">
        <v>362</v>
      </c>
      <c r="C155" t="s">
        <v>362</v>
      </c>
      <c r="D155" t="s">
        <v>6</v>
      </c>
      <c r="E155">
        <v>0</v>
      </c>
      <c r="F155">
        <v>0</v>
      </c>
      <c r="G155">
        <v>1</v>
      </c>
      <c r="H155">
        <v>0</v>
      </c>
      <c r="I155" t="s">
        <v>28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4.9000000000000004</v>
      </c>
      <c r="AE155">
        <v>717</v>
      </c>
      <c r="AF155">
        <v>8.1585641648875331</v>
      </c>
      <c r="AG155">
        <v>13.066299894810044</v>
      </c>
      <c r="AH155">
        <v>14.91975818672495</v>
      </c>
      <c r="AI155">
        <v>3.225518574796431</v>
      </c>
      <c r="AJ155">
        <v>0</v>
      </c>
      <c r="AK155">
        <v>0</v>
      </c>
    </row>
    <row r="156" spans="1:37" hidden="1" x14ac:dyDescent="0.35">
      <c r="A156" t="s">
        <v>320</v>
      </c>
      <c r="B156" t="s">
        <v>363</v>
      </c>
      <c r="C156" t="s">
        <v>95</v>
      </c>
      <c r="D156" t="s">
        <v>6</v>
      </c>
      <c r="E156">
        <v>0</v>
      </c>
      <c r="F156">
        <v>0</v>
      </c>
      <c r="G156">
        <v>1</v>
      </c>
      <c r="H156">
        <v>0</v>
      </c>
      <c r="I156" t="s">
        <v>28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5.7</v>
      </c>
      <c r="AE156">
        <v>718</v>
      </c>
      <c r="AF156">
        <v>21.806111420311595</v>
      </c>
      <c r="AG156">
        <v>17.672973442571148</v>
      </c>
      <c r="AH156">
        <v>27.15661049106955</v>
      </c>
      <c r="AI156">
        <v>5.7700268208463559</v>
      </c>
      <c r="AJ156">
        <v>0</v>
      </c>
      <c r="AK156">
        <v>0</v>
      </c>
    </row>
    <row r="157" spans="1:37" hidden="1" x14ac:dyDescent="0.35">
      <c r="A157" t="s">
        <v>364</v>
      </c>
      <c r="B157" t="s">
        <v>365</v>
      </c>
      <c r="C157" t="s">
        <v>366</v>
      </c>
      <c r="D157" t="s">
        <v>4</v>
      </c>
      <c r="E157">
        <v>1</v>
      </c>
      <c r="F157">
        <v>0</v>
      </c>
      <c r="G157">
        <v>0</v>
      </c>
      <c r="H157">
        <v>0</v>
      </c>
      <c r="I157" t="s">
        <v>28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5</v>
      </c>
      <c r="AE157">
        <v>720</v>
      </c>
      <c r="AF157">
        <v>21.909703643800572</v>
      </c>
      <c r="AG157">
        <v>20.808578260110124</v>
      </c>
      <c r="AH157">
        <v>29.535947867942092</v>
      </c>
      <c r="AI157">
        <v>6.9765510198494711</v>
      </c>
      <c r="AJ157">
        <v>0</v>
      </c>
      <c r="AK157">
        <v>0</v>
      </c>
    </row>
    <row r="158" spans="1:37" x14ac:dyDescent="0.35">
      <c r="A158" t="s">
        <v>149</v>
      </c>
      <c r="B158" t="s">
        <v>150</v>
      </c>
      <c r="C158" t="s">
        <v>151</v>
      </c>
      <c r="D158" t="s">
        <v>5</v>
      </c>
      <c r="E158">
        <v>0</v>
      </c>
      <c r="F158">
        <v>1</v>
      </c>
      <c r="G158">
        <v>0</v>
      </c>
      <c r="H158">
        <v>0</v>
      </c>
      <c r="I158" t="s">
        <v>15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5</v>
      </c>
      <c r="AE158">
        <v>245</v>
      </c>
      <c r="AF158">
        <v>17.540983606557376</v>
      </c>
      <c r="AG158">
        <v>14.093209649933931</v>
      </c>
      <c r="AH158">
        <v>15.855128367238432</v>
      </c>
      <c r="AI158">
        <v>3.4818760353958806</v>
      </c>
      <c r="AJ158">
        <v>1</v>
      </c>
      <c r="AK158">
        <v>1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2023-11-03T23:28:02Z</dcterms:created>
  <dcterms:modified xsi:type="dcterms:W3CDTF">2023-11-03T23:30:59Z</dcterms:modified>
  <cp:category/>
</cp:coreProperties>
</file>