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o\Dropbox\JavaScript\AI\FPL-predictor\Predictions\2023-24\"/>
    </mc:Choice>
  </mc:AlternateContent>
  <xr:revisionPtr revIDLastSave="0" documentId="13_ncr:1_{BD1FD655-B4EF-4349-8D4D-2DAAFCE9BF7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solver_adj" localSheetId="0" hidden="1">Sheet1!$AK$2:$AK$201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Sheet1!$AK$2:$AK$201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hs5" localSheetId="0" hidden="1">Sheet1!$AN$6:$AN$9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hs5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1" i="1" l="1"/>
  <c r="AH161" i="1"/>
  <c r="AI38" i="1"/>
  <c r="AH38" i="1"/>
  <c r="AN2" i="1" s="1"/>
  <c r="AI78" i="1"/>
  <c r="AH7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16" i="1" l="1"/>
</calcChain>
</file>

<file path=xl/sharedStrings.xml><?xml version="1.0" encoding="utf-8"?>
<sst xmlns="http://schemas.openxmlformats.org/spreadsheetml/2006/main" count="1068" uniqueCount="453">
  <si>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</si>
  <si>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</si>
  <si>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</si>
  <si>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</si>
  <si>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</si>
  <si>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</si>
  <si>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</si>
  <si>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</si>
  <si>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</si>
  <si>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</si>
  <si>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</si>
  <si>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</si>
  <si>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</si>
  <si>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</si>
  <si>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</si>
  <si>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</si>
  <si>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</si>
  <si>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</si>
  <si>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</si>
  <si>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</si>
  <si>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</si>
  <si>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</si>
  <si>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</si>
  <si>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</si>
  <si>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</si>
  <si>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</si>
  <si>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</si>
  <si>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</si>
  <si>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</si>
  <si>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</si>
  <si>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</si>
  <si>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</si>
  <si>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</si>
  <si>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</si>
  <si>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</si>
  <si>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</si>
  <si>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</si>
  <si>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</si>
  <si>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</si>
  <si>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</si>
  <si>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</si>
  <si>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</si>
  <si>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</si>
  <si>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</si>
  <si>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</si>
  <si>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</si>
  <si>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</si>
  <si>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</si>
  <si>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</si>
  <si>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</si>
  <si>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</si>
  <si>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</si>
  <si>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</si>
  <si>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</si>
  <si>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</si>
  <si>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</si>
  <si>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</si>
  <si>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</si>
  <si>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</si>
  <si>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</si>
  <si>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</si>
  <si>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</si>
  <si>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</si>
  <si>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</si>
  <si>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</si>
  <si>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</si>
  <si>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</si>
  <si>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</si>
  <si>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</si>
  <si>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</si>
  <si>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</si>
  <si>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</si>
  <si>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</si>
  <si>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</si>
  <si>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</si>
  <si>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</si>
  <si>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Diego Carlos</t>
  </si>
  <si>
    <t>Santos Silva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</si>
  <si>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</si>
  <si>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</si>
  <si>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</si>
  <si>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</si>
  <si>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</si>
  <si>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</si>
  <si>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</si>
  <si>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</si>
  <si>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</si>
  <si>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</si>
  <si>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</si>
  <si>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</si>
  <si>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</si>
  <si>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</si>
  <si>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</si>
  <si>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</si>
  <si>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</si>
  <si>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</si>
  <si>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</si>
  <si>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</si>
  <si>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</si>
  <si>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</si>
  <si>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</si>
  <si>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</si>
  <si>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Lewis</t>
  </si>
  <si>
    <t>Cook</t>
  </si>
  <si>
    <t>L.Cook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</si>
  <si>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</si>
  <si>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</si>
  <si>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</si>
  <si>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</si>
  <si>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</si>
  <si>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</si>
  <si>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</si>
  <si>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</si>
  <si>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</si>
  <si>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</si>
  <si>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</si>
  <si>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</si>
  <si>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</si>
  <si>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</si>
  <si>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</si>
  <si>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</si>
  <si>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</si>
  <si>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</si>
  <si>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</si>
  <si>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</si>
  <si>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</si>
  <si>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</si>
  <si>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</si>
  <si>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</si>
  <si>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</si>
  <si>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</si>
  <si>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</si>
  <si>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</si>
  <si>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</si>
  <si>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</si>
  <si>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</si>
  <si>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Ben</t>
  </si>
  <si>
    <t>Mee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</si>
  <si>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</si>
  <si>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</si>
  <si>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</si>
  <si>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</si>
  <si>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</si>
  <si>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</si>
  <si>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</si>
  <si>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</si>
  <si>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</si>
  <si>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</si>
  <si>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</si>
  <si>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</si>
  <si>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</si>
  <si>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</si>
  <si>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</si>
  <si>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</si>
  <si>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</si>
  <si>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</si>
  <si>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</si>
  <si>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</si>
  <si>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</si>
  <si>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</si>
  <si>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</si>
  <si>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Charlie</t>
  </si>
  <si>
    <t>Taylor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</si>
  <si>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</si>
  <si>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</si>
  <si>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</si>
  <si>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</si>
  <si>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</si>
  <si>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</si>
  <si>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</si>
  <si>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</si>
  <si>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</si>
  <si>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</si>
  <si>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</si>
  <si>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</si>
  <si>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</si>
  <si>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</si>
  <si>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</si>
  <si>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</si>
  <si>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</si>
  <si>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</si>
  <si>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</si>
  <si>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</si>
  <si>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</si>
  <si>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</si>
  <si>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</si>
  <si>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</si>
  <si>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</si>
  <si>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</si>
  <si>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</si>
  <si>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</si>
  <si>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</si>
  <si>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</si>
  <si>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</si>
  <si>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</si>
  <si>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</si>
  <si>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</si>
  <si>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</si>
  <si>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</si>
  <si>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</si>
  <si>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</si>
  <si>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</si>
  <si>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</si>
  <si>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</si>
  <si>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</si>
  <si>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</si>
  <si>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</si>
  <si>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</si>
  <si>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</si>
  <si>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</si>
  <si>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</si>
  <si>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</si>
  <si>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</si>
  <si>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</si>
  <si>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</si>
  <si>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</si>
  <si>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</si>
  <si>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</si>
  <si>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</si>
  <si>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</si>
  <si>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</si>
  <si>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</si>
  <si>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</si>
  <si>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</si>
  <si>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</si>
  <si>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</si>
  <si>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</si>
  <si>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</si>
  <si>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</si>
  <si>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Idrissa</t>
  </si>
  <si>
    <t>Gueye</t>
  </si>
  <si>
    <t>Gana</t>
  </si>
  <si>
    <t>Dwight</t>
  </si>
  <si>
    <t>McNeil</t>
  </si>
  <si>
    <t>Vitalii</t>
  </si>
  <si>
    <t>Mykolenko</t>
  </si>
  <si>
    <t>Amadou</t>
  </si>
  <si>
    <t>Onana</t>
  </si>
  <si>
    <t>Patterson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</si>
  <si>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</si>
  <si>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</si>
  <si>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</si>
  <si>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</si>
  <si>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</si>
  <si>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</si>
  <si>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</si>
  <si>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</si>
  <si>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</si>
  <si>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</si>
  <si>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</si>
  <si>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</si>
  <si>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</si>
  <si>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</si>
  <si>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</si>
  <si>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</si>
  <si>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</si>
  <si>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</si>
  <si>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</si>
  <si>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</si>
  <si>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</si>
  <si>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</si>
  <si>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</si>
  <si>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</si>
  <si>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</si>
  <si>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</si>
  <si>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</si>
  <si>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</si>
  <si>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</si>
  <si>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</si>
  <si>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</si>
  <si>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</si>
  <si>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</si>
  <si>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</si>
  <si>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</si>
  <si>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</si>
  <si>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</si>
  <si>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</si>
  <si>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</si>
  <si>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</si>
  <si>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</si>
  <si>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</si>
  <si>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</si>
  <si>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</si>
  <si>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</si>
  <si>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</si>
  <si>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</si>
  <si>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</si>
  <si>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</si>
  <si>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</si>
  <si>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</si>
  <si>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</si>
  <si>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</si>
  <si>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</si>
  <si>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</si>
  <si>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</si>
  <si>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</si>
  <si>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</si>
  <si>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</si>
  <si>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</si>
  <si>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</si>
  <si>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</si>
  <si>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</si>
  <si>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</si>
  <si>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</si>
  <si>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</si>
  <si>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</si>
  <si>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</si>
  <si>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</si>
  <si>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</si>
  <si>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</si>
  <si>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</si>
  <si>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</si>
  <si>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</si>
  <si>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</si>
  <si>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</si>
  <si>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</si>
  <si>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</si>
  <si>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</si>
  <si>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</si>
  <si>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</si>
  <si>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</si>
  <si>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</si>
  <si>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</si>
  <si>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</si>
  <si>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</si>
  <si>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</si>
  <si>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</si>
  <si>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</si>
  <si>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</si>
  <si>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</si>
  <si>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</si>
  <si>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</si>
  <si>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</si>
  <si>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</si>
  <si>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</si>
  <si>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</si>
  <si>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Eriksen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</si>
  <si>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</si>
  <si>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</si>
  <si>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</si>
  <si>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</si>
  <si>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</si>
  <si>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</si>
  <si>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</si>
  <si>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</si>
  <si>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Rashford</t>
  </si>
  <si>
    <t>André</t>
  </si>
  <si>
    <t>Jonny</t>
  </si>
  <si>
    <t>Evans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</si>
  <si>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</si>
  <si>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</si>
  <si>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</si>
  <si>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</si>
  <si>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</si>
  <si>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</si>
  <si>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</si>
  <si>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</si>
  <si>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</si>
  <si>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</si>
  <si>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</si>
  <si>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</si>
  <si>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</si>
  <si>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</si>
  <si>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</si>
  <si>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Jamaal</t>
  </si>
  <si>
    <t>Lascelles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</si>
  <si>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</si>
  <si>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</si>
  <si>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</si>
  <si>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</si>
  <si>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</si>
  <si>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</si>
  <si>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</si>
  <si>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</si>
  <si>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</si>
  <si>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Tino</t>
  </si>
  <si>
    <t>Livramento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</si>
  <si>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</si>
  <si>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</si>
  <si>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</si>
  <si>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</si>
  <si>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</si>
  <si>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</si>
  <si>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</si>
  <si>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</si>
  <si>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</si>
  <si>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</si>
  <si>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</si>
  <si>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</si>
  <si>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</si>
  <si>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</si>
  <si>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</si>
  <si>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</si>
  <si>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</si>
  <si>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</si>
  <si>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</si>
  <si>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</si>
  <si>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</si>
  <si>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</si>
  <si>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</si>
  <si>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</si>
  <si>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</si>
  <si>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</si>
  <si>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</si>
  <si>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</si>
  <si>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</si>
  <si>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</si>
  <si>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</si>
  <si>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</si>
  <si>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</si>
  <si>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</si>
  <si>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</si>
  <si>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</si>
  <si>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</si>
  <si>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</si>
  <si>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</si>
  <si>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</si>
  <si>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</si>
  <si>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</si>
  <si>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</si>
  <si>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</si>
  <si>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</si>
  <si>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</si>
  <si>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</si>
  <si>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</si>
  <si>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</si>
  <si>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</si>
  <si>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</si>
  <si>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</si>
  <si>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</si>
  <si>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</si>
  <si>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</si>
  <si>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</si>
  <si>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</si>
  <si>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</si>
  <si>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</si>
  <si>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</si>
  <si>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</si>
  <si>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</si>
  <si>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Hwang</t>
  </si>
  <si>
    <t>Hee-chan</t>
  </si>
  <si>
    <t>Hee Chan</t>
  </si>
  <si>
    <t>Mario</t>
  </si>
  <si>
    <t>Lemina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</si>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</sst>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63" totalsRowShown="0">
  <autoFilter ref="A1:AK763" xr:uid="{00000000-0009-0000-0100-000001000000}">
    <filterColumn colId="36">
      <filters>
        <filter val="1"/>
      </filters>
    </filterColumn>
  </autoFilter>
  <sortState xmlns:xlrd2="http://schemas.microsoft.com/office/spreadsheetml/2017/richdata2" ref="A3:AK161">
    <sortCondition descending="1" ref="AI1:AI763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63"/>
  <sheetViews>
    <sheetView tabSelected="1" workbookViewId="0">
      <selection activeCell="AN766" sqref="AN766"/>
    </sheetView>
  </sheetViews>
  <sheetFormatPr defaultColWidth="8.81640625" defaultRowHeight="14.5" x14ac:dyDescent="0.35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35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hidden="1" x14ac:dyDescent="0.35">
      <c r="A2" t="s">
        <v>297</v>
      </c>
      <c r="B2" t="s">
        <v>298</v>
      </c>
      <c r="C2" t="s">
        <v>298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13.2</v>
      </c>
      <c r="AE2">
        <v>399</v>
      </c>
      <c r="AF2">
        <v>34.550264550264572</v>
      </c>
      <c r="AG2">
        <v>34.23282534755208</v>
      </c>
      <c r="AH2">
        <v>36.91815175822137</v>
      </c>
      <c r="AI2">
        <v>7.3836303514573434</v>
      </c>
      <c r="AJ2">
        <v>0</v>
      </c>
      <c r="AK2">
        <v>0</v>
      </c>
      <c r="AM2" t="s">
        <v>0</v>
      </c>
      <c r="AN2">
        <f>SUMPRODUCT(Table1[Selected], Table1[PPG])</f>
        <v>316.65593145563071</v>
      </c>
      <c r="AO2" t="s">
        <v>1</v>
      </c>
    </row>
    <row r="3" spans="1:41" x14ac:dyDescent="0.35">
      <c r="A3" t="s">
        <v>185</v>
      </c>
      <c r="B3" t="s">
        <v>186</v>
      </c>
      <c r="C3" t="s">
        <v>186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257</v>
      </c>
      <c r="AF3">
        <v>21.89463643826517</v>
      </c>
      <c r="AG3">
        <v>27.69940597522767</v>
      </c>
      <c r="AH3">
        <v>32.034706222911836</v>
      </c>
      <c r="AI3">
        <v>6.4069412445836651</v>
      </c>
      <c r="AJ3">
        <v>1</v>
      </c>
      <c r="AK3">
        <v>1</v>
      </c>
    </row>
    <row r="4" spans="1:41" hidden="1" x14ac:dyDescent="0.35">
      <c r="A4" t="s">
        <v>418</v>
      </c>
      <c r="B4" t="s">
        <v>419</v>
      </c>
      <c r="C4" t="s">
        <v>418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28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9.8000000000000007</v>
      </c>
      <c r="AE4">
        <v>686</v>
      </c>
      <c r="AF4">
        <v>25.48076923076923</v>
      </c>
      <c r="AG4">
        <v>24.618170979557831</v>
      </c>
      <c r="AH4">
        <v>27.56659163922242</v>
      </c>
      <c r="AI4">
        <v>5.5152520386663166</v>
      </c>
      <c r="AJ4">
        <v>0</v>
      </c>
      <c r="AK4">
        <v>0</v>
      </c>
      <c r="AM4" t="s">
        <v>2</v>
      </c>
      <c r="AN4">
        <f>SUMPRODUCT(Table1[Selected],Table1[Cost])</f>
        <v>100.80000000000001</v>
      </c>
      <c r="AO4">
        <v>101.5</v>
      </c>
    </row>
    <row r="5" spans="1:41" hidden="1" x14ac:dyDescent="0.35">
      <c r="A5" t="s">
        <v>190</v>
      </c>
      <c r="B5" t="s">
        <v>191</v>
      </c>
      <c r="C5" t="s">
        <v>191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260</v>
      </c>
      <c r="AF5">
        <v>32.118633989497667</v>
      </c>
      <c r="AG5">
        <v>11.45833333333333</v>
      </c>
      <c r="AH5">
        <v>27.393524596615141</v>
      </c>
      <c r="AI5">
        <v>5.4787049193230288</v>
      </c>
      <c r="AJ5">
        <v>0</v>
      </c>
      <c r="AK5">
        <v>0</v>
      </c>
    </row>
    <row r="6" spans="1:41" x14ac:dyDescent="0.35">
      <c r="A6" t="s">
        <v>274</v>
      </c>
      <c r="B6" t="s">
        <v>275</v>
      </c>
      <c r="C6" t="s">
        <v>275</v>
      </c>
      <c r="D6" t="s">
        <v>4</v>
      </c>
      <c r="E6">
        <v>0</v>
      </c>
      <c r="F6">
        <v>1</v>
      </c>
      <c r="G6">
        <v>0</v>
      </c>
      <c r="H6">
        <v>0</v>
      </c>
      <c r="I6" t="s">
        <v>21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8.1999999999999993</v>
      </c>
      <c r="AE6">
        <v>381</v>
      </c>
      <c r="AF6">
        <v>27.345430733147431</v>
      </c>
      <c r="AG6">
        <v>23.07923778873878</v>
      </c>
      <c r="AH6">
        <v>27.123838549774032</v>
      </c>
      <c r="AI6">
        <v>5.513442269306621</v>
      </c>
      <c r="AJ6">
        <v>1</v>
      </c>
      <c r="AK6">
        <v>1</v>
      </c>
      <c r="AM6" t="s">
        <v>3</v>
      </c>
      <c r="AN6">
        <f>SUMPRODUCT(Table1[Selected],Table1[GKP])</f>
        <v>2</v>
      </c>
      <c r="AO6">
        <v>2</v>
      </c>
    </row>
    <row r="7" spans="1:41" hidden="1" x14ac:dyDescent="0.35">
      <c r="A7" t="s">
        <v>241</v>
      </c>
      <c r="B7" t="s">
        <v>242</v>
      </c>
      <c r="C7" t="s">
        <v>242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5.5</v>
      </c>
      <c r="AE7">
        <v>340</v>
      </c>
      <c r="AF7">
        <v>19.776785714285712</v>
      </c>
      <c r="AG7">
        <v>18.99222375831793</v>
      </c>
      <c r="AH7">
        <v>26.87156729354486</v>
      </c>
      <c r="AI7">
        <v>5.3743134587089703</v>
      </c>
      <c r="AJ7">
        <v>0</v>
      </c>
      <c r="AK7">
        <v>0</v>
      </c>
      <c r="AM7" t="s">
        <v>4</v>
      </c>
      <c r="AN7">
        <f>SUMPRODUCT(Table1[Selected],Table1[DEF])</f>
        <v>5</v>
      </c>
      <c r="AO7">
        <v>5</v>
      </c>
    </row>
    <row r="8" spans="1:41" hidden="1" x14ac:dyDescent="0.35">
      <c r="A8" t="s">
        <v>374</v>
      </c>
      <c r="B8" t="s">
        <v>267</v>
      </c>
      <c r="C8" t="s">
        <v>267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7.8</v>
      </c>
      <c r="AE8">
        <v>563</v>
      </c>
      <c r="AF8">
        <v>22.88590604026847</v>
      </c>
      <c r="AG8">
        <v>22.9750380177347</v>
      </c>
      <c r="AH8">
        <v>26.246891484411019</v>
      </c>
      <c r="AI8">
        <v>5.2505621922133212</v>
      </c>
      <c r="AJ8">
        <v>0</v>
      </c>
      <c r="AK8">
        <v>0</v>
      </c>
      <c r="AM8" t="s">
        <v>5</v>
      </c>
      <c r="AN8">
        <f>SUMPRODUCT(Table1[Selected],Table1[MID])</f>
        <v>5</v>
      </c>
      <c r="AO8">
        <v>5</v>
      </c>
    </row>
    <row r="9" spans="1:41" hidden="1" x14ac:dyDescent="0.35">
      <c r="A9" t="s">
        <v>349</v>
      </c>
      <c r="B9" t="s">
        <v>350</v>
      </c>
      <c r="C9" t="s">
        <v>351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532</v>
      </c>
      <c r="AF9">
        <v>22.611471018864052</v>
      </c>
      <c r="AG9">
        <v>23.147499231237319</v>
      </c>
      <c r="AH9">
        <v>26.183105253775992</v>
      </c>
      <c r="AI9">
        <v>5.8458484483381454</v>
      </c>
      <c r="AJ9">
        <v>0</v>
      </c>
      <c r="AK9">
        <v>0</v>
      </c>
      <c r="AM9" t="s">
        <v>6</v>
      </c>
      <c r="AN9">
        <f>SUMPRODUCT(Table1[Selected],Table1[FWD])</f>
        <v>3</v>
      </c>
      <c r="AO9">
        <v>3</v>
      </c>
    </row>
    <row r="10" spans="1:41" hidden="1" x14ac:dyDescent="0.35">
      <c r="A10" t="s">
        <v>53</v>
      </c>
      <c r="B10" t="s">
        <v>54</v>
      </c>
      <c r="C10" t="s">
        <v>54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8.4</v>
      </c>
      <c r="AE10">
        <v>12</v>
      </c>
      <c r="AF10">
        <v>25.973290961345299</v>
      </c>
      <c r="AG10">
        <v>22.174091793501251</v>
      </c>
      <c r="AH10">
        <v>25.660588611224352</v>
      </c>
      <c r="AI10">
        <v>5.1321177259744788</v>
      </c>
      <c r="AJ10">
        <v>0</v>
      </c>
      <c r="AK10">
        <v>0</v>
      </c>
    </row>
    <row r="11" spans="1:41" hidden="1" x14ac:dyDescent="0.35">
      <c r="A11" t="s">
        <v>43</v>
      </c>
      <c r="B11" t="s">
        <v>49</v>
      </c>
      <c r="C11" t="s">
        <v>50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7.7</v>
      </c>
      <c r="AE11">
        <v>10</v>
      </c>
      <c r="AF11">
        <v>23.77551020408163</v>
      </c>
      <c r="AG11">
        <v>23.924207275096379</v>
      </c>
      <c r="AH11">
        <v>25.34298622015212</v>
      </c>
      <c r="AI11">
        <v>5.0685971985314087</v>
      </c>
      <c r="AJ11">
        <v>0</v>
      </c>
      <c r="AK11">
        <v>0</v>
      </c>
      <c r="AM11" t="s">
        <v>7</v>
      </c>
      <c r="AN11">
        <f>SUMPRODUCT(Table1[Selected], -- (Table1[PREV] = 0))</f>
        <v>0</v>
      </c>
    </row>
    <row r="12" spans="1:41" hidden="1" x14ac:dyDescent="0.35">
      <c r="A12" t="s">
        <v>372</v>
      </c>
      <c r="B12" t="s">
        <v>373</v>
      </c>
      <c r="C12" t="s">
        <v>373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6.9</v>
      </c>
      <c r="AE12">
        <v>560</v>
      </c>
      <c r="AF12">
        <v>23.274956262980481</v>
      </c>
      <c r="AG12">
        <v>20.233388638291029</v>
      </c>
      <c r="AH12">
        <v>24.938397438631409</v>
      </c>
      <c r="AI12">
        <v>4.9327667050226403</v>
      </c>
      <c r="AJ12">
        <v>0</v>
      </c>
      <c r="AK12">
        <v>0</v>
      </c>
      <c r="AM12" t="s">
        <v>8</v>
      </c>
      <c r="AN12">
        <v>1</v>
      </c>
    </row>
    <row r="13" spans="1:41" hidden="1" x14ac:dyDescent="0.35">
      <c r="A13" t="s">
        <v>196</v>
      </c>
      <c r="B13" t="s">
        <v>239</v>
      </c>
      <c r="C13" t="s">
        <v>239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329</v>
      </c>
      <c r="AF13">
        <v>17.698412698412731</v>
      </c>
      <c r="AG13">
        <v>17.98478276990636</v>
      </c>
      <c r="AH13">
        <v>24.757756014289569</v>
      </c>
      <c r="AI13">
        <v>4.8966576178823038</v>
      </c>
      <c r="AJ13">
        <v>0</v>
      </c>
      <c r="AK13">
        <v>0</v>
      </c>
    </row>
    <row r="14" spans="1:41" hidden="1" x14ac:dyDescent="0.35">
      <c r="A14" t="s">
        <v>92</v>
      </c>
      <c r="B14" t="s">
        <v>93</v>
      </c>
      <c r="C14" t="s">
        <v>93</v>
      </c>
      <c r="D14" t="s">
        <v>6</v>
      </c>
      <c r="E14">
        <v>0</v>
      </c>
      <c r="F14">
        <v>0</v>
      </c>
      <c r="G14">
        <v>0</v>
      </c>
      <c r="H14">
        <v>1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8.6999999999999993</v>
      </c>
      <c r="AE14">
        <v>61</v>
      </c>
      <c r="AF14">
        <v>22.875000000000011</v>
      </c>
      <c r="AG14">
        <v>21.991490577203159</v>
      </c>
      <c r="AH14">
        <v>24.54192737945754</v>
      </c>
      <c r="AI14">
        <v>4.9065287229144037</v>
      </c>
      <c r="AJ14">
        <v>0</v>
      </c>
      <c r="AK14">
        <v>0</v>
      </c>
      <c r="AM14" t="s">
        <v>9</v>
      </c>
      <c r="AN14">
        <f>((AN11-AN12)+((AN11-AN12)))/2*4</f>
        <v>-4</v>
      </c>
    </row>
    <row r="15" spans="1:41" hidden="1" x14ac:dyDescent="0.35">
      <c r="A15" t="s">
        <v>359</v>
      </c>
      <c r="B15" t="s">
        <v>360</v>
      </c>
      <c r="C15" t="s">
        <v>360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25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7.6</v>
      </c>
      <c r="AE15">
        <v>545</v>
      </c>
      <c r="AF15">
        <v>23.59375</v>
      </c>
      <c r="AG15">
        <v>19.040815895708889</v>
      </c>
      <c r="AH15">
        <v>24.45663947142598</v>
      </c>
      <c r="AI15">
        <v>4.9635833552830846</v>
      </c>
      <c r="AJ15">
        <v>0</v>
      </c>
      <c r="AK15">
        <v>0</v>
      </c>
    </row>
    <row r="16" spans="1:41" hidden="1" x14ac:dyDescent="0.35">
      <c r="A16" t="s">
        <v>116</v>
      </c>
      <c r="B16" t="s">
        <v>225</v>
      </c>
      <c r="C16" t="s">
        <v>225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5.8</v>
      </c>
      <c r="AE16">
        <v>314</v>
      </c>
      <c r="AF16">
        <v>17.003901931126681</v>
      </c>
      <c r="AG16">
        <v>17.838288329684811</v>
      </c>
      <c r="AH16">
        <v>24.188016356810731</v>
      </c>
      <c r="AI16">
        <v>4.7962553842740343</v>
      </c>
      <c r="AJ16">
        <v>0</v>
      </c>
      <c r="AK16">
        <v>0</v>
      </c>
      <c r="AM16" t="s">
        <v>10</v>
      </c>
      <c r="AN16">
        <f>AN2-AN14*5</f>
        <v>336.65593145563071</v>
      </c>
      <c r="AO16">
        <v>316.65589999999997</v>
      </c>
    </row>
    <row r="17" spans="1:41" hidden="1" x14ac:dyDescent="0.35">
      <c r="A17" t="s">
        <v>301</v>
      </c>
      <c r="B17" t="s">
        <v>302</v>
      </c>
      <c r="C17" t="s">
        <v>301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6.2</v>
      </c>
      <c r="AE17">
        <v>404</v>
      </c>
      <c r="AF17">
        <v>24.038461538461529</v>
      </c>
      <c r="AG17">
        <v>20.771106394022429</v>
      </c>
      <c r="AH17">
        <v>24.095735529779681</v>
      </c>
      <c r="AI17">
        <v>4.7336882148997717</v>
      </c>
      <c r="AJ17">
        <v>0</v>
      </c>
      <c r="AK17">
        <v>0</v>
      </c>
    </row>
    <row r="18" spans="1:41" hidden="1" x14ac:dyDescent="0.35">
      <c r="A18" t="s">
        <v>182</v>
      </c>
      <c r="B18" t="s">
        <v>183</v>
      </c>
      <c r="C18" t="s">
        <v>184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6.9</v>
      </c>
      <c r="AE18">
        <v>252</v>
      </c>
      <c r="AF18">
        <v>18.125</v>
      </c>
      <c r="AG18">
        <v>19.249657239779399</v>
      </c>
      <c r="AH18">
        <v>24.046546204179599</v>
      </c>
      <c r="AI18">
        <v>4.810132696910725</v>
      </c>
      <c r="AJ18">
        <v>0</v>
      </c>
      <c r="AK18">
        <v>0</v>
      </c>
      <c r="AM18" t="s">
        <v>11</v>
      </c>
      <c r="AN18">
        <f>SUMPRODUCT(Table1[Selected],Table1[ARS])</f>
        <v>2</v>
      </c>
      <c r="AO18">
        <v>3</v>
      </c>
    </row>
    <row r="19" spans="1:41" hidden="1" x14ac:dyDescent="0.35">
      <c r="A19" t="s">
        <v>55</v>
      </c>
      <c r="B19" t="s">
        <v>56</v>
      </c>
      <c r="C19" t="s">
        <v>56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17</v>
      </c>
      <c r="AF19">
        <v>27.19985466341322</v>
      </c>
      <c r="AG19">
        <v>17.5</v>
      </c>
      <c r="AH19">
        <v>23.947855544453709</v>
      </c>
      <c r="AI19">
        <v>4.8206878680164396</v>
      </c>
      <c r="AJ19">
        <v>0</v>
      </c>
      <c r="AK19">
        <v>0</v>
      </c>
      <c r="AM19" t="s">
        <v>12</v>
      </c>
      <c r="AN19">
        <f>SUMPRODUCT(Table1[Selected],Table1[AVL])</f>
        <v>2</v>
      </c>
      <c r="AO19">
        <v>3</v>
      </c>
    </row>
    <row r="20" spans="1:41" x14ac:dyDescent="0.35">
      <c r="A20" t="s">
        <v>96</v>
      </c>
      <c r="B20" t="s">
        <v>97</v>
      </c>
      <c r="C20" t="s">
        <v>97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6.7</v>
      </c>
      <c r="AE20">
        <v>64</v>
      </c>
      <c r="AF20">
        <v>21.764705882352938</v>
      </c>
      <c r="AG20">
        <v>21.831082617994181</v>
      </c>
      <c r="AH20">
        <v>23.834643683983469</v>
      </c>
      <c r="AI20">
        <v>4.7667639558818458</v>
      </c>
      <c r="AJ20">
        <v>1</v>
      </c>
      <c r="AK20">
        <v>1</v>
      </c>
      <c r="AM20" t="s">
        <v>13</v>
      </c>
      <c r="AN20">
        <f>SUMPRODUCT(Table1[Selected],Table1[BOU])</f>
        <v>1</v>
      </c>
      <c r="AO20">
        <v>3</v>
      </c>
    </row>
    <row r="21" spans="1:41" hidden="1" x14ac:dyDescent="0.35">
      <c r="A21" t="s">
        <v>331</v>
      </c>
      <c r="B21" t="s">
        <v>332</v>
      </c>
      <c r="C21" t="s">
        <v>333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24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8.1999999999999993</v>
      </c>
      <c r="AE21">
        <v>494</v>
      </c>
      <c r="AF21">
        <v>22.757498123422959</v>
      </c>
      <c r="AG21">
        <v>23.044420424167459</v>
      </c>
      <c r="AH21">
        <v>23.689771921309362</v>
      </c>
      <c r="AI21">
        <v>5.2298824948929399</v>
      </c>
      <c r="AJ21">
        <v>0</v>
      </c>
      <c r="AK21">
        <v>0</v>
      </c>
      <c r="AM21" t="s">
        <v>14</v>
      </c>
      <c r="AN21">
        <f>SUMPRODUCT(Table1[Selected],Table1[BRE])</f>
        <v>0</v>
      </c>
      <c r="AO21">
        <v>3</v>
      </c>
    </row>
    <row r="22" spans="1:41" hidden="1" x14ac:dyDescent="0.35">
      <c r="A22" t="s">
        <v>165</v>
      </c>
      <c r="B22" t="s">
        <v>408</v>
      </c>
      <c r="C22" t="s">
        <v>408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7.8</v>
      </c>
      <c r="AE22">
        <v>675</v>
      </c>
      <c r="AF22">
        <v>21.619389819648969</v>
      </c>
      <c r="AG22">
        <v>21.35751063562509</v>
      </c>
      <c r="AH22">
        <v>23.64252099423949</v>
      </c>
      <c r="AI22">
        <v>4.4439800349255476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 x14ac:dyDescent="0.35">
      <c r="A23" t="s">
        <v>406</v>
      </c>
      <c r="B23" t="s">
        <v>407</v>
      </c>
      <c r="C23" t="s">
        <v>407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28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7.2</v>
      </c>
      <c r="AE23">
        <v>672</v>
      </c>
      <c r="AF23">
        <v>20.414996273013401</v>
      </c>
      <c r="AG23">
        <v>20.77248628996281</v>
      </c>
      <c r="AH23">
        <v>22.65148258353631</v>
      </c>
      <c r="AI23">
        <v>4.6559927975962641</v>
      </c>
      <c r="AJ23">
        <v>1</v>
      </c>
      <c r="AK23">
        <v>1</v>
      </c>
      <c r="AM23" t="s">
        <v>16</v>
      </c>
      <c r="AN23">
        <f>SUMPRODUCT(Table1[Selected],Table1[BUR])</f>
        <v>0</v>
      </c>
      <c r="AO23">
        <v>3</v>
      </c>
    </row>
    <row r="24" spans="1:41" hidden="1" x14ac:dyDescent="0.35">
      <c r="A24" t="s">
        <v>382</v>
      </c>
      <c r="B24" t="s">
        <v>383</v>
      </c>
      <c r="C24" t="s">
        <v>383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26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6.3</v>
      </c>
      <c r="AE24">
        <v>581</v>
      </c>
      <c r="AF24">
        <v>20.186792445656071</v>
      </c>
      <c r="AG24">
        <v>19.17626405658438</v>
      </c>
      <c r="AH24">
        <v>23.05457195273744</v>
      </c>
      <c r="AI24">
        <v>4.8285000823898354</v>
      </c>
      <c r="AJ24">
        <v>0</v>
      </c>
      <c r="AK24">
        <v>0</v>
      </c>
      <c r="AM24" t="s">
        <v>17</v>
      </c>
      <c r="AN24">
        <f>SUMPRODUCT(Table1[Selected],Table1[CHE])</f>
        <v>3</v>
      </c>
      <c r="AO24">
        <v>3</v>
      </c>
    </row>
    <row r="25" spans="1:41" x14ac:dyDescent="0.35">
      <c r="A25" t="s">
        <v>450</v>
      </c>
      <c r="B25" t="s">
        <v>451</v>
      </c>
      <c r="C25" t="s">
        <v>452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30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5.7</v>
      </c>
      <c r="AE25">
        <v>756</v>
      </c>
      <c r="AF25">
        <v>22.870971542848078</v>
      </c>
      <c r="AG25">
        <v>13.75</v>
      </c>
      <c r="AH25">
        <v>22.092818841223661</v>
      </c>
      <c r="AI25">
        <v>4.4185637682447334</v>
      </c>
      <c r="AJ25">
        <v>1</v>
      </c>
      <c r="AK25">
        <v>1</v>
      </c>
      <c r="AM25" t="s">
        <v>18</v>
      </c>
      <c r="AN25">
        <f>SUMPRODUCT(Table1[Selected],Table1[CRY])</f>
        <v>0</v>
      </c>
      <c r="AO25">
        <v>3</v>
      </c>
    </row>
    <row r="26" spans="1:41" hidden="1" x14ac:dyDescent="0.35">
      <c r="A26" t="s">
        <v>276</v>
      </c>
      <c r="B26" t="s">
        <v>277</v>
      </c>
      <c r="C26" t="s">
        <v>278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21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5.6</v>
      </c>
      <c r="AE26">
        <v>382</v>
      </c>
      <c r="AF26">
        <v>22.516747772397039</v>
      </c>
      <c r="AG26">
        <v>19.200818204702848</v>
      </c>
      <c r="AH26">
        <v>22.437079412125339</v>
      </c>
      <c r="AI26">
        <v>4.5208646623305526</v>
      </c>
      <c r="AJ26">
        <v>0</v>
      </c>
      <c r="AK26">
        <v>0</v>
      </c>
      <c r="AM26" t="s">
        <v>19</v>
      </c>
      <c r="AN26">
        <f>SUMPRODUCT(Table1[Selected],Table1[EVE])</f>
        <v>0</v>
      </c>
      <c r="AO26">
        <v>3</v>
      </c>
    </row>
    <row r="27" spans="1:41" hidden="1" x14ac:dyDescent="0.35">
      <c r="A27" t="s">
        <v>444</v>
      </c>
      <c r="B27" t="s">
        <v>445</v>
      </c>
      <c r="C27" t="s">
        <v>446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30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5</v>
      </c>
      <c r="AE27">
        <v>750</v>
      </c>
      <c r="AF27">
        <v>19.830397592789211</v>
      </c>
      <c r="AG27">
        <v>17.462121212121211</v>
      </c>
      <c r="AH27">
        <v>22.330254974604159</v>
      </c>
      <c r="AI27">
        <v>4.7708246218762662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 hidden="1" x14ac:dyDescent="0.35">
      <c r="A28" t="s">
        <v>368</v>
      </c>
      <c r="B28" t="s">
        <v>369</v>
      </c>
      <c r="C28" t="s">
        <v>369</v>
      </c>
      <c r="D28" t="s">
        <v>3</v>
      </c>
      <c r="E28">
        <v>1</v>
      </c>
      <c r="F28">
        <v>0</v>
      </c>
      <c r="G28">
        <v>0</v>
      </c>
      <c r="H28">
        <v>0</v>
      </c>
      <c r="I28" t="s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</v>
      </c>
      <c r="AE28">
        <v>554</v>
      </c>
      <c r="AF28">
        <v>20.684931506849331</v>
      </c>
      <c r="AG28">
        <v>18.02954941810242</v>
      </c>
      <c r="AH28">
        <v>22.189999616742899</v>
      </c>
      <c r="AI28">
        <v>4.4392178316222353</v>
      </c>
      <c r="AJ28">
        <v>0</v>
      </c>
      <c r="AK28">
        <v>0</v>
      </c>
      <c r="AM28" t="s">
        <v>21</v>
      </c>
      <c r="AN28">
        <f>SUMPRODUCT(Table1[Selected],Table1[LIV])</f>
        <v>1</v>
      </c>
      <c r="AO28">
        <v>3</v>
      </c>
    </row>
    <row r="29" spans="1:41" x14ac:dyDescent="0.35">
      <c r="A29" t="s">
        <v>187</v>
      </c>
      <c r="B29" t="s">
        <v>188</v>
      </c>
      <c r="C29" t="s">
        <v>189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258</v>
      </c>
      <c r="AF29">
        <v>16.971830985915499</v>
      </c>
      <c r="AG29">
        <v>17.13067918572337</v>
      </c>
      <c r="AH29">
        <v>21.91586966521432</v>
      </c>
      <c r="AI29">
        <v>4.3568173972643063</v>
      </c>
      <c r="AJ29">
        <v>1</v>
      </c>
      <c r="AK29">
        <v>1</v>
      </c>
      <c r="AM29" t="s">
        <v>22</v>
      </c>
      <c r="AN29">
        <f>SUMPRODUCT(Table1[Selected],Table1[LUT])</f>
        <v>0</v>
      </c>
      <c r="AO29">
        <v>3</v>
      </c>
    </row>
    <row r="30" spans="1:41" hidden="1" x14ac:dyDescent="0.35">
      <c r="A30" t="s">
        <v>439</v>
      </c>
      <c r="B30" t="s">
        <v>440</v>
      </c>
      <c r="C30" t="s">
        <v>441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5.8</v>
      </c>
      <c r="AE30">
        <v>740</v>
      </c>
      <c r="AF30">
        <v>22.52534783617828</v>
      </c>
      <c r="AG30">
        <v>14.044117647058821</v>
      </c>
      <c r="AH30">
        <v>22.04655358436073</v>
      </c>
      <c r="AI30">
        <v>4.8931924039048758</v>
      </c>
      <c r="AJ30">
        <v>0</v>
      </c>
      <c r="AK30">
        <v>0</v>
      </c>
      <c r="AM30" t="s">
        <v>23</v>
      </c>
      <c r="AN30">
        <f>SUMPRODUCT(Table1[Selected],Table1[MCI])</f>
        <v>1</v>
      </c>
      <c r="AO30">
        <v>3</v>
      </c>
    </row>
    <row r="31" spans="1:41" hidden="1" x14ac:dyDescent="0.35">
      <c r="A31" t="s">
        <v>118</v>
      </c>
      <c r="B31" t="s">
        <v>119</v>
      </c>
      <c r="C31" t="s">
        <v>119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5.4</v>
      </c>
      <c r="AE31">
        <v>95</v>
      </c>
      <c r="AF31">
        <v>19.428571428571431</v>
      </c>
      <c r="AG31">
        <v>18.153990901800661</v>
      </c>
      <c r="AH31">
        <v>21.951400880822199</v>
      </c>
      <c r="AI31">
        <v>4.3902801765754127</v>
      </c>
      <c r="AJ31">
        <v>0</v>
      </c>
      <c r="AK31">
        <v>0</v>
      </c>
      <c r="AM31" t="s">
        <v>24</v>
      </c>
      <c r="AN31">
        <f>SUMPRODUCT(Table1[Selected],Table1[MUN])</f>
        <v>0</v>
      </c>
      <c r="AO31">
        <v>3</v>
      </c>
    </row>
    <row r="32" spans="1:41" x14ac:dyDescent="0.35">
      <c r="A32" t="s">
        <v>43</v>
      </c>
      <c r="B32" t="s">
        <v>47</v>
      </c>
      <c r="C32" t="s">
        <v>48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11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6</v>
      </c>
      <c r="AF32">
        <v>20.39473684210526</v>
      </c>
      <c r="AG32">
        <v>20.373030628239789</v>
      </c>
      <c r="AH32">
        <v>21.663027741988468</v>
      </c>
      <c r="AI32">
        <v>4.3325985285856161</v>
      </c>
      <c r="AJ32">
        <v>1</v>
      </c>
      <c r="AK32">
        <v>1</v>
      </c>
      <c r="AM32" t="s">
        <v>25</v>
      </c>
      <c r="AN32">
        <f>SUMPRODUCT(Table1[Selected],Table1[NEW])</f>
        <v>1</v>
      </c>
      <c r="AO32">
        <v>3</v>
      </c>
    </row>
    <row r="33" spans="1:41" hidden="1" x14ac:dyDescent="0.35">
      <c r="A33" t="s">
        <v>171</v>
      </c>
      <c r="B33" t="s">
        <v>172</v>
      </c>
      <c r="C33" t="s">
        <v>173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4.7</v>
      </c>
      <c r="AE33">
        <v>229</v>
      </c>
      <c r="AF33">
        <v>17.72727272727273</v>
      </c>
      <c r="AG33">
        <v>16.185897435897441</v>
      </c>
      <c r="AH33">
        <v>21.744418066359511</v>
      </c>
      <c r="AI33">
        <v>4.3488836132719024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 x14ac:dyDescent="0.35">
      <c r="A34" t="s">
        <v>57</v>
      </c>
      <c r="B34" t="s">
        <v>58</v>
      </c>
      <c r="C34" t="s">
        <v>58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5.5</v>
      </c>
      <c r="AE34">
        <v>18</v>
      </c>
      <c r="AF34">
        <v>20.865004867312951</v>
      </c>
      <c r="AG34">
        <v>17.956738415302901</v>
      </c>
      <c r="AH34">
        <v>20.68727201790675</v>
      </c>
      <c r="AI34">
        <v>3.88354691859089</v>
      </c>
      <c r="AJ34">
        <v>1</v>
      </c>
      <c r="AK34">
        <v>1</v>
      </c>
      <c r="AM34" t="s">
        <v>27</v>
      </c>
      <c r="AN34">
        <f>SUMPRODUCT(Table1[Selected],Table1[SHU])</f>
        <v>0</v>
      </c>
      <c r="AO34">
        <v>3</v>
      </c>
    </row>
    <row r="35" spans="1:41" hidden="1" x14ac:dyDescent="0.35">
      <c r="A35" t="s">
        <v>226</v>
      </c>
      <c r="B35" t="s">
        <v>200</v>
      </c>
      <c r="C35" t="s">
        <v>227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5.6</v>
      </c>
      <c r="AE35">
        <v>317</v>
      </c>
      <c r="AF35">
        <v>16.158536585365859</v>
      </c>
      <c r="AG35">
        <v>14.73076923076923</v>
      </c>
      <c r="AH35">
        <v>21.390069181763149</v>
      </c>
      <c r="AI35">
        <v>4.2780138363526294</v>
      </c>
      <c r="AJ35">
        <v>0</v>
      </c>
      <c r="AK35">
        <v>0</v>
      </c>
      <c r="AM35" t="s">
        <v>28</v>
      </c>
      <c r="AN35">
        <f>SUMPRODUCT(Table1[Selected],Table1[TOT])</f>
        <v>2</v>
      </c>
      <c r="AO35">
        <v>3</v>
      </c>
    </row>
    <row r="36" spans="1:41" hidden="1" x14ac:dyDescent="0.35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94</v>
      </c>
      <c r="AF36">
        <v>22.077348355498671</v>
      </c>
      <c r="AG36">
        <v>14.15492957746479</v>
      </c>
      <c r="AH36">
        <v>21.154380010278889</v>
      </c>
      <c r="AI36">
        <v>4.2679788655638102</v>
      </c>
      <c r="AJ36">
        <v>0</v>
      </c>
      <c r="AK36">
        <v>0</v>
      </c>
      <c r="AM36" t="s">
        <v>29</v>
      </c>
      <c r="AN36">
        <f>SUMPRODUCT(Table1[Selected],Table1[WHU])</f>
        <v>1</v>
      </c>
      <c r="AO36">
        <v>3</v>
      </c>
    </row>
    <row r="37" spans="1:41" hidden="1" x14ac:dyDescent="0.35">
      <c r="A37" t="s">
        <v>232</v>
      </c>
      <c r="B37" t="s">
        <v>233</v>
      </c>
      <c r="C37" t="s">
        <v>233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5.4</v>
      </c>
      <c r="AE37">
        <v>325</v>
      </c>
      <c r="AF37">
        <v>15.924855491329501</v>
      </c>
      <c r="AG37">
        <v>14.61678832116788</v>
      </c>
      <c r="AH37">
        <v>21.151893753768341</v>
      </c>
      <c r="AI37">
        <v>4.230378750753669</v>
      </c>
      <c r="AJ37">
        <v>0</v>
      </c>
      <c r="AK37">
        <v>0</v>
      </c>
      <c r="AM37" t="s">
        <v>30</v>
      </c>
      <c r="AN37">
        <f>SUMPRODUCT(Table1[Selected],Table1[WOL])</f>
        <v>1</v>
      </c>
      <c r="AO37">
        <v>3</v>
      </c>
    </row>
    <row r="38" spans="1:41" x14ac:dyDescent="0.35">
      <c r="A38" t="s">
        <v>341</v>
      </c>
      <c r="B38" t="s">
        <v>358</v>
      </c>
      <c r="C38" t="s">
        <v>358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6.2</v>
      </c>
      <c r="AE38">
        <v>542</v>
      </c>
      <c r="AF38">
        <v>26.170848593024509</v>
      </c>
      <c r="AG38">
        <v>12.881944444444439</v>
      </c>
      <c r="AH38">
        <f>22.5126576366337*0.75</f>
        <v>16.884493227475275</v>
      </c>
      <c r="AI38">
        <f>5.17442069131416*0.75</f>
        <v>3.8808155184856199</v>
      </c>
      <c r="AJ38">
        <v>1</v>
      </c>
      <c r="AK38">
        <v>1</v>
      </c>
    </row>
    <row r="39" spans="1:41" hidden="1" x14ac:dyDescent="0.35">
      <c r="A39" t="s">
        <v>118</v>
      </c>
      <c r="B39" t="s">
        <v>345</v>
      </c>
      <c r="C39" t="s">
        <v>345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8.5</v>
      </c>
      <c r="AE39">
        <v>514</v>
      </c>
      <c r="AF39">
        <v>21.612611938677301</v>
      </c>
      <c r="AG39">
        <v>18.33969465648855</v>
      </c>
      <c r="AH39">
        <v>20.661871295384611</v>
      </c>
      <c r="AI39">
        <v>4.0867379493307929</v>
      </c>
      <c r="AJ39">
        <v>0</v>
      </c>
      <c r="AK39">
        <v>0</v>
      </c>
    </row>
    <row r="40" spans="1:41" hidden="1" x14ac:dyDescent="0.35">
      <c r="A40" t="s">
        <v>409</v>
      </c>
      <c r="B40" t="s">
        <v>410</v>
      </c>
      <c r="C40" t="s">
        <v>411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28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5.5</v>
      </c>
      <c r="AE40">
        <v>677</v>
      </c>
      <c r="AF40">
        <v>20.483870967741929</v>
      </c>
      <c r="AG40">
        <v>16.896295078251459</v>
      </c>
      <c r="AH40">
        <v>20.60030647918671</v>
      </c>
      <c r="AI40">
        <v>4.1340677057728836</v>
      </c>
      <c r="AJ40">
        <v>0</v>
      </c>
      <c r="AK40">
        <v>0</v>
      </c>
    </row>
    <row r="41" spans="1:41" hidden="1" x14ac:dyDescent="0.35">
      <c r="A41" t="s">
        <v>234</v>
      </c>
      <c r="B41" t="s">
        <v>235</v>
      </c>
      <c r="C41" t="s">
        <v>235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4.5999999999999996</v>
      </c>
      <c r="AE41">
        <v>326</v>
      </c>
      <c r="AF41">
        <v>16.24370010576941</v>
      </c>
      <c r="AG41">
        <v>13.54651162790698</v>
      </c>
      <c r="AH41">
        <v>20.596210289086692</v>
      </c>
      <c r="AI41">
        <v>4.6153216078387587</v>
      </c>
      <c r="AJ41">
        <v>0</v>
      </c>
      <c r="AK41">
        <v>0</v>
      </c>
    </row>
    <row r="42" spans="1:41" hidden="1" x14ac:dyDescent="0.35">
      <c r="A42" t="s">
        <v>61</v>
      </c>
      <c r="B42" t="s">
        <v>62</v>
      </c>
      <c r="C42" t="s">
        <v>62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6.5</v>
      </c>
      <c r="AE42">
        <v>22</v>
      </c>
      <c r="AF42">
        <v>18.843792233767751</v>
      </c>
      <c r="AG42">
        <v>19.504141427358409</v>
      </c>
      <c r="AH42">
        <v>20.363437059269909</v>
      </c>
      <c r="AI42">
        <v>3.8948261442694578</v>
      </c>
      <c r="AJ42">
        <v>0</v>
      </c>
      <c r="AK42">
        <v>0</v>
      </c>
    </row>
    <row r="43" spans="1:41" hidden="1" x14ac:dyDescent="0.35">
      <c r="A43" t="s">
        <v>67</v>
      </c>
      <c r="B43" t="s">
        <v>68</v>
      </c>
      <c r="C43" t="s">
        <v>69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26</v>
      </c>
      <c r="AF43">
        <v>20.694444444444439</v>
      </c>
      <c r="AG43">
        <v>17.455893163213741</v>
      </c>
      <c r="AH43">
        <v>20.337180296413312</v>
      </c>
      <c r="AI43">
        <v>4.0665621076864644</v>
      </c>
      <c r="AJ43">
        <v>0</v>
      </c>
      <c r="AK43">
        <v>0</v>
      </c>
    </row>
    <row r="44" spans="1:41" hidden="1" x14ac:dyDescent="0.35">
      <c r="A44" t="s">
        <v>281</v>
      </c>
      <c r="B44" t="s">
        <v>282</v>
      </c>
      <c r="C44" t="s">
        <v>283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7.7</v>
      </c>
      <c r="AE44">
        <v>385</v>
      </c>
      <c r="AF44">
        <v>18.2258064516129</v>
      </c>
      <c r="AG44">
        <v>19.372819180090271</v>
      </c>
      <c r="AH44">
        <v>20.161021560030761</v>
      </c>
      <c r="AI44">
        <v>4.0322043181394696</v>
      </c>
      <c r="AJ44">
        <v>0</v>
      </c>
      <c r="AK44">
        <v>0</v>
      </c>
    </row>
    <row r="45" spans="1:41" hidden="1" x14ac:dyDescent="0.35">
      <c r="A45" t="s">
        <v>299</v>
      </c>
      <c r="B45" t="s">
        <v>300</v>
      </c>
      <c r="C45" t="s">
        <v>300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21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7.1</v>
      </c>
      <c r="AE45">
        <v>400</v>
      </c>
      <c r="AF45">
        <v>20</v>
      </c>
      <c r="AG45">
        <v>17.291666666666671</v>
      </c>
      <c r="AH45">
        <v>20.05292710611764</v>
      </c>
      <c r="AI45">
        <v>4.0105854212235261</v>
      </c>
      <c r="AJ45">
        <v>0</v>
      </c>
      <c r="AK45">
        <v>0</v>
      </c>
    </row>
    <row r="46" spans="1:41" hidden="1" x14ac:dyDescent="0.35">
      <c r="A46" t="s">
        <v>380</v>
      </c>
      <c r="B46" t="s">
        <v>381</v>
      </c>
      <c r="C46" t="s">
        <v>381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26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580</v>
      </c>
      <c r="AF46">
        <v>17.05263157894737</v>
      </c>
      <c r="AG46">
        <v>16.93333333333333</v>
      </c>
      <c r="AH46">
        <v>19.89875708205135</v>
      </c>
      <c r="AI46">
        <v>3.9797514164102692</v>
      </c>
      <c r="AJ46">
        <v>0</v>
      </c>
      <c r="AK46">
        <v>0</v>
      </c>
    </row>
    <row r="47" spans="1:41" hidden="1" x14ac:dyDescent="0.35">
      <c r="A47" t="s">
        <v>270</v>
      </c>
      <c r="B47" t="s">
        <v>271</v>
      </c>
      <c r="C47" t="s">
        <v>270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5.3</v>
      </c>
      <c r="AE47">
        <v>369</v>
      </c>
      <c r="AF47">
        <v>20.04350479883054</v>
      </c>
      <c r="AG47">
        <v>16.425481395482539</v>
      </c>
      <c r="AH47">
        <v>19.805879733401031</v>
      </c>
      <c r="AI47">
        <v>3.6645714831326051</v>
      </c>
      <c r="AJ47">
        <v>0</v>
      </c>
      <c r="AK47">
        <v>0</v>
      </c>
    </row>
    <row r="48" spans="1:41" hidden="1" x14ac:dyDescent="0.35">
      <c r="A48" t="s">
        <v>63</v>
      </c>
      <c r="B48" t="s">
        <v>64</v>
      </c>
      <c r="C48" t="s">
        <v>64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5.6</v>
      </c>
      <c r="AE48">
        <v>23</v>
      </c>
      <c r="AF48">
        <v>20.48076923076923</v>
      </c>
      <c r="AG48">
        <v>16.625</v>
      </c>
      <c r="AH48">
        <v>19.79459741548003</v>
      </c>
      <c r="AI48">
        <v>3.9589194830960071</v>
      </c>
      <c r="AJ48">
        <v>0</v>
      </c>
      <c r="AK48">
        <v>0</v>
      </c>
    </row>
    <row r="49" spans="1:37" hidden="1" x14ac:dyDescent="0.35">
      <c r="A49" t="s">
        <v>80</v>
      </c>
      <c r="B49" t="s">
        <v>81</v>
      </c>
      <c r="C49" t="s">
        <v>80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5.5</v>
      </c>
      <c r="AE49">
        <v>45</v>
      </c>
      <c r="AF49">
        <v>22.134558904944569</v>
      </c>
      <c r="AG49">
        <v>13.792372881355931</v>
      </c>
      <c r="AH49">
        <v>19.752797611643089</v>
      </c>
      <c r="AI49">
        <v>3.950559522328617</v>
      </c>
      <c r="AJ49">
        <v>0</v>
      </c>
      <c r="AK49">
        <v>0</v>
      </c>
    </row>
    <row r="50" spans="1:37" hidden="1" x14ac:dyDescent="0.35">
      <c r="A50" t="s">
        <v>165</v>
      </c>
      <c r="B50" t="s">
        <v>240</v>
      </c>
      <c r="C50" t="s">
        <v>240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331</v>
      </c>
      <c r="AF50">
        <v>13.442546816792539</v>
      </c>
      <c r="AG50">
        <v>14.72039473684211</v>
      </c>
      <c r="AH50">
        <v>19.56614787638911</v>
      </c>
      <c r="AI50">
        <v>3.5529679238480392</v>
      </c>
      <c r="AJ50">
        <v>0</v>
      </c>
      <c r="AK50">
        <v>0</v>
      </c>
    </row>
    <row r="51" spans="1:37" hidden="1" x14ac:dyDescent="0.35">
      <c r="A51" t="s">
        <v>138</v>
      </c>
      <c r="B51" t="s">
        <v>336</v>
      </c>
      <c r="C51" t="s">
        <v>336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24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5.8</v>
      </c>
      <c r="AE51">
        <v>499</v>
      </c>
      <c r="AF51">
        <v>18.168316831683171</v>
      </c>
      <c r="AG51">
        <v>19.591382703282019</v>
      </c>
      <c r="AH51">
        <v>19.530949002023991</v>
      </c>
      <c r="AI51">
        <v>3.9061897950796118</v>
      </c>
      <c r="AJ51">
        <v>0</v>
      </c>
      <c r="AK51">
        <v>0</v>
      </c>
    </row>
    <row r="52" spans="1:37" x14ac:dyDescent="0.35">
      <c r="A52" t="s">
        <v>422</v>
      </c>
      <c r="B52" t="s">
        <v>423</v>
      </c>
      <c r="C52" t="s">
        <v>423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28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5.3</v>
      </c>
      <c r="AE52">
        <v>690</v>
      </c>
      <c r="AF52">
        <v>17.647058823529409</v>
      </c>
      <c r="AG52">
        <v>16.25</v>
      </c>
      <c r="AH52">
        <v>18.660497622183549</v>
      </c>
      <c r="AI52">
        <v>3.7320995244367108</v>
      </c>
      <c r="AJ52">
        <v>1</v>
      </c>
      <c r="AK52">
        <v>1</v>
      </c>
    </row>
    <row r="53" spans="1:37" hidden="1" x14ac:dyDescent="0.35">
      <c r="A53" t="s">
        <v>268</v>
      </c>
      <c r="B53" t="s">
        <v>269</v>
      </c>
      <c r="C53" t="s">
        <v>268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5.3</v>
      </c>
      <c r="AE53">
        <v>368</v>
      </c>
      <c r="AF53">
        <v>14.40084109767507</v>
      </c>
      <c r="AG53">
        <v>20.734513090176218</v>
      </c>
      <c r="AH53">
        <v>19.272600688402679</v>
      </c>
      <c r="AI53">
        <v>2.9188100162796209</v>
      </c>
      <c r="AJ53">
        <v>0</v>
      </c>
      <c r="AK53">
        <v>0</v>
      </c>
    </row>
    <row r="54" spans="1:37" hidden="1" x14ac:dyDescent="0.35">
      <c r="A54" t="s">
        <v>245</v>
      </c>
      <c r="B54" t="s">
        <v>246</v>
      </c>
      <c r="C54" t="s">
        <v>245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346</v>
      </c>
      <c r="AF54">
        <v>18.673469387755109</v>
      </c>
      <c r="AG54">
        <v>16.513157894736839</v>
      </c>
      <c r="AH54">
        <v>19.135325537535</v>
      </c>
      <c r="AI54">
        <v>3.827065107506999</v>
      </c>
      <c r="AJ54">
        <v>0</v>
      </c>
      <c r="AK54">
        <v>0</v>
      </c>
    </row>
    <row r="55" spans="1:37" hidden="1" x14ac:dyDescent="0.35">
      <c r="A55" t="s">
        <v>391</v>
      </c>
      <c r="B55" t="s">
        <v>392</v>
      </c>
      <c r="C55" t="s">
        <v>392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611</v>
      </c>
      <c r="AF55">
        <v>16.189138042714951</v>
      </c>
      <c r="AG55">
        <v>16.47058823529412</v>
      </c>
      <c r="AH55">
        <v>19.118825555722442</v>
      </c>
      <c r="AI55">
        <v>3.6296903442094708</v>
      </c>
      <c r="AJ55">
        <v>0</v>
      </c>
      <c r="AK55">
        <v>0</v>
      </c>
    </row>
    <row r="56" spans="1:37" hidden="1" x14ac:dyDescent="0.35">
      <c r="A56" t="s">
        <v>384</v>
      </c>
      <c r="B56" t="s">
        <v>385</v>
      </c>
      <c r="C56" t="s">
        <v>385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26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583</v>
      </c>
      <c r="AF56">
        <v>16.818181818181809</v>
      </c>
      <c r="AG56">
        <v>15.804597701149429</v>
      </c>
      <c r="AH56">
        <v>19.108375469162031</v>
      </c>
      <c r="AI56">
        <v>3.8216750938324071</v>
      </c>
      <c r="AJ56">
        <v>0</v>
      </c>
      <c r="AK56">
        <v>0</v>
      </c>
    </row>
    <row r="57" spans="1:37" hidden="1" x14ac:dyDescent="0.35">
      <c r="A57" t="s">
        <v>253</v>
      </c>
      <c r="B57" t="s">
        <v>254</v>
      </c>
      <c r="C57" t="s">
        <v>254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354</v>
      </c>
      <c r="AF57">
        <v>18.547971173650058</v>
      </c>
      <c r="AG57">
        <v>16.48305084745763</v>
      </c>
      <c r="AH57">
        <v>19.052373355196099</v>
      </c>
      <c r="AI57">
        <v>3.8508222509439052</v>
      </c>
      <c r="AJ57">
        <v>0</v>
      </c>
      <c r="AK57">
        <v>0</v>
      </c>
    </row>
    <row r="58" spans="1:37" hidden="1" x14ac:dyDescent="0.35">
      <c r="A58" t="s">
        <v>279</v>
      </c>
      <c r="B58" t="s">
        <v>280</v>
      </c>
      <c r="C58" t="s">
        <v>279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21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7.5</v>
      </c>
      <c r="AE58">
        <v>384</v>
      </c>
      <c r="AF58">
        <v>18.72093023255815</v>
      </c>
      <c r="AG58">
        <v>16.439393939393941</v>
      </c>
      <c r="AH58">
        <v>18.902839669266619</v>
      </c>
      <c r="AI58">
        <v>3.7805679338533231</v>
      </c>
      <c r="AJ58">
        <v>0</v>
      </c>
      <c r="AK58">
        <v>0</v>
      </c>
    </row>
    <row r="59" spans="1:37" hidden="1" x14ac:dyDescent="0.35">
      <c r="A59" t="s">
        <v>356</v>
      </c>
      <c r="B59" t="s">
        <v>357</v>
      </c>
      <c r="C59" t="s">
        <v>357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25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537</v>
      </c>
      <c r="AF59">
        <v>17.954142213462632</v>
      </c>
      <c r="AG59">
        <v>15</v>
      </c>
      <c r="AH59">
        <v>18.896762577226209</v>
      </c>
      <c r="AI59">
        <v>3.7793525154452432</v>
      </c>
      <c r="AJ59">
        <v>0</v>
      </c>
      <c r="AK59">
        <v>0</v>
      </c>
    </row>
    <row r="60" spans="1:37" hidden="1" x14ac:dyDescent="0.35">
      <c r="A60" t="s">
        <v>174</v>
      </c>
      <c r="B60" t="s">
        <v>175</v>
      </c>
      <c r="C60" t="s">
        <v>175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4.5999999999999996</v>
      </c>
      <c r="AE60">
        <v>241</v>
      </c>
      <c r="AF60">
        <v>14.0625</v>
      </c>
      <c r="AG60">
        <v>14.95044319922488</v>
      </c>
      <c r="AH60">
        <v>18.667124828537212</v>
      </c>
      <c r="AI60">
        <v>3.712009586522055</v>
      </c>
      <c r="AJ60">
        <v>0</v>
      </c>
      <c r="AK60">
        <v>0</v>
      </c>
    </row>
    <row r="61" spans="1:37" x14ac:dyDescent="0.35">
      <c r="A61" t="s">
        <v>428</v>
      </c>
      <c r="B61" t="s">
        <v>429</v>
      </c>
      <c r="C61" t="s">
        <v>429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7.8</v>
      </c>
      <c r="AE61">
        <v>704</v>
      </c>
      <c r="AF61">
        <v>22.518248175182482</v>
      </c>
      <c r="AG61">
        <v>21.478062473556349</v>
      </c>
      <c r="AH61">
        <v>18.32630508752014</v>
      </c>
      <c r="AI61">
        <v>3.6652610152937508</v>
      </c>
      <c r="AJ61">
        <v>1</v>
      </c>
      <c r="AK61">
        <v>1</v>
      </c>
    </row>
    <row r="62" spans="1:37" hidden="1" x14ac:dyDescent="0.35">
      <c r="A62" t="s">
        <v>346</v>
      </c>
      <c r="B62" t="s">
        <v>237</v>
      </c>
      <c r="C62" t="s">
        <v>237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4.8</v>
      </c>
      <c r="AE62">
        <v>521</v>
      </c>
      <c r="AF62">
        <v>20</v>
      </c>
      <c r="AG62">
        <v>15.625</v>
      </c>
      <c r="AH62">
        <v>18.42297463698095</v>
      </c>
      <c r="AI62">
        <v>3.6845949273961889</v>
      </c>
      <c r="AJ62">
        <v>0</v>
      </c>
      <c r="AK62">
        <v>0</v>
      </c>
    </row>
    <row r="63" spans="1:37" hidden="1" x14ac:dyDescent="0.35">
      <c r="A63" t="s">
        <v>412</v>
      </c>
      <c r="B63" t="s">
        <v>413</v>
      </c>
      <c r="C63" t="s">
        <v>412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6.7</v>
      </c>
      <c r="AE63">
        <v>679</v>
      </c>
      <c r="AF63">
        <v>13.7075674347312</v>
      </c>
      <c r="AG63">
        <v>19.900833911787281</v>
      </c>
      <c r="AH63">
        <v>18.418876858245842</v>
      </c>
      <c r="AI63">
        <v>3.627074367925891</v>
      </c>
      <c r="AJ63">
        <v>0</v>
      </c>
      <c r="AK63">
        <v>0</v>
      </c>
    </row>
    <row r="64" spans="1:37" hidden="1" x14ac:dyDescent="0.35">
      <c r="A64" t="s">
        <v>85</v>
      </c>
      <c r="B64" t="s">
        <v>86</v>
      </c>
      <c r="C64" t="s">
        <v>87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12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5.0999999999999996</v>
      </c>
      <c r="AE64">
        <v>51</v>
      </c>
      <c r="AF64">
        <v>17.647058823529409</v>
      </c>
      <c r="AG64">
        <v>15.9375</v>
      </c>
      <c r="AH64">
        <v>18.384560958311759</v>
      </c>
      <c r="AI64">
        <v>3.6769121916623519</v>
      </c>
      <c r="AJ64">
        <v>0</v>
      </c>
      <c r="AK64">
        <v>0</v>
      </c>
    </row>
    <row r="65" spans="1:37" x14ac:dyDescent="0.35">
      <c r="A65" t="s">
        <v>109</v>
      </c>
      <c r="B65" t="s">
        <v>110</v>
      </c>
      <c r="C65" t="s">
        <v>111</v>
      </c>
      <c r="D65" t="s">
        <v>3</v>
      </c>
      <c r="E65">
        <v>1</v>
      </c>
      <c r="F65">
        <v>0</v>
      </c>
      <c r="G65">
        <v>0</v>
      </c>
      <c r="H65">
        <v>0</v>
      </c>
      <c r="I65" t="s">
        <v>13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4.5999999999999996</v>
      </c>
      <c r="AE65">
        <v>86</v>
      </c>
      <c r="AF65">
        <v>16.71165358823502</v>
      </c>
      <c r="AG65">
        <v>23.453274418347899</v>
      </c>
      <c r="AH65">
        <v>23.46981868233652</v>
      </c>
      <c r="AI65">
        <v>3.5236398460858029</v>
      </c>
      <c r="AJ65">
        <v>1</v>
      </c>
      <c r="AK65">
        <v>1</v>
      </c>
    </row>
    <row r="66" spans="1:37" hidden="1" x14ac:dyDescent="0.35">
      <c r="A66" t="s">
        <v>43</v>
      </c>
      <c r="B66" t="s">
        <v>44</v>
      </c>
      <c r="C66" t="s">
        <v>43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4</v>
      </c>
      <c r="AF66">
        <v>17.74509803921568</v>
      </c>
      <c r="AG66">
        <v>16.489765272771301</v>
      </c>
      <c r="AH66">
        <v>18.216580484740671</v>
      </c>
      <c r="AI66">
        <v>3.631561978596729</v>
      </c>
      <c r="AJ66">
        <v>0</v>
      </c>
      <c r="AK66">
        <v>0</v>
      </c>
    </row>
    <row r="67" spans="1:37" hidden="1" x14ac:dyDescent="0.35">
      <c r="A67" t="s">
        <v>331</v>
      </c>
      <c r="B67" t="s">
        <v>354</v>
      </c>
      <c r="C67" t="s">
        <v>355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536</v>
      </c>
      <c r="AF67">
        <v>15.866587609139881</v>
      </c>
      <c r="AG67">
        <v>15.74468085106383</v>
      </c>
      <c r="AH67">
        <v>18.093817696668051</v>
      </c>
      <c r="AI67">
        <v>3.665266027528308</v>
      </c>
      <c r="AJ67">
        <v>0</v>
      </c>
      <c r="AK67">
        <v>0</v>
      </c>
    </row>
    <row r="68" spans="1:37" hidden="1" x14ac:dyDescent="0.35">
      <c r="A68" t="s">
        <v>375</v>
      </c>
      <c r="B68" t="s">
        <v>376</v>
      </c>
      <c r="C68" t="s">
        <v>376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4.4000000000000004</v>
      </c>
      <c r="AE68">
        <v>567</v>
      </c>
      <c r="AF68">
        <v>17.06188951515265</v>
      </c>
      <c r="AG68">
        <v>14.00856080826216</v>
      </c>
      <c r="AH68">
        <v>17.81985718084707</v>
      </c>
      <c r="AI68">
        <v>5.1189232117727261</v>
      </c>
      <c r="AJ68">
        <v>0</v>
      </c>
      <c r="AK68">
        <v>0</v>
      </c>
    </row>
    <row r="69" spans="1:37" hidden="1" x14ac:dyDescent="0.35">
      <c r="A69" t="s">
        <v>341</v>
      </c>
      <c r="B69" t="s">
        <v>342</v>
      </c>
      <c r="C69" t="s">
        <v>342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24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6.4</v>
      </c>
      <c r="AE69">
        <v>509</v>
      </c>
      <c r="AF69">
        <v>13.269733387063299</v>
      </c>
      <c r="AG69">
        <v>21.138520121680521</v>
      </c>
      <c r="AH69">
        <v>17.801821876888599</v>
      </c>
      <c r="AI69">
        <v>3.560172355003973</v>
      </c>
      <c r="AJ69">
        <v>0</v>
      </c>
      <c r="AK69">
        <v>0</v>
      </c>
    </row>
    <row r="70" spans="1:37" hidden="1" x14ac:dyDescent="0.35">
      <c r="A70" t="s">
        <v>178</v>
      </c>
      <c r="B70" t="s">
        <v>179</v>
      </c>
      <c r="C70" t="s">
        <v>179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246</v>
      </c>
      <c r="AF70">
        <v>13.71684486145012</v>
      </c>
      <c r="AG70">
        <v>13.9367816091954</v>
      </c>
      <c r="AH70">
        <v>17.7741841409748</v>
      </c>
      <c r="AI70">
        <v>3.145566903303735</v>
      </c>
      <c r="AJ70">
        <v>0</v>
      </c>
      <c r="AK70">
        <v>0</v>
      </c>
    </row>
    <row r="71" spans="1:37" hidden="1" x14ac:dyDescent="0.35">
      <c r="A71" t="s">
        <v>386</v>
      </c>
      <c r="B71" t="s">
        <v>387</v>
      </c>
      <c r="C71" t="s">
        <v>387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5.7</v>
      </c>
      <c r="AE71">
        <v>591</v>
      </c>
      <c r="AF71">
        <v>16.759383022447921</v>
      </c>
      <c r="AG71">
        <v>13.47402597402597</v>
      </c>
      <c r="AH71">
        <v>17.72908730461338</v>
      </c>
      <c r="AI71">
        <v>3.545817460922676</v>
      </c>
      <c r="AJ71">
        <v>0</v>
      </c>
      <c r="AK71">
        <v>0</v>
      </c>
    </row>
    <row r="72" spans="1:37" hidden="1" x14ac:dyDescent="0.35">
      <c r="A72" t="s">
        <v>281</v>
      </c>
      <c r="B72" t="s">
        <v>334</v>
      </c>
      <c r="C72" t="s">
        <v>335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498</v>
      </c>
      <c r="AF72">
        <v>18.625</v>
      </c>
      <c r="AG72">
        <v>15.64516129032258</v>
      </c>
      <c r="AH72">
        <v>17.723158577762209</v>
      </c>
      <c r="AI72">
        <v>3.5446317155524421</v>
      </c>
      <c r="AJ72">
        <v>0</v>
      </c>
      <c r="AK72">
        <v>0</v>
      </c>
    </row>
    <row r="73" spans="1:37" hidden="1" x14ac:dyDescent="0.35">
      <c r="A73" t="s">
        <v>223</v>
      </c>
      <c r="B73" t="s">
        <v>224</v>
      </c>
      <c r="C73" t="s">
        <v>224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4.0999999999999996</v>
      </c>
      <c r="AE73">
        <v>313</v>
      </c>
      <c r="AF73">
        <v>12.708333333333339</v>
      </c>
      <c r="AG73">
        <v>12.361111111111111</v>
      </c>
      <c r="AH73">
        <v>17.380101082166</v>
      </c>
      <c r="AI73">
        <v>3.476020216433199</v>
      </c>
      <c r="AJ73">
        <v>0</v>
      </c>
      <c r="AK73">
        <v>0</v>
      </c>
    </row>
    <row r="74" spans="1:37" hidden="1" x14ac:dyDescent="0.35">
      <c r="A74" t="s">
        <v>65</v>
      </c>
      <c r="B74" t="s">
        <v>66</v>
      </c>
      <c r="C74" t="s">
        <v>66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25</v>
      </c>
      <c r="AF74">
        <v>17.06730769230769</v>
      </c>
      <c r="AG74">
        <v>15.45731707317073</v>
      </c>
      <c r="AH74">
        <v>17.31498092462574</v>
      </c>
      <c r="AI74">
        <v>3.462996184925148</v>
      </c>
      <c r="AJ74">
        <v>0</v>
      </c>
      <c r="AK74">
        <v>0</v>
      </c>
    </row>
    <row r="75" spans="1:37" hidden="1" x14ac:dyDescent="0.35">
      <c r="A75" t="s">
        <v>292</v>
      </c>
      <c r="B75" t="s">
        <v>293</v>
      </c>
      <c r="C75" t="s">
        <v>294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7.4</v>
      </c>
      <c r="AE75">
        <v>394</v>
      </c>
      <c r="AF75">
        <v>16.42857142857142</v>
      </c>
      <c r="AG75">
        <v>15.46875</v>
      </c>
      <c r="AH75">
        <v>17.132282167173589</v>
      </c>
      <c r="AI75">
        <v>3.4264564334347192</v>
      </c>
      <c r="AJ75">
        <v>0</v>
      </c>
      <c r="AK75">
        <v>0</v>
      </c>
    </row>
    <row r="76" spans="1:37" hidden="1" x14ac:dyDescent="0.35">
      <c r="A76" t="s">
        <v>229</v>
      </c>
      <c r="B76" t="s">
        <v>230</v>
      </c>
      <c r="C76" t="s">
        <v>231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322</v>
      </c>
      <c r="AF76">
        <v>11.71700582838003</v>
      </c>
      <c r="AG76">
        <v>12.909836065573771</v>
      </c>
      <c r="AH76">
        <v>17.111321505253809</v>
      </c>
      <c r="AI76">
        <v>4.4256131712632421</v>
      </c>
      <c r="AJ76">
        <v>0</v>
      </c>
      <c r="AK76">
        <v>0</v>
      </c>
    </row>
    <row r="77" spans="1:37" hidden="1" x14ac:dyDescent="0.35">
      <c r="A77" t="s">
        <v>114</v>
      </c>
      <c r="B77" t="s">
        <v>115</v>
      </c>
      <c r="C77" t="s">
        <v>115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13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92</v>
      </c>
      <c r="AF77">
        <v>16.022765538411669</v>
      </c>
      <c r="AG77">
        <v>12.941176470588241</v>
      </c>
      <c r="AH77">
        <v>16.914780569997951</v>
      </c>
      <c r="AI77">
        <v>4.7816491273197803</v>
      </c>
      <c r="AJ77">
        <v>0</v>
      </c>
      <c r="AK77">
        <v>0</v>
      </c>
    </row>
    <row r="78" spans="1:37" x14ac:dyDescent="0.35">
      <c r="A78" t="s">
        <v>94</v>
      </c>
      <c r="B78" t="s">
        <v>95</v>
      </c>
      <c r="C78" t="s">
        <v>94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4.7</v>
      </c>
      <c r="AE78">
        <v>63</v>
      </c>
      <c r="AF78">
        <v>18.53453075727419</v>
      </c>
      <c r="AG78">
        <v>17.933289403497771</v>
      </c>
      <c r="AH78">
        <f>19.9463195273543*0.75</f>
        <v>14.959739645515725</v>
      </c>
      <c r="AI78">
        <f>4.58343952905047*0.75</f>
        <v>3.437579646787853</v>
      </c>
      <c r="AJ78">
        <v>1</v>
      </c>
      <c r="AK78">
        <v>1</v>
      </c>
    </row>
    <row r="79" spans="1:37" hidden="1" x14ac:dyDescent="0.35">
      <c r="A79" t="s">
        <v>45</v>
      </c>
      <c r="B79" t="s">
        <v>46</v>
      </c>
      <c r="C79" t="s">
        <v>46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7.1</v>
      </c>
      <c r="AE79">
        <v>5</v>
      </c>
      <c r="AF79">
        <v>16.11650485436893</v>
      </c>
      <c r="AG79">
        <v>15.46296296296296</v>
      </c>
      <c r="AH79">
        <v>16.793441381189201</v>
      </c>
      <c r="AI79">
        <v>3.3586882762378409</v>
      </c>
      <c r="AJ79">
        <v>0</v>
      </c>
      <c r="AK79">
        <v>0</v>
      </c>
    </row>
    <row r="80" spans="1:37" hidden="1" x14ac:dyDescent="0.35">
      <c r="A80" t="s">
        <v>361</v>
      </c>
      <c r="B80" t="s">
        <v>362</v>
      </c>
      <c r="C80" t="s">
        <v>363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5.8</v>
      </c>
      <c r="AE80">
        <v>546</v>
      </c>
      <c r="AF80">
        <v>16.068488624760871</v>
      </c>
      <c r="AG80">
        <v>13.18965517241379</v>
      </c>
      <c r="AH80">
        <v>16.780487456395491</v>
      </c>
      <c r="AI80">
        <v>3.356097491279098</v>
      </c>
      <c r="AJ80">
        <v>0</v>
      </c>
      <c r="AK80">
        <v>0</v>
      </c>
    </row>
    <row r="81" spans="1:37" hidden="1" x14ac:dyDescent="0.35">
      <c r="A81" t="s">
        <v>370</v>
      </c>
      <c r="B81" t="s">
        <v>371</v>
      </c>
      <c r="C81" t="s">
        <v>371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557</v>
      </c>
      <c r="AF81">
        <v>13.955940070062571</v>
      </c>
      <c r="AG81">
        <v>15.34722222222222</v>
      </c>
      <c r="AH81">
        <v>16.75443891927641</v>
      </c>
      <c r="AI81">
        <v>3.9191977288317319</v>
      </c>
      <c r="AJ81">
        <v>0</v>
      </c>
      <c r="AK81">
        <v>0</v>
      </c>
    </row>
    <row r="82" spans="1:37" hidden="1" x14ac:dyDescent="0.35">
      <c r="A82" t="s">
        <v>210</v>
      </c>
      <c r="B82" t="s">
        <v>211</v>
      </c>
      <c r="C82" t="s">
        <v>211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4.5999999999999996</v>
      </c>
      <c r="AE82">
        <v>290</v>
      </c>
      <c r="AF82">
        <v>18.196721311475411</v>
      </c>
      <c r="AG82">
        <v>16.302083333333329</v>
      </c>
      <c r="AH82">
        <v>16.61524023288106</v>
      </c>
      <c r="AI82">
        <v>3.3230480465762131</v>
      </c>
      <c r="AJ82">
        <v>0</v>
      </c>
      <c r="AK82">
        <v>0</v>
      </c>
    </row>
    <row r="83" spans="1:37" hidden="1" x14ac:dyDescent="0.35">
      <c r="A83" t="s">
        <v>176</v>
      </c>
      <c r="B83" t="s">
        <v>177</v>
      </c>
      <c r="C83" t="s">
        <v>176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4.8</v>
      </c>
      <c r="AE83">
        <v>243</v>
      </c>
      <c r="AF83">
        <v>13.125</v>
      </c>
      <c r="AG83">
        <v>12.70833333333333</v>
      </c>
      <c r="AH83">
        <v>16.585981100522339</v>
      </c>
      <c r="AI83">
        <v>3.317196220104468</v>
      </c>
      <c r="AJ83">
        <v>0</v>
      </c>
      <c r="AK83">
        <v>0</v>
      </c>
    </row>
    <row r="84" spans="1:37" hidden="1" x14ac:dyDescent="0.35">
      <c r="A84" t="s">
        <v>88</v>
      </c>
      <c r="B84" t="s">
        <v>89</v>
      </c>
      <c r="C84" t="s">
        <v>89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12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52</v>
      </c>
      <c r="AF84">
        <v>15.277777777777761</v>
      </c>
      <c r="AG84">
        <v>14.978070175438599</v>
      </c>
      <c r="AH84">
        <v>16.546010616851799</v>
      </c>
      <c r="AI84">
        <v>3.3092021233703601</v>
      </c>
      <c r="AJ84">
        <v>0</v>
      </c>
      <c r="AK84">
        <v>0</v>
      </c>
    </row>
    <row r="85" spans="1:37" hidden="1" x14ac:dyDescent="0.35">
      <c r="A85" t="s">
        <v>272</v>
      </c>
      <c r="B85" t="s">
        <v>273</v>
      </c>
      <c r="C85" t="s">
        <v>273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376</v>
      </c>
      <c r="AF85">
        <v>15.110058666531881</v>
      </c>
      <c r="AG85">
        <v>15.160256410256411</v>
      </c>
      <c r="AH85">
        <v>16.49884420609219</v>
      </c>
      <c r="AI85">
        <v>3.1096264145886452</v>
      </c>
      <c r="AJ85">
        <v>0</v>
      </c>
      <c r="AK85">
        <v>0</v>
      </c>
    </row>
    <row r="86" spans="1:37" hidden="1" x14ac:dyDescent="0.35">
      <c r="A86" t="s">
        <v>180</v>
      </c>
      <c r="B86" t="s">
        <v>181</v>
      </c>
      <c r="C86" t="s">
        <v>181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6.3</v>
      </c>
      <c r="AE86">
        <v>251</v>
      </c>
      <c r="AF86">
        <v>12.142857142857141</v>
      </c>
      <c r="AG86">
        <v>13.452380952380951</v>
      </c>
      <c r="AH86">
        <v>16.483561672461999</v>
      </c>
      <c r="AI86">
        <v>3.2967123344924012</v>
      </c>
      <c r="AJ86">
        <v>0</v>
      </c>
      <c r="AK86">
        <v>0</v>
      </c>
    </row>
    <row r="87" spans="1:37" hidden="1" x14ac:dyDescent="0.35">
      <c r="A87" t="s">
        <v>78</v>
      </c>
      <c r="B87" t="s">
        <v>79</v>
      </c>
      <c r="C87" t="s">
        <v>79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12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44</v>
      </c>
      <c r="AF87">
        <v>13.73179442461919</v>
      </c>
      <c r="AG87">
        <v>16.364103939198049</v>
      </c>
      <c r="AH87">
        <v>16.419848815420149</v>
      </c>
      <c r="AI87">
        <v>3.0545182347420332</v>
      </c>
      <c r="AJ87">
        <v>0</v>
      </c>
      <c r="AK87">
        <v>0</v>
      </c>
    </row>
    <row r="88" spans="1:37" hidden="1" x14ac:dyDescent="0.35">
      <c r="A88" t="s">
        <v>377</v>
      </c>
      <c r="B88" t="s">
        <v>378</v>
      </c>
      <c r="C88" t="s">
        <v>378</v>
      </c>
      <c r="D88" t="s">
        <v>3</v>
      </c>
      <c r="E88">
        <v>1</v>
      </c>
      <c r="F88">
        <v>0</v>
      </c>
      <c r="G88">
        <v>0</v>
      </c>
      <c r="H88">
        <v>0</v>
      </c>
      <c r="I88" t="s">
        <v>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3.9</v>
      </c>
      <c r="AE88">
        <v>574</v>
      </c>
      <c r="AF88">
        <v>13.333333333333339</v>
      </c>
      <c r="AG88">
        <v>14.6875</v>
      </c>
      <c r="AH88">
        <v>16.393636148064228</v>
      </c>
      <c r="AI88">
        <v>3.278727229612846</v>
      </c>
      <c r="AJ88">
        <v>0</v>
      </c>
      <c r="AK88">
        <v>0</v>
      </c>
    </row>
    <row r="89" spans="1:37" hidden="1" x14ac:dyDescent="0.35">
      <c r="A89" t="s">
        <v>98</v>
      </c>
      <c r="B89" t="s">
        <v>99</v>
      </c>
      <c r="C89" t="s">
        <v>99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13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5.2</v>
      </c>
      <c r="AE89">
        <v>72</v>
      </c>
      <c r="AF89">
        <v>14.205884017157899</v>
      </c>
      <c r="AG89">
        <v>13.83522727272727</v>
      </c>
      <c r="AH89">
        <v>16.37910810291482</v>
      </c>
      <c r="AI89">
        <v>3.6267575429568488</v>
      </c>
      <c r="AJ89">
        <v>0</v>
      </c>
      <c r="AK89">
        <v>0</v>
      </c>
    </row>
    <row r="90" spans="1:37" hidden="1" x14ac:dyDescent="0.35">
      <c r="A90" t="s">
        <v>414</v>
      </c>
      <c r="B90" t="s">
        <v>415</v>
      </c>
      <c r="C90" t="s">
        <v>415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4.9000000000000004</v>
      </c>
      <c r="AE90">
        <v>681</v>
      </c>
      <c r="AF90">
        <v>15.75</v>
      </c>
      <c r="AG90">
        <v>13.93617021276596</v>
      </c>
      <c r="AH90">
        <v>16.348825689210681</v>
      </c>
      <c r="AI90">
        <v>3.269765137842136</v>
      </c>
      <c r="AJ90">
        <v>0</v>
      </c>
      <c r="AK90">
        <v>0</v>
      </c>
    </row>
    <row r="91" spans="1:37" hidden="1" x14ac:dyDescent="0.35">
      <c r="A91" t="s">
        <v>204</v>
      </c>
      <c r="B91" t="s">
        <v>205</v>
      </c>
      <c r="C91" t="s">
        <v>205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286</v>
      </c>
      <c r="AF91">
        <v>18.186813186813179</v>
      </c>
      <c r="AG91">
        <v>15.694444444444439</v>
      </c>
      <c r="AH91">
        <v>16.314694324089331</v>
      </c>
      <c r="AI91">
        <v>3.2629388648178659</v>
      </c>
      <c r="AJ91">
        <v>0</v>
      </c>
      <c r="AK91">
        <v>0</v>
      </c>
    </row>
    <row r="92" spans="1:37" hidden="1" x14ac:dyDescent="0.35">
      <c r="A92" t="s">
        <v>134</v>
      </c>
      <c r="B92" t="s">
        <v>135</v>
      </c>
      <c r="C92" t="s">
        <v>135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14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6.9</v>
      </c>
      <c r="AE92">
        <v>124</v>
      </c>
      <c r="AF92">
        <v>16.141176470588231</v>
      </c>
      <c r="AG92">
        <v>13.2939643219872</v>
      </c>
      <c r="AH92">
        <v>16.29602540945498</v>
      </c>
      <c r="AI92">
        <v>0</v>
      </c>
      <c r="AJ92">
        <v>0</v>
      </c>
      <c r="AK92">
        <v>0</v>
      </c>
    </row>
    <row r="93" spans="1:37" hidden="1" x14ac:dyDescent="0.35">
      <c r="A93" t="s">
        <v>404</v>
      </c>
      <c r="B93" t="s">
        <v>405</v>
      </c>
      <c r="C93" t="s">
        <v>405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5.8</v>
      </c>
      <c r="AE93">
        <v>661</v>
      </c>
      <c r="AF93">
        <v>14.80392156862745</v>
      </c>
      <c r="AG93">
        <v>14.75</v>
      </c>
      <c r="AH93">
        <v>16.2568734456542</v>
      </c>
      <c r="AI93">
        <v>3.2513746891308402</v>
      </c>
      <c r="AJ93">
        <v>0</v>
      </c>
      <c r="AK93">
        <v>0</v>
      </c>
    </row>
    <row r="94" spans="1:37" hidden="1" x14ac:dyDescent="0.35">
      <c r="A94" t="s">
        <v>347</v>
      </c>
      <c r="B94" t="s">
        <v>348</v>
      </c>
      <c r="C94" t="s">
        <v>348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</v>
      </c>
      <c r="AE94">
        <v>527</v>
      </c>
      <c r="AF94">
        <v>15.511811023622039</v>
      </c>
      <c r="AG94">
        <v>15.65</v>
      </c>
      <c r="AH94">
        <v>16.11754433820315</v>
      </c>
      <c r="AI94">
        <v>3.2235088676406298</v>
      </c>
      <c r="AJ94">
        <v>0</v>
      </c>
      <c r="AK94">
        <v>0</v>
      </c>
    </row>
    <row r="95" spans="1:37" hidden="1" x14ac:dyDescent="0.35">
      <c r="A95" t="s">
        <v>420</v>
      </c>
      <c r="B95" t="s">
        <v>421</v>
      </c>
      <c r="C95" t="s">
        <v>421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4.8</v>
      </c>
      <c r="AE95">
        <v>689</v>
      </c>
      <c r="AF95">
        <v>15</v>
      </c>
      <c r="AG95">
        <v>14.09090909090909</v>
      </c>
      <c r="AH95">
        <v>16.011524669543029</v>
      </c>
      <c r="AI95">
        <v>3.2023049339086058</v>
      </c>
      <c r="AJ95">
        <v>0</v>
      </c>
      <c r="AK95">
        <v>0</v>
      </c>
    </row>
    <row r="96" spans="1:37" hidden="1" x14ac:dyDescent="0.35">
      <c r="A96" t="s">
        <v>72</v>
      </c>
      <c r="B96" t="s">
        <v>73</v>
      </c>
      <c r="C96" t="s">
        <v>73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12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5.6</v>
      </c>
      <c r="AE96">
        <v>36</v>
      </c>
      <c r="AF96">
        <v>15.23076923076923</v>
      </c>
      <c r="AG96">
        <v>13.921568627450981</v>
      </c>
      <c r="AH96">
        <v>15.956006784594329</v>
      </c>
      <c r="AI96">
        <v>3.191201356918866</v>
      </c>
      <c r="AJ96">
        <v>0</v>
      </c>
      <c r="AK96">
        <v>0</v>
      </c>
    </row>
    <row r="97" spans="1:37" hidden="1" x14ac:dyDescent="0.35">
      <c r="A97" t="s">
        <v>305</v>
      </c>
      <c r="B97" t="s">
        <v>306</v>
      </c>
      <c r="C97" t="s">
        <v>306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430</v>
      </c>
      <c r="AF97">
        <v>15.33333333333333</v>
      </c>
      <c r="AG97">
        <v>15.167543542435901</v>
      </c>
      <c r="AH97">
        <v>15.92952809335689</v>
      </c>
      <c r="AI97">
        <v>3.185512368631926</v>
      </c>
      <c r="AJ97">
        <v>0</v>
      </c>
      <c r="AK97">
        <v>0</v>
      </c>
    </row>
    <row r="98" spans="1:37" hidden="1" x14ac:dyDescent="0.35">
      <c r="A98" t="s">
        <v>165</v>
      </c>
      <c r="B98" t="s">
        <v>228</v>
      </c>
      <c r="C98" t="s">
        <v>228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318</v>
      </c>
      <c r="AF98">
        <v>10.740117933095251</v>
      </c>
      <c r="AG98">
        <v>12.01923076923077</v>
      </c>
      <c r="AH98">
        <v>15.818128417626509</v>
      </c>
      <c r="AI98">
        <v>3.332690074984006</v>
      </c>
      <c r="AJ98">
        <v>0</v>
      </c>
      <c r="AK98">
        <v>0</v>
      </c>
    </row>
    <row r="99" spans="1:37" hidden="1" x14ac:dyDescent="0.35">
      <c r="A99" t="s">
        <v>424</v>
      </c>
      <c r="B99" t="s">
        <v>425</v>
      </c>
      <c r="C99" t="s">
        <v>425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5.7</v>
      </c>
      <c r="AE99">
        <v>701</v>
      </c>
      <c r="AF99">
        <v>18.28125</v>
      </c>
      <c r="AG99">
        <v>19.624388670668399</v>
      </c>
      <c r="AH99">
        <v>15.75774638207851</v>
      </c>
      <c r="AI99">
        <v>3.151522490271093</v>
      </c>
      <c r="AJ99">
        <v>0</v>
      </c>
      <c r="AK99">
        <v>0</v>
      </c>
    </row>
    <row r="100" spans="1:37" hidden="1" x14ac:dyDescent="0.35">
      <c r="A100" t="s">
        <v>82</v>
      </c>
      <c r="B100" t="s">
        <v>83</v>
      </c>
      <c r="C100" t="s">
        <v>84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12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50</v>
      </c>
      <c r="AF100">
        <v>14.316546762589921</v>
      </c>
      <c r="AG100">
        <v>14.40909090909091</v>
      </c>
      <c r="AH100">
        <v>15.70420604038206</v>
      </c>
      <c r="AI100">
        <v>3.1408412080764112</v>
      </c>
      <c r="AJ100">
        <v>0</v>
      </c>
      <c r="AK100">
        <v>0</v>
      </c>
    </row>
    <row r="101" spans="1:37" hidden="1" x14ac:dyDescent="0.35">
      <c r="A101" t="s">
        <v>290</v>
      </c>
      <c r="B101" t="s">
        <v>291</v>
      </c>
      <c r="C101" t="s">
        <v>291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393</v>
      </c>
      <c r="AF101">
        <v>14.74358974358975</v>
      </c>
      <c r="AG101">
        <v>14.41666666666667</v>
      </c>
      <c r="AH101">
        <v>15.65409667384019</v>
      </c>
      <c r="AI101">
        <v>3.130819334768038</v>
      </c>
      <c r="AJ101">
        <v>0</v>
      </c>
      <c r="AK101">
        <v>0</v>
      </c>
    </row>
    <row r="102" spans="1:37" hidden="1" x14ac:dyDescent="0.35">
      <c r="A102" t="s">
        <v>337</v>
      </c>
      <c r="B102" t="s">
        <v>338</v>
      </c>
      <c r="C102" t="s">
        <v>339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505</v>
      </c>
      <c r="AF102">
        <v>14.90140677840189</v>
      </c>
      <c r="AG102">
        <v>15.32608695652174</v>
      </c>
      <c r="AH102">
        <v>15.63448972374783</v>
      </c>
      <c r="AI102">
        <v>2.859658705842719</v>
      </c>
      <c r="AJ102">
        <v>0</v>
      </c>
      <c r="AK102">
        <v>0</v>
      </c>
    </row>
    <row r="103" spans="1:37" hidden="1" x14ac:dyDescent="0.35">
      <c r="A103" t="s">
        <v>266</v>
      </c>
      <c r="B103" t="s">
        <v>340</v>
      </c>
      <c r="C103" t="s">
        <v>340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4.3</v>
      </c>
      <c r="AE103">
        <v>506</v>
      </c>
      <c r="AF103">
        <v>15.167248417445171</v>
      </c>
      <c r="AG103">
        <v>15.04032258064516</v>
      </c>
      <c r="AH103">
        <v>15.62381722618797</v>
      </c>
      <c r="AI103">
        <v>3.1493724369451881</v>
      </c>
      <c r="AJ103">
        <v>0</v>
      </c>
      <c r="AK103">
        <v>0</v>
      </c>
    </row>
    <row r="104" spans="1:37" hidden="1" x14ac:dyDescent="0.35">
      <c r="A104" t="s">
        <v>295</v>
      </c>
      <c r="B104" t="s">
        <v>296</v>
      </c>
      <c r="C104" t="s">
        <v>296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5.8</v>
      </c>
      <c r="AE104">
        <v>395</v>
      </c>
      <c r="AF104">
        <v>14.271844660194169</v>
      </c>
      <c r="AG104">
        <v>14.53703703703704</v>
      </c>
      <c r="AH104">
        <v>15.45682720882388</v>
      </c>
      <c r="AI104">
        <v>3.091365441764776</v>
      </c>
      <c r="AJ104">
        <v>0</v>
      </c>
      <c r="AK104">
        <v>0</v>
      </c>
    </row>
    <row r="105" spans="1:37" hidden="1" x14ac:dyDescent="0.35">
      <c r="A105" t="s">
        <v>364</v>
      </c>
      <c r="B105" t="s">
        <v>365</v>
      </c>
      <c r="C105" t="s">
        <v>365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4.2</v>
      </c>
      <c r="AE105">
        <v>549</v>
      </c>
      <c r="AF105">
        <v>12.815126050420171</v>
      </c>
      <c r="AG105">
        <v>14.01595744680851</v>
      </c>
      <c r="AH105">
        <v>15.34188460098628</v>
      </c>
      <c r="AI105">
        <v>3.0683769201972559</v>
      </c>
      <c r="AJ105">
        <v>0</v>
      </c>
      <c r="AK105">
        <v>0</v>
      </c>
    </row>
    <row r="106" spans="1:37" hidden="1" x14ac:dyDescent="0.35">
      <c r="A106" t="s">
        <v>112</v>
      </c>
      <c r="B106" t="s">
        <v>113</v>
      </c>
      <c r="C106" t="s">
        <v>113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13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4.5999999999999996</v>
      </c>
      <c r="AE106">
        <v>91</v>
      </c>
      <c r="AF106">
        <v>12.39130434782609</v>
      </c>
      <c r="AG106">
        <v>13.67647058823529</v>
      </c>
      <c r="AH106">
        <v>15.22849225842165</v>
      </c>
      <c r="AI106">
        <v>3.0456984516843311</v>
      </c>
      <c r="AJ106">
        <v>0</v>
      </c>
      <c r="AK106">
        <v>0</v>
      </c>
    </row>
    <row r="107" spans="1:37" hidden="1" x14ac:dyDescent="0.35">
      <c r="A107" t="s">
        <v>90</v>
      </c>
      <c r="B107" t="s">
        <v>91</v>
      </c>
      <c r="C107" t="s">
        <v>91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12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5.6</v>
      </c>
      <c r="AE107">
        <v>59</v>
      </c>
      <c r="AF107">
        <v>11.748563676298151</v>
      </c>
      <c r="AG107">
        <v>16.07421875</v>
      </c>
      <c r="AH107">
        <v>15.15469050013569</v>
      </c>
      <c r="AI107">
        <v>3.030938100027138</v>
      </c>
      <c r="AJ107">
        <v>0</v>
      </c>
      <c r="AK107">
        <v>0</v>
      </c>
    </row>
    <row r="108" spans="1:37" hidden="1" x14ac:dyDescent="0.35">
      <c r="A108" t="s">
        <v>251</v>
      </c>
      <c r="B108" t="s">
        <v>252</v>
      </c>
      <c r="C108" t="s">
        <v>252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4.4000000000000004</v>
      </c>
      <c r="AE108">
        <v>350</v>
      </c>
      <c r="AF108">
        <v>14.196835221549509</v>
      </c>
      <c r="AG108">
        <v>13.6</v>
      </c>
      <c r="AH108">
        <v>15.138167363504801</v>
      </c>
      <c r="AI108">
        <v>2.981371144241165</v>
      </c>
      <c r="AJ108">
        <v>0</v>
      </c>
      <c r="AK108">
        <v>0</v>
      </c>
    </row>
    <row r="109" spans="1:37" hidden="1" x14ac:dyDescent="0.35">
      <c r="A109" t="s">
        <v>132</v>
      </c>
      <c r="B109" t="s">
        <v>133</v>
      </c>
      <c r="C109" t="s">
        <v>133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14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122</v>
      </c>
      <c r="AF109">
        <v>16.320857673693439</v>
      </c>
      <c r="AG109">
        <v>11</v>
      </c>
      <c r="AH109">
        <v>15.12595397645682</v>
      </c>
      <c r="AI109">
        <v>0</v>
      </c>
      <c r="AJ109">
        <v>0</v>
      </c>
      <c r="AK109">
        <v>0</v>
      </c>
    </row>
    <row r="110" spans="1:37" hidden="1" x14ac:dyDescent="0.35">
      <c r="A110" t="s">
        <v>70</v>
      </c>
      <c r="B110" t="s">
        <v>71</v>
      </c>
      <c r="C110" t="s">
        <v>71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11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27</v>
      </c>
      <c r="AF110">
        <v>14.35518598289462</v>
      </c>
      <c r="AG110">
        <v>14.039735099337751</v>
      </c>
      <c r="AH110">
        <v>15.09445497458214</v>
      </c>
      <c r="AI110">
        <v>3.019757548401051</v>
      </c>
      <c r="AJ110">
        <v>0</v>
      </c>
      <c r="AK110">
        <v>0</v>
      </c>
    </row>
    <row r="111" spans="1:37" hidden="1" x14ac:dyDescent="0.35">
      <c r="A111" t="s">
        <v>243</v>
      </c>
      <c r="B111" t="s">
        <v>244</v>
      </c>
      <c r="C111" t="s">
        <v>244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5.3</v>
      </c>
      <c r="AE111">
        <v>345</v>
      </c>
      <c r="AF111">
        <v>13.75757575757577</v>
      </c>
      <c r="AG111">
        <v>13.931297709923671</v>
      </c>
      <c r="AH111">
        <v>15.09431467955714</v>
      </c>
      <c r="AI111">
        <v>3.018862935911427</v>
      </c>
      <c r="AJ111">
        <v>0</v>
      </c>
      <c r="AK111">
        <v>0</v>
      </c>
    </row>
    <row r="112" spans="1:37" hidden="1" x14ac:dyDescent="0.35">
      <c r="A112" t="s">
        <v>165</v>
      </c>
      <c r="B112" t="s">
        <v>438</v>
      </c>
      <c r="C112" t="s">
        <v>438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6.1</v>
      </c>
      <c r="AE112">
        <v>725</v>
      </c>
      <c r="AF112">
        <v>19.21866785288362</v>
      </c>
      <c r="AG112">
        <v>16.717687074829929</v>
      </c>
      <c r="AH112">
        <v>14.99225395039579</v>
      </c>
      <c r="AI112">
        <v>2.9739762131572629</v>
      </c>
      <c r="AJ112">
        <v>0</v>
      </c>
      <c r="AK112">
        <v>0</v>
      </c>
    </row>
    <row r="113" spans="1:37" hidden="1" x14ac:dyDescent="0.35">
      <c r="A113" t="s">
        <v>194</v>
      </c>
      <c r="B113" t="s">
        <v>195</v>
      </c>
      <c r="C113" t="s">
        <v>195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18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280</v>
      </c>
      <c r="AF113">
        <v>15.833333333333339</v>
      </c>
      <c r="AG113">
        <v>15.26470588235294</v>
      </c>
      <c r="AH113">
        <v>14.983005808250921</v>
      </c>
      <c r="AI113">
        <v>2.996601161650184</v>
      </c>
      <c r="AJ113">
        <v>0</v>
      </c>
      <c r="AK113">
        <v>0</v>
      </c>
    </row>
    <row r="114" spans="1:37" x14ac:dyDescent="0.35">
      <c r="A114" t="s">
        <v>192</v>
      </c>
      <c r="B114" t="s">
        <v>193</v>
      </c>
      <c r="C114" t="s">
        <v>193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263</v>
      </c>
      <c r="AF114">
        <v>14.5428052118178</v>
      </c>
      <c r="AG114">
        <v>15.45454545454545</v>
      </c>
      <c r="AH114">
        <v>19.300313856599828</v>
      </c>
      <c r="AI114">
        <v>2.7649245851526971</v>
      </c>
      <c r="AJ114">
        <v>1</v>
      </c>
      <c r="AK114">
        <v>1</v>
      </c>
    </row>
    <row r="115" spans="1:37" hidden="1" x14ac:dyDescent="0.35">
      <c r="A115" t="s">
        <v>217</v>
      </c>
      <c r="B115" t="s">
        <v>218</v>
      </c>
      <c r="C115" t="s">
        <v>218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294</v>
      </c>
      <c r="AF115">
        <v>16.4410424748034</v>
      </c>
      <c r="AG115">
        <v>14.375</v>
      </c>
      <c r="AH115">
        <v>14.839708038466091</v>
      </c>
      <c r="AI115">
        <v>3.213826937958395</v>
      </c>
      <c r="AJ115">
        <v>0</v>
      </c>
      <c r="AK115">
        <v>0</v>
      </c>
    </row>
    <row r="116" spans="1:37" hidden="1" x14ac:dyDescent="0.35">
      <c r="A116" t="s">
        <v>236</v>
      </c>
      <c r="B116" t="s">
        <v>237</v>
      </c>
      <c r="C116" t="s">
        <v>237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327</v>
      </c>
      <c r="AF116">
        <v>8.0997817239740897</v>
      </c>
      <c r="AG116">
        <v>13.071428571428569</v>
      </c>
      <c r="AH116">
        <v>14.80819783748907</v>
      </c>
      <c r="AI116">
        <v>1.525575071738559</v>
      </c>
      <c r="AJ116">
        <v>0</v>
      </c>
      <c r="AK116">
        <v>0</v>
      </c>
    </row>
    <row r="117" spans="1:37" hidden="1" x14ac:dyDescent="0.35">
      <c r="A117" t="s">
        <v>249</v>
      </c>
      <c r="B117" t="s">
        <v>250</v>
      </c>
      <c r="C117" t="s">
        <v>250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349</v>
      </c>
      <c r="AF117">
        <v>13.71923602527144</v>
      </c>
      <c r="AG117">
        <v>13.35526315789474</v>
      </c>
      <c r="AH117">
        <v>14.749010691684781</v>
      </c>
      <c r="AI117">
        <v>3.1063777021504921</v>
      </c>
      <c r="AJ117">
        <v>0</v>
      </c>
      <c r="AK117">
        <v>0</v>
      </c>
    </row>
    <row r="118" spans="1:37" hidden="1" x14ac:dyDescent="0.35">
      <c r="A118" t="s">
        <v>341</v>
      </c>
      <c r="B118" t="s">
        <v>379</v>
      </c>
      <c r="C118" t="s">
        <v>379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</v>
      </c>
      <c r="AE118">
        <v>577</v>
      </c>
      <c r="AF118">
        <v>12.43115116108541</v>
      </c>
      <c r="AG118">
        <v>12.75</v>
      </c>
      <c r="AH118">
        <v>14.740029165424531</v>
      </c>
      <c r="AI118">
        <v>2.9395895245301231</v>
      </c>
      <c r="AJ118">
        <v>0</v>
      </c>
      <c r="AK118">
        <v>0</v>
      </c>
    </row>
    <row r="119" spans="1:37" hidden="1" x14ac:dyDescent="0.35">
      <c r="A119" t="s">
        <v>266</v>
      </c>
      <c r="B119" t="s">
        <v>267</v>
      </c>
      <c r="C119" t="s">
        <v>267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367</v>
      </c>
      <c r="AF119">
        <v>13.4</v>
      </c>
      <c r="AG119">
        <v>13.601694915254241</v>
      </c>
      <c r="AH119">
        <v>14.72033408539966</v>
      </c>
      <c r="AI119">
        <v>2.9440668170799329</v>
      </c>
      <c r="AJ119">
        <v>0</v>
      </c>
      <c r="AK119">
        <v>0</v>
      </c>
    </row>
    <row r="120" spans="1:37" hidden="1" x14ac:dyDescent="0.35">
      <c r="A120" t="s">
        <v>434</v>
      </c>
      <c r="B120" t="s">
        <v>435</v>
      </c>
      <c r="C120" t="s">
        <v>435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4.9000000000000004</v>
      </c>
      <c r="AE120">
        <v>719</v>
      </c>
      <c r="AF120">
        <v>17.812500000000011</v>
      </c>
      <c r="AG120">
        <v>17.291666666666671</v>
      </c>
      <c r="AH120">
        <v>14.618001225516601</v>
      </c>
      <c r="AI120">
        <v>2.9236002451033198</v>
      </c>
      <c r="AJ120">
        <v>0</v>
      </c>
      <c r="AK120">
        <v>0</v>
      </c>
    </row>
    <row r="121" spans="1:37" hidden="1" x14ac:dyDescent="0.35">
      <c r="A121" t="s">
        <v>74</v>
      </c>
      <c r="B121" t="s">
        <v>75</v>
      </c>
      <c r="C121" t="s">
        <v>75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12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4.7</v>
      </c>
      <c r="AE121">
        <v>38</v>
      </c>
      <c r="AF121">
        <v>12.61904761904761</v>
      </c>
      <c r="AG121">
        <v>13.984375</v>
      </c>
      <c r="AH121">
        <v>14.52710377204164</v>
      </c>
      <c r="AI121">
        <v>2.9054207544083268</v>
      </c>
      <c r="AJ121">
        <v>0</v>
      </c>
      <c r="AK121">
        <v>0</v>
      </c>
    </row>
    <row r="122" spans="1:37" hidden="1" x14ac:dyDescent="0.35">
      <c r="A122" t="s">
        <v>323</v>
      </c>
      <c r="B122" t="s">
        <v>324</v>
      </c>
      <c r="C122" t="s">
        <v>324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7.6</v>
      </c>
      <c r="AE122">
        <v>471</v>
      </c>
      <c r="AF122">
        <v>17.980265711400222</v>
      </c>
      <c r="AG122">
        <v>16.37691881073998</v>
      </c>
      <c r="AH122">
        <v>14.468458781635849</v>
      </c>
      <c r="AI122">
        <v>0</v>
      </c>
      <c r="AJ122">
        <v>0</v>
      </c>
      <c r="AK122">
        <v>0</v>
      </c>
    </row>
    <row r="123" spans="1:37" hidden="1" x14ac:dyDescent="0.35">
      <c r="A123" t="s">
        <v>105</v>
      </c>
      <c r="B123" t="s">
        <v>106</v>
      </c>
      <c r="C123" t="s">
        <v>106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13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79</v>
      </c>
      <c r="AF123">
        <v>11.557886225498891</v>
      </c>
      <c r="AG123">
        <v>13.16666666666667</v>
      </c>
      <c r="AH123">
        <v>14.444283236695989</v>
      </c>
      <c r="AI123">
        <v>2.8826222914872939</v>
      </c>
      <c r="AJ123">
        <v>0</v>
      </c>
      <c r="AK123">
        <v>0</v>
      </c>
    </row>
    <row r="124" spans="1:37" hidden="1" x14ac:dyDescent="0.35">
      <c r="A124" t="s">
        <v>150</v>
      </c>
      <c r="B124" t="s">
        <v>151</v>
      </c>
      <c r="C124" t="s">
        <v>152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15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6.4</v>
      </c>
      <c r="AE124">
        <v>156</v>
      </c>
      <c r="AF124">
        <v>17.5625</v>
      </c>
      <c r="AG124">
        <v>15.78740157480315</v>
      </c>
      <c r="AH124">
        <v>14.428391255807419</v>
      </c>
      <c r="AI124">
        <v>2.8856782511614831</v>
      </c>
      <c r="AJ124">
        <v>0</v>
      </c>
      <c r="AK124">
        <v>0</v>
      </c>
    </row>
    <row r="125" spans="1:37" hidden="1" x14ac:dyDescent="0.35">
      <c r="A125" t="s">
        <v>59</v>
      </c>
      <c r="B125" t="s">
        <v>60</v>
      </c>
      <c r="C125" t="s">
        <v>60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11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21</v>
      </c>
      <c r="AF125">
        <v>13.584905660377361</v>
      </c>
      <c r="AG125">
        <v>13.414634146341459</v>
      </c>
      <c r="AH125">
        <v>14.35006543746252</v>
      </c>
      <c r="AI125">
        <v>2.8700130874925041</v>
      </c>
      <c r="AJ125">
        <v>0</v>
      </c>
      <c r="AK125">
        <v>0</v>
      </c>
    </row>
    <row r="126" spans="1:37" hidden="1" x14ac:dyDescent="0.35">
      <c r="A126" t="s">
        <v>157</v>
      </c>
      <c r="B126" t="s">
        <v>158</v>
      </c>
      <c r="C126" t="s">
        <v>158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15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4.2</v>
      </c>
      <c r="AE126">
        <v>169</v>
      </c>
      <c r="AF126">
        <v>16.5</v>
      </c>
      <c r="AG126">
        <v>16.666666666666671</v>
      </c>
      <c r="AH126">
        <v>14.34374329322752</v>
      </c>
      <c r="AI126">
        <v>2.868748658645504</v>
      </c>
      <c r="AJ126">
        <v>0</v>
      </c>
      <c r="AK126">
        <v>0</v>
      </c>
    </row>
    <row r="127" spans="1:37" hidden="1" x14ac:dyDescent="0.35">
      <c r="A127" t="s">
        <v>161</v>
      </c>
      <c r="B127" t="s">
        <v>162</v>
      </c>
      <c r="C127" t="s">
        <v>162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</v>
      </c>
      <c r="AE127">
        <v>209</v>
      </c>
      <c r="AF127">
        <v>13.48837209302326</v>
      </c>
      <c r="AG127">
        <v>14.38725490196078</v>
      </c>
      <c r="AH127">
        <v>14.315620244270439</v>
      </c>
      <c r="AI127">
        <v>2.8631240488540892</v>
      </c>
      <c r="AJ127">
        <v>0</v>
      </c>
      <c r="AK127">
        <v>0</v>
      </c>
    </row>
    <row r="128" spans="1:37" hidden="1" x14ac:dyDescent="0.35">
      <c r="A128" t="s">
        <v>255</v>
      </c>
      <c r="B128" t="s">
        <v>256</v>
      </c>
      <c r="C128" t="s">
        <v>257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</v>
      </c>
      <c r="AE128">
        <v>359</v>
      </c>
      <c r="AF128">
        <v>12.978723404255311</v>
      </c>
      <c r="AG128">
        <v>13.194444444444439</v>
      </c>
      <c r="AH128">
        <v>14.26904471544143</v>
      </c>
      <c r="AI128">
        <v>2.8538089430882851</v>
      </c>
      <c r="AJ128">
        <v>0</v>
      </c>
      <c r="AK128">
        <v>0</v>
      </c>
    </row>
    <row r="129" spans="1:37" hidden="1" x14ac:dyDescent="0.35">
      <c r="A129" t="s">
        <v>124</v>
      </c>
      <c r="B129" t="s">
        <v>238</v>
      </c>
      <c r="C129" t="s">
        <v>238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4.4000000000000004</v>
      </c>
      <c r="AE129">
        <v>328</v>
      </c>
      <c r="AF129">
        <v>9.4117647058823533</v>
      </c>
      <c r="AG129">
        <v>11.05769230769231</v>
      </c>
      <c r="AH129">
        <v>14.23891237328084</v>
      </c>
      <c r="AI129">
        <v>2.8477824746561691</v>
      </c>
      <c r="AJ129">
        <v>0</v>
      </c>
      <c r="AK129">
        <v>0</v>
      </c>
    </row>
    <row r="130" spans="1:37" hidden="1" x14ac:dyDescent="0.35">
      <c r="A130" t="s">
        <v>447</v>
      </c>
      <c r="B130" t="s">
        <v>448</v>
      </c>
      <c r="C130" t="s">
        <v>449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4.4000000000000004</v>
      </c>
      <c r="AE130">
        <v>754</v>
      </c>
      <c r="AF130">
        <v>11.285714285714279</v>
      </c>
      <c r="AG130">
        <v>12.5</v>
      </c>
      <c r="AH130">
        <v>14.17653088292384</v>
      </c>
      <c r="AI130">
        <v>2.8353061765847669</v>
      </c>
      <c r="AJ130">
        <v>0</v>
      </c>
      <c r="AK130">
        <v>0</v>
      </c>
    </row>
    <row r="131" spans="1:37" hidden="1" x14ac:dyDescent="0.35">
      <c r="A131" t="s">
        <v>206</v>
      </c>
      <c r="B131" t="s">
        <v>207</v>
      </c>
      <c r="C131" t="s">
        <v>207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18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288</v>
      </c>
      <c r="AF131">
        <v>14.882352941176469</v>
      </c>
      <c r="AG131">
        <v>14.51492537313433</v>
      </c>
      <c r="AH131">
        <v>14.164422173266001</v>
      </c>
      <c r="AI131">
        <v>2.8328844346532009</v>
      </c>
      <c r="AJ131">
        <v>0</v>
      </c>
      <c r="AK131">
        <v>0</v>
      </c>
    </row>
    <row r="132" spans="1:37" hidden="1" x14ac:dyDescent="0.35">
      <c r="A132" t="s">
        <v>242</v>
      </c>
      <c r="B132" t="s">
        <v>260</v>
      </c>
      <c r="C132" t="s">
        <v>260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4.5999999999999996</v>
      </c>
      <c r="AE132">
        <v>361</v>
      </c>
      <c r="AF132">
        <v>11.987179487179491</v>
      </c>
      <c r="AG132">
        <v>13.811475409836071</v>
      </c>
      <c r="AH132">
        <v>14.09621744203757</v>
      </c>
      <c r="AI132">
        <v>2.8192434884075142</v>
      </c>
      <c r="AJ132">
        <v>0</v>
      </c>
      <c r="AK132">
        <v>0</v>
      </c>
    </row>
    <row r="133" spans="1:37" hidden="1" x14ac:dyDescent="0.35">
      <c r="A133" t="s">
        <v>140</v>
      </c>
      <c r="B133" t="s">
        <v>141</v>
      </c>
      <c r="C133" t="s">
        <v>141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14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4.5999999999999996</v>
      </c>
      <c r="AE133">
        <v>128</v>
      </c>
      <c r="AF133">
        <v>12.746666666666661</v>
      </c>
      <c r="AG133">
        <v>12.646685343982719</v>
      </c>
      <c r="AH133">
        <v>14.05799633217733</v>
      </c>
      <c r="AI133">
        <v>0</v>
      </c>
      <c r="AJ133">
        <v>0</v>
      </c>
      <c r="AK133">
        <v>0</v>
      </c>
    </row>
    <row r="134" spans="1:37" hidden="1" x14ac:dyDescent="0.35">
      <c r="A134" t="s">
        <v>366</v>
      </c>
      <c r="B134" t="s">
        <v>367</v>
      </c>
      <c r="C134" t="s">
        <v>367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4.9000000000000004</v>
      </c>
      <c r="AE134">
        <v>551</v>
      </c>
      <c r="AF134">
        <v>11.7479674796748</v>
      </c>
      <c r="AG134">
        <v>12.83505154639175</v>
      </c>
      <c r="AH134">
        <v>14.056611518501381</v>
      </c>
      <c r="AI134">
        <v>2.8113223037002761</v>
      </c>
      <c r="AJ134">
        <v>0</v>
      </c>
      <c r="AK134">
        <v>0</v>
      </c>
    </row>
    <row r="135" spans="1:37" hidden="1" x14ac:dyDescent="0.35">
      <c r="A135" t="s">
        <v>122</v>
      </c>
      <c r="B135" t="s">
        <v>123</v>
      </c>
      <c r="C135" t="s">
        <v>123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13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99</v>
      </c>
      <c r="AF135">
        <v>13.55976208577213</v>
      </c>
      <c r="AG135">
        <v>10.45454545454545</v>
      </c>
      <c r="AH135">
        <v>14.023536043614399</v>
      </c>
      <c r="AI135">
        <v>3.3905192587957171</v>
      </c>
      <c r="AJ135">
        <v>0</v>
      </c>
      <c r="AK135">
        <v>0</v>
      </c>
    </row>
    <row r="136" spans="1:37" hidden="1" x14ac:dyDescent="0.35">
      <c r="A136" t="s">
        <v>51</v>
      </c>
      <c r="B136" t="s">
        <v>52</v>
      </c>
      <c r="C136" t="s">
        <v>52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11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5.4</v>
      </c>
      <c r="AE136">
        <v>11</v>
      </c>
      <c r="AF136">
        <v>13.29545454545455</v>
      </c>
      <c r="AG136">
        <v>12.867647058823531</v>
      </c>
      <c r="AH136">
        <v>13.91081193133838</v>
      </c>
      <c r="AI136">
        <v>2.7821623862676752</v>
      </c>
      <c r="AJ136">
        <v>0</v>
      </c>
      <c r="AK136">
        <v>0</v>
      </c>
    </row>
    <row r="137" spans="1:37" hidden="1" x14ac:dyDescent="0.35">
      <c r="A137" t="s">
        <v>107</v>
      </c>
      <c r="B137" t="s">
        <v>108</v>
      </c>
      <c r="C137" t="s">
        <v>108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13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4.5999999999999996</v>
      </c>
      <c r="AE137">
        <v>81</v>
      </c>
      <c r="AF137">
        <v>11.53846153846154</v>
      </c>
      <c r="AG137">
        <v>12.265527191012071</v>
      </c>
      <c r="AH137">
        <v>13.905458232560839</v>
      </c>
      <c r="AI137">
        <v>2.7917177254515049</v>
      </c>
      <c r="AJ137">
        <v>0</v>
      </c>
      <c r="AK137">
        <v>0</v>
      </c>
    </row>
    <row r="138" spans="1:37" hidden="1" x14ac:dyDescent="0.35">
      <c r="A138" t="s">
        <v>202</v>
      </c>
      <c r="B138" t="s">
        <v>203</v>
      </c>
      <c r="C138" t="s">
        <v>203</v>
      </c>
      <c r="D138" t="s">
        <v>6</v>
      </c>
      <c r="E138">
        <v>0</v>
      </c>
      <c r="F138">
        <v>0</v>
      </c>
      <c r="G138">
        <v>0</v>
      </c>
      <c r="H138">
        <v>1</v>
      </c>
      <c r="I138" t="s">
        <v>18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5.4</v>
      </c>
      <c r="AE138">
        <v>285</v>
      </c>
      <c r="AF138">
        <v>14.868421052631581</v>
      </c>
      <c r="AG138">
        <v>13.95833333333333</v>
      </c>
      <c r="AH138">
        <v>13.88680858502617</v>
      </c>
      <c r="AI138">
        <v>2.7773617170052338</v>
      </c>
      <c r="AJ138">
        <v>0</v>
      </c>
      <c r="AK138">
        <v>0</v>
      </c>
    </row>
    <row r="139" spans="1:37" hidden="1" x14ac:dyDescent="0.35">
      <c r="A139" t="s">
        <v>155</v>
      </c>
      <c r="B139" t="s">
        <v>156</v>
      </c>
      <c r="C139" t="s">
        <v>156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15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6.5</v>
      </c>
      <c r="AE139">
        <v>165</v>
      </c>
      <c r="AF139">
        <v>10.911467119386151</v>
      </c>
      <c r="AG139">
        <v>21.03281074437691</v>
      </c>
      <c r="AH139">
        <v>13.7873854611941</v>
      </c>
      <c r="AI139">
        <v>3.0693437300149751</v>
      </c>
      <c r="AJ139">
        <v>0</v>
      </c>
      <c r="AK139">
        <v>0</v>
      </c>
    </row>
    <row r="140" spans="1:37" hidden="1" x14ac:dyDescent="0.35">
      <c r="A140" t="s">
        <v>136</v>
      </c>
      <c r="B140" t="s">
        <v>137</v>
      </c>
      <c r="C140" t="s">
        <v>137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14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4.8</v>
      </c>
      <c r="AE140">
        <v>125</v>
      </c>
      <c r="AF140">
        <v>12.824999999999999</v>
      </c>
      <c r="AG140">
        <v>12.078740157480309</v>
      </c>
      <c r="AH140">
        <v>13.78705113718957</v>
      </c>
      <c r="AI140">
        <v>0</v>
      </c>
      <c r="AJ140">
        <v>0</v>
      </c>
      <c r="AK140">
        <v>0</v>
      </c>
    </row>
    <row r="141" spans="1:37" hidden="1" x14ac:dyDescent="0.35">
      <c r="A141" t="s">
        <v>261</v>
      </c>
      <c r="B141" t="s">
        <v>262</v>
      </c>
      <c r="C141" t="s">
        <v>262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4.4000000000000004</v>
      </c>
      <c r="AE141">
        <v>362</v>
      </c>
      <c r="AF141">
        <v>12.03947368421052</v>
      </c>
      <c r="AG141">
        <v>13.20833333333333</v>
      </c>
      <c r="AH141">
        <v>13.783246254125631</v>
      </c>
      <c r="AI141">
        <v>2.7566492508251259</v>
      </c>
      <c r="AJ141">
        <v>0</v>
      </c>
      <c r="AK141">
        <v>0</v>
      </c>
    </row>
    <row r="142" spans="1:37" hidden="1" x14ac:dyDescent="0.35">
      <c r="A142" t="s">
        <v>163</v>
      </c>
      <c r="B142" t="s">
        <v>164</v>
      </c>
      <c r="C142" t="s">
        <v>164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16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5.3</v>
      </c>
      <c r="AE142">
        <v>217</v>
      </c>
      <c r="AF142">
        <v>14.33333333333333</v>
      </c>
      <c r="AG142">
        <v>12.521093556676091</v>
      </c>
      <c r="AH142">
        <v>13.749114533166081</v>
      </c>
      <c r="AI142">
        <v>2.7514048604944712</v>
      </c>
      <c r="AJ142">
        <v>0</v>
      </c>
      <c r="AK142">
        <v>0</v>
      </c>
    </row>
    <row r="143" spans="1:37" hidden="1" x14ac:dyDescent="0.35">
      <c r="A143" t="s">
        <v>102</v>
      </c>
      <c r="B143" t="s">
        <v>103</v>
      </c>
      <c r="C143" t="s">
        <v>104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13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</v>
      </c>
      <c r="AE143">
        <v>75</v>
      </c>
      <c r="AF143">
        <v>11.73597562763546</v>
      </c>
      <c r="AG143">
        <v>11.74603174603175</v>
      </c>
      <c r="AH143">
        <v>13.716486827246481</v>
      </c>
      <c r="AI143">
        <v>3.5495492411818339</v>
      </c>
      <c r="AJ143">
        <v>0</v>
      </c>
      <c r="AK143">
        <v>0</v>
      </c>
    </row>
    <row r="144" spans="1:37" hidden="1" x14ac:dyDescent="0.35">
      <c r="A144" t="s">
        <v>343</v>
      </c>
      <c r="B144" t="s">
        <v>344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4.9000000000000004</v>
      </c>
      <c r="AE144">
        <v>511</v>
      </c>
      <c r="AF144">
        <v>13.03703703703704</v>
      </c>
      <c r="AG144">
        <v>13.457943925233639</v>
      </c>
      <c r="AH144">
        <v>13.70396410932662</v>
      </c>
      <c r="AI144">
        <v>2.7407928218653228</v>
      </c>
      <c r="AJ144">
        <v>0</v>
      </c>
      <c r="AK144">
        <v>0</v>
      </c>
    </row>
    <row r="145" spans="1:37" hidden="1" x14ac:dyDescent="0.35">
      <c r="A145" t="s">
        <v>165</v>
      </c>
      <c r="B145" t="s">
        <v>166</v>
      </c>
      <c r="C145" t="s">
        <v>166</v>
      </c>
      <c r="D145" t="s">
        <v>3</v>
      </c>
      <c r="E145">
        <v>1</v>
      </c>
      <c r="F145">
        <v>0</v>
      </c>
      <c r="G145">
        <v>0</v>
      </c>
      <c r="H145">
        <v>0</v>
      </c>
      <c r="I145" t="s">
        <v>16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4.5</v>
      </c>
      <c r="AE145">
        <v>218</v>
      </c>
      <c r="AF145">
        <v>15.96968289328575</v>
      </c>
      <c r="AG145">
        <v>10.83333333333333</v>
      </c>
      <c r="AH145">
        <v>13.67052833505967</v>
      </c>
      <c r="AI145">
        <v>3.449090456905862</v>
      </c>
      <c r="AJ145">
        <v>0</v>
      </c>
      <c r="AK145">
        <v>0</v>
      </c>
    </row>
    <row r="146" spans="1:37" hidden="1" x14ac:dyDescent="0.35">
      <c r="A146" t="s">
        <v>442</v>
      </c>
      <c r="B146" t="s">
        <v>443</v>
      </c>
      <c r="C146" t="s">
        <v>443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4.9000000000000004</v>
      </c>
      <c r="AE146">
        <v>747</v>
      </c>
      <c r="AF146">
        <v>10.378077908140661</v>
      </c>
      <c r="AG146">
        <v>12.579365079365081</v>
      </c>
      <c r="AH146">
        <v>13.65792910436592</v>
      </c>
      <c r="AI146">
        <v>2.728615629471963</v>
      </c>
      <c r="AJ146">
        <v>0</v>
      </c>
      <c r="AK146">
        <v>0</v>
      </c>
    </row>
    <row r="147" spans="1:37" hidden="1" x14ac:dyDescent="0.35">
      <c r="A147" t="s">
        <v>258</v>
      </c>
      <c r="B147" t="s">
        <v>259</v>
      </c>
      <c r="C147" t="s">
        <v>259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4.5</v>
      </c>
      <c r="AE147">
        <v>360</v>
      </c>
      <c r="AF147">
        <v>11.730769230769219</v>
      </c>
      <c r="AG147">
        <v>12.95081967213115</v>
      </c>
      <c r="AH147">
        <v>13.475642899972261</v>
      </c>
      <c r="AI147">
        <v>2.6951285799944529</v>
      </c>
      <c r="AJ147">
        <v>0</v>
      </c>
      <c r="AK147">
        <v>0</v>
      </c>
    </row>
    <row r="148" spans="1:37" hidden="1" x14ac:dyDescent="0.35">
      <c r="A148" t="s">
        <v>402</v>
      </c>
      <c r="B148" t="s">
        <v>403</v>
      </c>
      <c r="C148" t="s">
        <v>403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5</v>
      </c>
      <c r="AE148">
        <v>655</v>
      </c>
      <c r="AF148">
        <v>14.0625</v>
      </c>
      <c r="AG148">
        <v>14.58333333333333</v>
      </c>
      <c r="AH148">
        <v>13.46451695021552</v>
      </c>
      <c r="AI148">
        <v>2.6929033900431039</v>
      </c>
      <c r="AJ148">
        <v>0</v>
      </c>
      <c r="AK148">
        <v>0</v>
      </c>
    </row>
    <row r="149" spans="1:37" hidden="1" x14ac:dyDescent="0.35">
      <c r="A149" t="s">
        <v>148</v>
      </c>
      <c r="B149" t="s">
        <v>149</v>
      </c>
      <c r="C149" t="s">
        <v>149</v>
      </c>
      <c r="D149" t="s">
        <v>6</v>
      </c>
      <c r="E149">
        <v>0</v>
      </c>
      <c r="F149">
        <v>0</v>
      </c>
      <c r="G149">
        <v>0</v>
      </c>
      <c r="H149">
        <v>1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154</v>
      </c>
      <c r="AF149">
        <v>15.303030303030299</v>
      </c>
      <c r="AG149">
        <v>15.797759296492311</v>
      </c>
      <c r="AH149">
        <v>13.44936241803611</v>
      </c>
      <c r="AI149">
        <v>2.6898090073577712</v>
      </c>
      <c r="AJ149">
        <v>0</v>
      </c>
      <c r="AK149">
        <v>0</v>
      </c>
    </row>
    <row r="150" spans="1:37" hidden="1" x14ac:dyDescent="0.35">
      <c r="A150" t="s">
        <v>100</v>
      </c>
      <c r="B150" t="s">
        <v>101</v>
      </c>
      <c r="C150" t="s">
        <v>101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13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74</v>
      </c>
      <c r="AF150">
        <v>10.74468085106383</v>
      </c>
      <c r="AG150">
        <v>12.22222222222222</v>
      </c>
      <c r="AH150">
        <v>13.41742901179944</v>
      </c>
      <c r="AI150">
        <v>2.683485802359888</v>
      </c>
      <c r="AJ150">
        <v>0</v>
      </c>
      <c r="AK150">
        <v>0</v>
      </c>
    </row>
    <row r="151" spans="1:37" hidden="1" x14ac:dyDescent="0.35">
      <c r="A151" t="s">
        <v>196</v>
      </c>
      <c r="B151" t="s">
        <v>197</v>
      </c>
      <c r="C151" t="s">
        <v>198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18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5.4</v>
      </c>
      <c r="AE151">
        <v>281</v>
      </c>
      <c r="AF151">
        <v>13.588235294117631</v>
      </c>
      <c r="AG151">
        <v>14.24074074074074</v>
      </c>
      <c r="AH151">
        <v>13.41371856830194</v>
      </c>
      <c r="AI151">
        <v>2.682743713660388</v>
      </c>
      <c r="AJ151">
        <v>0</v>
      </c>
      <c r="AK151">
        <v>0</v>
      </c>
    </row>
    <row r="152" spans="1:37" hidden="1" x14ac:dyDescent="0.35">
      <c r="A152" t="s">
        <v>167</v>
      </c>
      <c r="B152" t="s">
        <v>168</v>
      </c>
      <c r="C152" t="s">
        <v>168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16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4.9000000000000004</v>
      </c>
      <c r="AE152">
        <v>220</v>
      </c>
      <c r="AF152">
        <v>13.928571428571431</v>
      </c>
      <c r="AG152">
        <v>12.25</v>
      </c>
      <c r="AH152">
        <v>13.40446849555766</v>
      </c>
      <c r="AI152">
        <v>2.680893699111532</v>
      </c>
      <c r="AJ152">
        <v>0</v>
      </c>
      <c r="AK152">
        <v>0</v>
      </c>
    </row>
    <row r="153" spans="1:37" hidden="1" x14ac:dyDescent="0.35">
      <c r="A153" t="s">
        <v>78</v>
      </c>
      <c r="B153" t="s">
        <v>432</v>
      </c>
      <c r="C153" t="s">
        <v>433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</v>
      </c>
      <c r="AE153">
        <v>717</v>
      </c>
      <c r="AF153">
        <v>14.37381048927282</v>
      </c>
      <c r="AG153">
        <v>17.947918487052689</v>
      </c>
      <c r="AH153">
        <v>13.402252420135531</v>
      </c>
      <c r="AI153">
        <v>1.557624209896979</v>
      </c>
      <c r="AJ153">
        <v>0</v>
      </c>
      <c r="AK153">
        <v>0</v>
      </c>
    </row>
    <row r="154" spans="1:37" hidden="1" x14ac:dyDescent="0.35">
      <c r="A154" t="s">
        <v>212</v>
      </c>
      <c r="B154" t="s">
        <v>213</v>
      </c>
      <c r="C154" t="s">
        <v>214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18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4.7</v>
      </c>
      <c r="AE154">
        <v>291</v>
      </c>
      <c r="AF154">
        <v>13.54166666666668</v>
      </c>
      <c r="AG154">
        <v>14.189189189189189</v>
      </c>
      <c r="AH154">
        <v>13.36641083849182</v>
      </c>
      <c r="AI154">
        <v>2.673282167698364</v>
      </c>
      <c r="AJ154">
        <v>0</v>
      </c>
      <c r="AK154">
        <v>0</v>
      </c>
    </row>
    <row r="155" spans="1:37" hidden="1" x14ac:dyDescent="0.35">
      <c r="A155" t="s">
        <v>142</v>
      </c>
      <c r="B155" t="s">
        <v>143</v>
      </c>
      <c r="C155" t="s">
        <v>143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14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5.8</v>
      </c>
      <c r="AE155">
        <v>134</v>
      </c>
      <c r="AF155">
        <v>12.363428387747589</v>
      </c>
      <c r="AG155">
        <v>11.6875</v>
      </c>
      <c r="AH155">
        <v>13.31491538414121</v>
      </c>
      <c r="AI155">
        <v>0</v>
      </c>
      <c r="AJ155">
        <v>0</v>
      </c>
      <c r="AK155">
        <v>0</v>
      </c>
    </row>
    <row r="156" spans="1:37" hidden="1" x14ac:dyDescent="0.35">
      <c r="A156" t="s">
        <v>221</v>
      </c>
      <c r="B156" t="s">
        <v>222</v>
      </c>
      <c r="C156" t="s">
        <v>222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18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4.5</v>
      </c>
      <c r="AE156">
        <v>302</v>
      </c>
      <c r="AF156">
        <v>13.739894055759111</v>
      </c>
      <c r="AG156">
        <v>13.79807692307692</v>
      </c>
      <c r="AH156">
        <v>13.27054665538836</v>
      </c>
      <c r="AI156">
        <v>2.708831798537529</v>
      </c>
      <c r="AJ156">
        <v>0</v>
      </c>
      <c r="AK156">
        <v>0</v>
      </c>
    </row>
    <row r="157" spans="1:37" hidden="1" x14ac:dyDescent="0.35">
      <c r="A157" t="s">
        <v>219</v>
      </c>
      <c r="B157" t="s">
        <v>220</v>
      </c>
      <c r="C157" t="s">
        <v>220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18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4.9000000000000004</v>
      </c>
      <c r="AE157">
        <v>300</v>
      </c>
      <c r="AF157">
        <v>13.466666666666679</v>
      </c>
      <c r="AG157">
        <v>14.0126050420168</v>
      </c>
      <c r="AH157">
        <v>13.24467262660753</v>
      </c>
      <c r="AI157">
        <v>2.648934525321506</v>
      </c>
      <c r="AJ157">
        <v>0</v>
      </c>
      <c r="AK157">
        <v>0</v>
      </c>
    </row>
    <row r="158" spans="1:37" hidden="1" x14ac:dyDescent="0.35">
      <c r="A158" t="s">
        <v>303</v>
      </c>
      <c r="B158" t="s">
        <v>304</v>
      </c>
      <c r="C158" t="s">
        <v>304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22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4.8</v>
      </c>
      <c r="AE158">
        <v>418</v>
      </c>
      <c r="AF158">
        <v>13</v>
      </c>
      <c r="AG158">
        <v>12.27272727272727</v>
      </c>
      <c r="AH158">
        <v>13.20081122068013</v>
      </c>
      <c r="AI158">
        <v>2.6401622441360262</v>
      </c>
      <c r="AJ158">
        <v>0</v>
      </c>
      <c r="AK158">
        <v>0</v>
      </c>
    </row>
    <row r="159" spans="1:37" hidden="1" x14ac:dyDescent="0.35">
      <c r="A159" t="s">
        <v>138</v>
      </c>
      <c r="B159" t="s">
        <v>139</v>
      </c>
      <c r="C159" t="s">
        <v>139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14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5.4</v>
      </c>
      <c r="AE159">
        <v>126</v>
      </c>
      <c r="AF159">
        <v>11.82608695652174</v>
      </c>
      <c r="AG159">
        <v>11.9183323581792</v>
      </c>
      <c r="AH159">
        <v>13.14510073782521</v>
      </c>
      <c r="AI159">
        <v>0</v>
      </c>
      <c r="AJ159">
        <v>0</v>
      </c>
      <c r="AK159">
        <v>0</v>
      </c>
    </row>
    <row r="160" spans="1:37" hidden="1" x14ac:dyDescent="0.35">
      <c r="A160" t="s">
        <v>263</v>
      </c>
      <c r="B160" t="s">
        <v>264</v>
      </c>
      <c r="C160" t="s">
        <v>265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4.7</v>
      </c>
      <c r="AE160">
        <v>366</v>
      </c>
      <c r="AF160">
        <v>11.05263157894737</v>
      </c>
      <c r="AG160">
        <v>12.931034482758619</v>
      </c>
      <c r="AH160">
        <v>13.10806824142905</v>
      </c>
      <c r="AI160">
        <v>2.6216136482858099</v>
      </c>
      <c r="AJ160">
        <v>0</v>
      </c>
      <c r="AK160">
        <v>0</v>
      </c>
    </row>
    <row r="161" spans="1:37" x14ac:dyDescent="0.35">
      <c r="A161" t="s">
        <v>325</v>
      </c>
      <c r="B161" t="s">
        <v>326</v>
      </c>
      <c r="C161" t="s">
        <v>326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23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13.9</v>
      </c>
      <c r="AE161">
        <v>473</v>
      </c>
      <c r="AF161">
        <v>32.086956521739133</v>
      </c>
      <c r="AG161">
        <v>29.934886636087601</v>
      </c>
      <c r="AH161">
        <f>26.1022080549217*0.5</f>
        <v>13.05110402746085</v>
      </c>
      <c r="AI161">
        <f>0*0.5</f>
        <v>0</v>
      </c>
      <c r="AJ161">
        <v>1</v>
      </c>
      <c r="AK161">
        <v>1</v>
      </c>
    </row>
    <row r="162" spans="1:37" hidden="1" x14ac:dyDescent="0.35">
      <c r="A162" t="s">
        <v>159</v>
      </c>
      <c r="B162" t="s">
        <v>160</v>
      </c>
      <c r="C162" t="s">
        <v>160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16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4.7</v>
      </c>
      <c r="AE162">
        <v>192</v>
      </c>
      <c r="AF162">
        <v>12.093023255813961</v>
      </c>
      <c r="AG162">
        <v>13.16176470588235</v>
      </c>
      <c r="AH162">
        <v>12.973674981821389</v>
      </c>
      <c r="AI162">
        <v>2.5947349963642772</v>
      </c>
      <c r="AJ162">
        <v>0</v>
      </c>
      <c r="AK162">
        <v>0</v>
      </c>
    </row>
    <row r="163" spans="1:37" hidden="1" x14ac:dyDescent="0.35">
      <c r="A163" t="s">
        <v>266</v>
      </c>
      <c r="B163" t="s">
        <v>390</v>
      </c>
      <c r="C163" t="s">
        <v>390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4.4000000000000004</v>
      </c>
      <c r="AE163">
        <v>608</v>
      </c>
      <c r="AF163">
        <v>10.86206896551723</v>
      </c>
      <c r="AG163">
        <v>11.25</v>
      </c>
      <c r="AH163">
        <v>12.942580401554981</v>
      </c>
      <c r="AI163">
        <v>2.5885160803109959</v>
      </c>
      <c r="AJ163">
        <v>0</v>
      </c>
      <c r="AK163">
        <v>0</v>
      </c>
    </row>
    <row r="164" spans="1:37" hidden="1" x14ac:dyDescent="0.35">
      <c r="A164" t="s">
        <v>436</v>
      </c>
      <c r="B164" t="s">
        <v>437</v>
      </c>
      <c r="C164" t="s">
        <v>437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4.5</v>
      </c>
      <c r="AE164">
        <v>721</v>
      </c>
      <c r="AF164">
        <v>15.539943279651631</v>
      </c>
      <c r="AG164">
        <v>15.52173913043478</v>
      </c>
      <c r="AH164">
        <v>12.928404318901199</v>
      </c>
      <c r="AI164">
        <v>2.512189484560384</v>
      </c>
      <c r="AJ164">
        <v>0</v>
      </c>
      <c r="AK164">
        <v>0</v>
      </c>
    </row>
    <row r="165" spans="1:37" hidden="1" x14ac:dyDescent="0.35">
      <c r="A165" t="s">
        <v>426</v>
      </c>
      <c r="B165" t="s">
        <v>427</v>
      </c>
      <c r="C165" t="s">
        <v>427</v>
      </c>
      <c r="D165" t="s">
        <v>3</v>
      </c>
      <c r="E165">
        <v>1</v>
      </c>
      <c r="F165">
        <v>0</v>
      </c>
      <c r="G165">
        <v>0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4.2</v>
      </c>
      <c r="AE165">
        <v>702</v>
      </c>
      <c r="AF165">
        <v>15.37735849056603</v>
      </c>
      <c r="AG165">
        <v>15.670731707317071</v>
      </c>
      <c r="AH165">
        <v>12.918358834437351</v>
      </c>
      <c r="AI165">
        <v>2.5836717668874698</v>
      </c>
      <c r="AJ165">
        <v>0</v>
      </c>
      <c r="AK165">
        <v>0</v>
      </c>
    </row>
    <row r="166" spans="1:37" hidden="1" x14ac:dyDescent="0.35">
      <c r="A166" t="s">
        <v>284</v>
      </c>
      <c r="B166" t="s">
        <v>285</v>
      </c>
      <c r="C166" t="s">
        <v>285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7.2</v>
      </c>
      <c r="AE166">
        <v>388</v>
      </c>
      <c r="AF166">
        <v>7.8498460946095943</v>
      </c>
      <c r="AG166">
        <v>16.3</v>
      </c>
      <c r="AH166">
        <v>12.83623805142371</v>
      </c>
      <c r="AI166">
        <v>2.7585662937400088</v>
      </c>
      <c r="AJ166">
        <v>0</v>
      </c>
      <c r="AK166">
        <v>0</v>
      </c>
    </row>
    <row r="167" spans="1:37" hidden="1" x14ac:dyDescent="0.35">
      <c r="A167" t="s">
        <v>388</v>
      </c>
      <c r="B167" t="s">
        <v>389</v>
      </c>
      <c r="C167" t="s">
        <v>389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5</v>
      </c>
      <c r="AE167">
        <v>596</v>
      </c>
      <c r="AF167">
        <v>9.9999999999999964</v>
      </c>
      <c r="AG167">
        <v>11.796875</v>
      </c>
      <c r="AH167">
        <v>12.74587955371946</v>
      </c>
      <c r="AI167">
        <v>2.5491759107438918</v>
      </c>
      <c r="AJ167">
        <v>0</v>
      </c>
      <c r="AK167">
        <v>0</v>
      </c>
    </row>
    <row r="168" spans="1:37" hidden="1" x14ac:dyDescent="0.35">
      <c r="A168" t="s">
        <v>126</v>
      </c>
      <c r="B168" t="s">
        <v>127</v>
      </c>
      <c r="C168" t="s">
        <v>127</v>
      </c>
      <c r="D168" t="s">
        <v>3</v>
      </c>
      <c r="E168">
        <v>1</v>
      </c>
      <c r="F168">
        <v>0</v>
      </c>
      <c r="G168">
        <v>0</v>
      </c>
      <c r="H168">
        <v>0</v>
      </c>
      <c r="I168" t="s">
        <v>14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4.5</v>
      </c>
      <c r="AE168">
        <v>117</v>
      </c>
      <c r="AF168">
        <v>11.5</v>
      </c>
      <c r="AG168">
        <v>11.33333333333333</v>
      </c>
      <c r="AH168">
        <v>12.64075898184967</v>
      </c>
      <c r="AI168">
        <v>0</v>
      </c>
      <c r="AJ168">
        <v>0</v>
      </c>
      <c r="AK168">
        <v>0</v>
      </c>
    </row>
    <row r="169" spans="1:37" hidden="1" x14ac:dyDescent="0.35">
      <c r="A169" t="s">
        <v>247</v>
      </c>
      <c r="B169" t="s">
        <v>248</v>
      </c>
      <c r="C169" t="s">
        <v>248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4.9000000000000004</v>
      </c>
      <c r="AE169">
        <v>347</v>
      </c>
      <c r="AF169">
        <v>10.77038993456639</v>
      </c>
      <c r="AG169">
        <v>12.352941176470591</v>
      </c>
      <c r="AH169">
        <v>12.633415442501679</v>
      </c>
      <c r="AI169">
        <v>2.5142544846454129</v>
      </c>
      <c r="AJ169">
        <v>0</v>
      </c>
      <c r="AK169">
        <v>0</v>
      </c>
    </row>
    <row r="170" spans="1:37" hidden="1" x14ac:dyDescent="0.35">
      <c r="A170" t="s">
        <v>288</v>
      </c>
      <c r="B170" t="s">
        <v>289</v>
      </c>
      <c r="C170" t="s">
        <v>289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4.9000000000000004</v>
      </c>
      <c r="AE170">
        <v>391</v>
      </c>
      <c r="AF170">
        <v>10.869565217391299</v>
      </c>
      <c r="AG170">
        <v>12.453703703703701</v>
      </c>
      <c r="AH170">
        <v>12.493513006372011</v>
      </c>
      <c r="AI170">
        <v>2.498702601274402</v>
      </c>
      <c r="AJ170">
        <v>0</v>
      </c>
      <c r="AK170">
        <v>0</v>
      </c>
    </row>
    <row r="171" spans="1:37" hidden="1" x14ac:dyDescent="0.35">
      <c r="A171" t="s">
        <v>320</v>
      </c>
      <c r="B171" t="s">
        <v>321</v>
      </c>
      <c r="C171" t="s">
        <v>322</v>
      </c>
      <c r="D171" t="s">
        <v>3</v>
      </c>
      <c r="E171">
        <v>1</v>
      </c>
      <c r="F171">
        <v>0</v>
      </c>
      <c r="G171">
        <v>0</v>
      </c>
      <c r="H171">
        <v>0</v>
      </c>
      <c r="I171" t="s">
        <v>23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5.5</v>
      </c>
      <c r="AE171">
        <v>470</v>
      </c>
      <c r="AF171">
        <v>15.677419354838699</v>
      </c>
      <c r="AG171">
        <v>13.931419942570139</v>
      </c>
      <c r="AH171">
        <v>12.476869015837501</v>
      </c>
      <c r="AI171">
        <v>0</v>
      </c>
      <c r="AJ171">
        <v>0</v>
      </c>
      <c r="AK171">
        <v>0</v>
      </c>
    </row>
    <row r="172" spans="1:37" hidden="1" x14ac:dyDescent="0.35">
      <c r="A172" t="s">
        <v>416</v>
      </c>
      <c r="B172" t="s">
        <v>417</v>
      </c>
      <c r="C172" t="s">
        <v>417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4.5</v>
      </c>
      <c r="AE172">
        <v>683</v>
      </c>
      <c r="AF172">
        <v>10.76923076923077</v>
      </c>
      <c r="AG172">
        <v>11.875</v>
      </c>
      <c r="AH172">
        <v>12.443505627004321</v>
      </c>
      <c r="AI172">
        <v>2.4887011254008651</v>
      </c>
      <c r="AJ172">
        <v>0</v>
      </c>
      <c r="AK172">
        <v>0</v>
      </c>
    </row>
    <row r="173" spans="1:37" hidden="1" x14ac:dyDescent="0.35">
      <c r="A173" t="s">
        <v>286</v>
      </c>
      <c r="B173" t="s">
        <v>287</v>
      </c>
      <c r="C173" t="s">
        <v>287</v>
      </c>
      <c r="D173" t="s">
        <v>4</v>
      </c>
      <c r="E173">
        <v>0</v>
      </c>
      <c r="F173">
        <v>1</v>
      </c>
      <c r="G173">
        <v>0</v>
      </c>
      <c r="H173">
        <v>0</v>
      </c>
      <c r="I173" t="s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4.5</v>
      </c>
      <c r="AE173">
        <v>389</v>
      </c>
      <c r="AF173">
        <v>11.071428571428569</v>
      </c>
      <c r="AG173">
        <v>12</v>
      </c>
      <c r="AH173">
        <v>12.36799014245433</v>
      </c>
      <c r="AI173">
        <v>2.4735980284908661</v>
      </c>
      <c r="AJ173">
        <v>0</v>
      </c>
      <c r="AK173">
        <v>0</v>
      </c>
    </row>
    <row r="174" spans="1:37" hidden="1" x14ac:dyDescent="0.35">
      <c r="A174" t="s">
        <v>146</v>
      </c>
      <c r="B174" t="s">
        <v>147</v>
      </c>
      <c r="C174" t="s">
        <v>147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15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</v>
      </c>
      <c r="AE174">
        <v>145</v>
      </c>
      <c r="AF174">
        <v>12.95610407700957</v>
      </c>
      <c r="AG174">
        <v>15.41666666666667</v>
      </c>
      <c r="AH174">
        <v>12.26405733740647</v>
      </c>
      <c r="AI174">
        <v>1.0383122525570609</v>
      </c>
      <c r="AJ174">
        <v>0</v>
      </c>
      <c r="AK174">
        <v>0</v>
      </c>
    </row>
    <row r="175" spans="1:37" hidden="1" x14ac:dyDescent="0.35">
      <c r="A175" t="s">
        <v>430</v>
      </c>
      <c r="B175" t="s">
        <v>431</v>
      </c>
      <c r="C175" t="s">
        <v>431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4.5999999999999996</v>
      </c>
      <c r="AE175">
        <v>706</v>
      </c>
      <c r="AF175">
        <v>14.41176470588236</v>
      </c>
      <c r="AG175">
        <v>15.00578855013022</v>
      </c>
      <c r="AH175">
        <v>12.23548049431918</v>
      </c>
      <c r="AI175">
        <v>2.429875355737475</v>
      </c>
      <c r="AJ175">
        <v>0</v>
      </c>
      <c r="AK175">
        <v>0</v>
      </c>
    </row>
    <row r="176" spans="1:37" hidden="1" x14ac:dyDescent="0.35">
      <c r="A176" t="s">
        <v>396</v>
      </c>
      <c r="B176" t="s">
        <v>397</v>
      </c>
      <c r="C176" t="s">
        <v>397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4.5</v>
      </c>
      <c r="AE176">
        <v>631</v>
      </c>
      <c r="AF176">
        <v>11.666666666666661</v>
      </c>
      <c r="AG176">
        <v>14.130434782608701</v>
      </c>
      <c r="AH176">
        <v>12.22327706664084</v>
      </c>
      <c r="AI176">
        <v>2.444655413328169</v>
      </c>
      <c r="AJ176">
        <v>0</v>
      </c>
      <c r="AK176">
        <v>0</v>
      </c>
    </row>
    <row r="177" spans="1:37" hidden="1" x14ac:dyDescent="0.35">
      <c r="A177" t="s">
        <v>315</v>
      </c>
      <c r="B177" t="s">
        <v>316</v>
      </c>
      <c r="C177" t="s">
        <v>317</v>
      </c>
      <c r="D177" t="s">
        <v>6</v>
      </c>
      <c r="E177">
        <v>0</v>
      </c>
      <c r="F177">
        <v>0</v>
      </c>
      <c r="G177">
        <v>0</v>
      </c>
      <c r="H177">
        <v>1</v>
      </c>
      <c r="I177" t="s">
        <v>23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6.9</v>
      </c>
      <c r="AE177">
        <v>462</v>
      </c>
      <c r="AF177">
        <v>14.34782608695652</v>
      </c>
      <c r="AG177">
        <v>14.70951972494991</v>
      </c>
      <c r="AH177">
        <v>12.19873786744826</v>
      </c>
      <c r="AI177">
        <v>0</v>
      </c>
      <c r="AJ177">
        <v>0</v>
      </c>
      <c r="AK177">
        <v>0</v>
      </c>
    </row>
    <row r="178" spans="1:37" hidden="1" x14ac:dyDescent="0.35">
      <c r="A178" t="s">
        <v>307</v>
      </c>
      <c r="B178" t="s">
        <v>308</v>
      </c>
      <c r="C178" t="s">
        <v>308</v>
      </c>
      <c r="D178" t="s">
        <v>6</v>
      </c>
      <c r="E178">
        <v>0</v>
      </c>
      <c r="F178">
        <v>0</v>
      </c>
      <c r="G178">
        <v>0</v>
      </c>
      <c r="H178">
        <v>1</v>
      </c>
      <c r="I178" t="s">
        <v>22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4.9000000000000004</v>
      </c>
      <c r="AE178">
        <v>432</v>
      </c>
      <c r="AF178">
        <v>11.071428571428569</v>
      </c>
      <c r="AG178">
        <v>12.25</v>
      </c>
      <c r="AH178">
        <v>12.17606065743904</v>
      </c>
      <c r="AI178">
        <v>2.4352121314878081</v>
      </c>
      <c r="AJ178">
        <v>0</v>
      </c>
      <c r="AK178">
        <v>0</v>
      </c>
    </row>
    <row r="179" spans="1:37" hidden="1" x14ac:dyDescent="0.35">
      <c r="A179" t="s">
        <v>398</v>
      </c>
      <c r="B179" t="s">
        <v>399</v>
      </c>
      <c r="C179" t="s">
        <v>399</v>
      </c>
      <c r="D179" t="s">
        <v>3</v>
      </c>
      <c r="E179">
        <v>1</v>
      </c>
      <c r="F179">
        <v>0</v>
      </c>
      <c r="G179">
        <v>0</v>
      </c>
      <c r="H179">
        <v>0</v>
      </c>
      <c r="I179" t="s">
        <v>27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4.5</v>
      </c>
      <c r="AE179">
        <v>637</v>
      </c>
      <c r="AF179">
        <v>12.647058823529409</v>
      </c>
      <c r="AG179">
        <v>12.70833333333333</v>
      </c>
      <c r="AH179">
        <v>11.898306799010181</v>
      </c>
      <c r="AI179">
        <v>2.3796613598020371</v>
      </c>
      <c r="AJ179">
        <v>0</v>
      </c>
      <c r="AK179">
        <v>0</v>
      </c>
    </row>
    <row r="180" spans="1:37" hidden="1" x14ac:dyDescent="0.35">
      <c r="A180" t="s">
        <v>318</v>
      </c>
      <c r="B180" t="s">
        <v>319</v>
      </c>
      <c r="C180" t="s">
        <v>318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23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6.4</v>
      </c>
      <c r="AE180">
        <v>463</v>
      </c>
      <c r="AF180">
        <v>14.755555555555549</v>
      </c>
      <c r="AG180">
        <v>13.458874656937949</v>
      </c>
      <c r="AH180">
        <v>11.881188167225041</v>
      </c>
      <c r="AI180">
        <v>0</v>
      </c>
      <c r="AJ180">
        <v>0</v>
      </c>
      <c r="AK180">
        <v>0</v>
      </c>
    </row>
    <row r="181" spans="1:37" hidden="1" x14ac:dyDescent="0.35">
      <c r="A181" t="s">
        <v>130</v>
      </c>
      <c r="B181" t="s">
        <v>131</v>
      </c>
      <c r="C181" t="s">
        <v>131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14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5.3</v>
      </c>
      <c r="AE181">
        <v>121</v>
      </c>
      <c r="AF181">
        <v>10.54999999999999</v>
      </c>
      <c r="AG181">
        <v>10.857142857142859</v>
      </c>
      <c r="AH181">
        <v>11.85112828108919</v>
      </c>
      <c r="AI181">
        <v>0</v>
      </c>
      <c r="AJ181">
        <v>0</v>
      </c>
      <c r="AK181">
        <v>0</v>
      </c>
    </row>
    <row r="182" spans="1:37" hidden="1" x14ac:dyDescent="0.35">
      <c r="A182" t="s">
        <v>309</v>
      </c>
      <c r="B182" t="s">
        <v>310</v>
      </c>
      <c r="C182" t="s">
        <v>310</v>
      </c>
      <c r="D182" t="s">
        <v>3</v>
      </c>
      <c r="E182">
        <v>1</v>
      </c>
      <c r="F182">
        <v>0</v>
      </c>
      <c r="G182">
        <v>0</v>
      </c>
      <c r="H182">
        <v>0</v>
      </c>
      <c r="I182" t="s">
        <v>22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4.5</v>
      </c>
      <c r="AE182">
        <v>451</v>
      </c>
      <c r="AF182">
        <v>10.33333331106819</v>
      </c>
      <c r="AG182">
        <v>12.04545454545455</v>
      </c>
      <c r="AH182">
        <v>11.6821756989251</v>
      </c>
      <c r="AI182">
        <v>2.3364351397850198</v>
      </c>
      <c r="AJ182">
        <v>0</v>
      </c>
      <c r="AK182">
        <v>0</v>
      </c>
    </row>
    <row r="183" spans="1:37" hidden="1" x14ac:dyDescent="0.35">
      <c r="A183" t="s">
        <v>120</v>
      </c>
      <c r="B183" t="s">
        <v>121</v>
      </c>
      <c r="C183" t="s">
        <v>121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13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4.4000000000000004</v>
      </c>
      <c r="AE183">
        <v>98</v>
      </c>
      <c r="AF183">
        <v>9.5238095238095219</v>
      </c>
      <c r="AG183">
        <v>10.41900310291633</v>
      </c>
      <c r="AH183">
        <v>11.65025054601743</v>
      </c>
      <c r="AI183">
        <v>2.3799253423985038</v>
      </c>
      <c r="AJ183">
        <v>0</v>
      </c>
      <c r="AK183">
        <v>0</v>
      </c>
    </row>
    <row r="184" spans="1:37" hidden="1" x14ac:dyDescent="0.35">
      <c r="A184" t="s">
        <v>144</v>
      </c>
      <c r="B184" t="s">
        <v>145</v>
      </c>
      <c r="C184" t="s">
        <v>145</v>
      </c>
      <c r="D184" t="s">
        <v>6</v>
      </c>
      <c r="E184">
        <v>0</v>
      </c>
      <c r="F184">
        <v>0</v>
      </c>
      <c r="G184">
        <v>0</v>
      </c>
      <c r="H184">
        <v>1</v>
      </c>
      <c r="I184" t="s">
        <v>14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4.9000000000000004</v>
      </c>
      <c r="AE184">
        <v>137</v>
      </c>
      <c r="AF184">
        <v>8.4259731523678152</v>
      </c>
      <c r="AG184">
        <v>12.428789802688691</v>
      </c>
      <c r="AH184">
        <v>11.54470744011075</v>
      </c>
      <c r="AI184">
        <v>0</v>
      </c>
      <c r="AJ184">
        <v>0</v>
      </c>
      <c r="AK184">
        <v>0</v>
      </c>
    </row>
    <row r="185" spans="1:37" hidden="1" x14ac:dyDescent="0.35">
      <c r="A185" t="s">
        <v>169</v>
      </c>
      <c r="B185" t="s">
        <v>311</v>
      </c>
      <c r="C185" t="s">
        <v>311</v>
      </c>
      <c r="D185" t="s">
        <v>6</v>
      </c>
      <c r="E185">
        <v>0</v>
      </c>
      <c r="F185">
        <v>0</v>
      </c>
      <c r="G185">
        <v>0</v>
      </c>
      <c r="H185">
        <v>1</v>
      </c>
      <c r="I185" t="s">
        <v>22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4.9000000000000004</v>
      </c>
      <c r="AE185">
        <v>453</v>
      </c>
      <c r="AF185">
        <v>11.428571428571431</v>
      </c>
      <c r="AG185">
        <v>10.25</v>
      </c>
      <c r="AH185">
        <v>11.32511608355245</v>
      </c>
      <c r="AI185">
        <v>2.2650232167104898</v>
      </c>
      <c r="AJ185">
        <v>0</v>
      </c>
      <c r="AK185">
        <v>0</v>
      </c>
    </row>
    <row r="186" spans="1:37" hidden="1" x14ac:dyDescent="0.35">
      <c r="A186" t="s">
        <v>215</v>
      </c>
      <c r="B186" t="s">
        <v>216</v>
      </c>
      <c r="C186" t="s">
        <v>216</v>
      </c>
      <c r="D186" t="s">
        <v>6</v>
      </c>
      <c r="E186">
        <v>0</v>
      </c>
      <c r="F186">
        <v>0</v>
      </c>
      <c r="G186">
        <v>0</v>
      </c>
      <c r="H186">
        <v>1</v>
      </c>
      <c r="I186" t="s">
        <v>18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4.9000000000000004</v>
      </c>
      <c r="AE186">
        <v>292</v>
      </c>
      <c r="AF186">
        <v>11.304347826086961</v>
      </c>
      <c r="AG186">
        <v>12.175925925925929</v>
      </c>
      <c r="AH186">
        <v>11.319208205820029</v>
      </c>
      <c r="AI186">
        <v>2.2638416411640061</v>
      </c>
      <c r="AJ186">
        <v>0</v>
      </c>
      <c r="AK186">
        <v>0</v>
      </c>
    </row>
    <row r="187" spans="1:37" hidden="1" x14ac:dyDescent="0.35">
      <c r="A187" t="s">
        <v>199</v>
      </c>
      <c r="B187" t="s">
        <v>200</v>
      </c>
      <c r="C187" t="s">
        <v>201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18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4.9000000000000004</v>
      </c>
      <c r="AE187">
        <v>283</v>
      </c>
      <c r="AF187">
        <v>10.68181818181818</v>
      </c>
      <c r="AG187">
        <v>12.647058823529409</v>
      </c>
      <c r="AH187">
        <v>11.25166117005274</v>
      </c>
      <c r="AI187">
        <v>2.2503322340105489</v>
      </c>
      <c r="AJ187">
        <v>0</v>
      </c>
      <c r="AK187">
        <v>0</v>
      </c>
    </row>
    <row r="188" spans="1:37" hidden="1" x14ac:dyDescent="0.35">
      <c r="A188" t="s">
        <v>400</v>
      </c>
      <c r="B188" t="s">
        <v>401</v>
      </c>
      <c r="C188" t="s">
        <v>401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4.8</v>
      </c>
      <c r="AE188">
        <v>643</v>
      </c>
      <c r="AF188">
        <v>10.66265060240964</v>
      </c>
      <c r="AG188">
        <v>12.96153846153846</v>
      </c>
      <c r="AH188">
        <v>11.195789786183861</v>
      </c>
      <c r="AI188">
        <v>2.2391579572367721</v>
      </c>
      <c r="AJ188">
        <v>0</v>
      </c>
      <c r="AK188">
        <v>0</v>
      </c>
    </row>
    <row r="189" spans="1:37" hidden="1" x14ac:dyDescent="0.35">
      <c r="A189" t="s">
        <v>208</v>
      </c>
      <c r="B189" t="s">
        <v>209</v>
      </c>
      <c r="C189" t="s">
        <v>209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18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4.9000000000000004</v>
      </c>
      <c r="AE189">
        <v>289</v>
      </c>
      <c r="AF189">
        <v>10.65217391304347</v>
      </c>
      <c r="AG189">
        <v>12.5</v>
      </c>
      <c r="AH189">
        <v>11.165929051483131</v>
      </c>
      <c r="AI189">
        <v>2.233185810296626</v>
      </c>
      <c r="AJ189">
        <v>0</v>
      </c>
      <c r="AK189">
        <v>0</v>
      </c>
    </row>
    <row r="190" spans="1:37" hidden="1" x14ac:dyDescent="0.35">
      <c r="A190" t="s">
        <v>329</v>
      </c>
      <c r="B190" t="s">
        <v>330</v>
      </c>
      <c r="C190" t="s">
        <v>330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23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5.3</v>
      </c>
      <c r="AE190">
        <v>485</v>
      </c>
      <c r="AF190">
        <v>12.1963197053835</v>
      </c>
      <c r="AG190">
        <v>14.466258195402281</v>
      </c>
      <c r="AH190">
        <v>11.15066086418663</v>
      </c>
      <c r="AI190">
        <v>0</v>
      </c>
      <c r="AJ190">
        <v>0</v>
      </c>
      <c r="AK190">
        <v>0</v>
      </c>
    </row>
    <row r="191" spans="1:37" hidden="1" x14ac:dyDescent="0.35">
      <c r="A191" t="s">
        <v>124</v>
      </c>
      <c r="B191" t="s">
        <v>125</v>
      </c>
      <c r="C191" t="s">
        <v>125</v>
      </c>
      <c r="D191" t="s">
        <v>4</v>
      </c>
      <c r="E191">
        <v>0</v>
      </c>
      <c r="F191">
        <v>1</v>
      </c>
      <c r="G191">
        <v>0</v>
      </c>
      <c r="H191">
        <v>0</v>
      </c>
      <c r="I191" t="s">
        <v>14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4.5</v>
      </c>
      <c r="AE191">
        <v>112</v>
      </c>
      <c r="AF191">
        <v>10</v>
      </c>
      <c r="AG191">
        <v>10.04545454545454</v>
      </c>
      <c r="AH191">
        <v>11.097329637156371</v>
      </c>
      <c r="AI191">
        <v>0</v>
      </c>
      <c r="AJ191">
        <v>0</v>
      </c>
      <c r="AK191">
        <v>0</v>
      </c>
    </row>
    <row r="192" spans="1:37" hidden="1" x14ac:dyDescent="0.35">
      <c r="A192" t="s">
        <v>165</v>
      </c>
      <c r="B192" t="s">
        <v>395</v>
      </c>
      <c r="C192" t="s">
        <v>395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27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4.4000000000000004</v>
      </c>
      <c r="AE192">
        <v>626</v>
      </c>
      <c r="AF192">
        <v>11.5625</v>
      </c>
      <c r="AG192">
        <v>11.875</v>
      </c>
      <c r="AH192">
        <v>11.010853676529679</v>
      </c>
      <c r="AI192">
        <v>2.2021707353059359</v>
      </c>
      <c r="AJ192">
        <v>0</v>
      </c>
      <c r="AK192">
        <v>0</v>
      </c>
    </row>
    <row r="193" spans="1:37" hidden="1" x14ac:dyDescent="0.35">
      <c r="A193" t="s">
        <v>128</v>
      </c>
      <c r="B193" t="s">
        <v>129</v>
      </c>
      <c r="C193" t="s">
        <v>129</v>
      </c>
      <c r="D193" t="s">
        <v>4</v>
      </c>
      <c r="E193">
        <v>0</v>
      </c>
      <c r="F193">
        <v>1</v>
      </c>
      <c r="G193">
        <v>0</v>
      </c>
      <c r="H193">
        <v>0</v>
      </c>
      <c r="I193" t="s">
        <v>14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4.4000000000000004</v>
      </c>
      <c r="AE193">
        <v>120</v>
      </c>
      <c r="AF193">
        <v>9.4545454545454497</v>
      </c>
      <c r="AG193">
        <v>10.4</v>
      </c>
      <c r="AH193">
        <v>10.99149007844315</v>
      </c>
      <c r="AI193">
        <v>0</v>
      </c>
      <c r="AJ193">
        <v>0</v>
      </c>
      <c r="AK193">
        <v>0</v>
      </c>
    </row>
    <row r="194" spans="1:37" hidden="1" x14ac:dyDescent="0.35">
      <c r="A194" t="s">
        <v>169</v>
      </c>
      <c r="B194" t="s">
        <v>170</v>
      </c>
      <c r="C194" t="s">
        <v>170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16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4.9000000000000004</v>
      </c>
      <c r="AE194">
        <v>221</v>
      </c>
      <c r="AF194">
        <v>10.38461538461539</v>
      </c>
      <c r="AG194">
        <v>10.83333333333333</v>
      </c>
      <c r="AH194">
        <v>10.892849024682249</v>
      </c>
      <c r="AI194">
        <v>2.178569804936449</v>
      </c>
      <c r="AJ194">
        <v>0</v>
      </c>
      <c r="AK194">
        <v>0</v>
      </c>
    </row>
    <row r="195" spans="1:37" hidden="1" x14ac:dyDescent="0.35">
      <c r="A195" t="s">
        <v>393</v>
      </c>
      <c r="B195" t="s">
        <v>394</v>
      </c>
      <c r="C195" t="s">
        <v>394</v>
      </c>
      <c r="D195" t="s">
        <v>6</v>
      </c>
      <c r="E195">
        <v>0</v>
      </c>
      <c r="F195">
        <v>0</v>
      </c>
      <c r="G195">
        <v>0</v>
      </c>
      <c r="H195">
        <v>1</v>
      </c>
      <c r="I195" t="s">
        <v>27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4.5999999999999996</v>
      </c>
      <c r="AE195">
        <v>625</v>
      </c>
      <c r="AF195">
        <v>10.625</v>
      </c>
      <c r="AG195">
        <v>12.361111111111111</v>
      </c>
      <c r="AH195">
        <v>10.868858493140779</v>
      </c>
      <c r="AI195">
        <v>2.173771698628157</v>
      </c>
      <c r="AJ195">
        <v>0</v>
      </c>
      <c r="AK195">
        <v>0</v>
      </c>
    </row>
    <row r="196" spans="1:37" hidden="1" x14ac:dyDescent="0.35">
      <c r="A196" t="s">
        <v>153</v>
      </c>
      <c r="B196" t="s">
        <v>154</v>
      </c>
      <c r="C196" t="s">
        <v>153</v>
      </c>
      <c r="D196" t="s">
        <v>6</v>
      </c>
      <c r="E196">
        <v>0</v>
      </c>
      <c r="F196">
        <v>0</v>
      </c>
      <c r="G196">
        <v>0</v>
      </c>
      <c r="H196">
        <v>1</v>
      </c>
      <c r="I196" t="s">
        <v>15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5.4</v>
      </c>
      <c r="AE196">
        <v>157</v>
      </c>
      <c r="AF196">
        <v>11.914893617021271</v>
      </c>
      <c r="AG196">
        <v>12.77777777777778</v>
      </c>
      <c r="AH196">
        <v>10.67690002141032</v>
      </c>
      <c r="AI196">
        <v>2.1353800042820641</v>
      </c>
      <c r="AJ196">
        <v>0</v>
      </c>
      <c r="AK196">
        <v>0</v>
      </c>
    </row>
    <row r="197" spans="1:37" hidden="1" x14ac:dyDescent="0.35">
      <c r="A197" t="s">
        <v>327</v>
      </c>
      <c r="B197" t="s">
        <v>328</v>
      </c>
      <c r="C197" t="s">
        <v>327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5.6</v>
      </c>
      <c r="AE197">
        <v>481</v>
      </c>
      <c r="AF197">
        <v>12.951756797250839</v>
      </c>
      <c r="AG197">
        <v>12.127094452167119</v>
      </c>
      <c r="AH197">
        <v>10.553558393821421</v>
      </c>
      <c r="AI197">
        <v>0</v>
      </c>
      <c r="AJ197">
        <v>0</v>
      </c>
      <c r="AK197">
        <v>0</v>
      </c>
    </row>
    <row r="198" spans="1:37" hidden="1" x14ac:dyDescent="0.35">
      <c r="A198" t="s">
        <v>312</v>
      </c>
      <c r="B198" t="s">
        <v>313</v>
      </c>
      <c r="C198" t="s">
        <v>313</v>
      </c>
      <c r="D198" t="s">
        <v>4</v>
      </c>
      <c r="E198">
        <v>0</v>
      </c>
      <c r="F198">
        <v>1</v>
      </c>
      <c r="G198">
        <v>0</v>
      </c>
      <c r="H198">
        <v>0</v>
      </c>
      <c r="I198" t="s">
        <v>23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4.9000000000000004</v>
      </c>
      <c r="AE198">
        <v>460</v>
      </c>
      <c r="AF198">
        <v>13.02117040082071</v>
      </c>
      <c r="AG198">
        <v>11.95288564090961</v>
      </c>
      <c r="AH198">
        <v>10.514904439567941</v>
      </c>
      <c r="AI198">
        <v>0</v>
      </c>
      <c r="AJ198">
        <v>0</v>
      </c>
      <c r="AK198">
        <v>0</v>
      </c>
    </row>
    <row r="199" spans="1:37" hidden="1" x14ac:dyDescent="0.35">
      <c r="A199" t="s">
        <v>124</v>
      </c>
      <c r="B199" t="s">
        <v>314</v>
      </c>
      <c r="C199" t="s">
        <v>314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23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5</v>
      </c>
      <c r="AE199">
        <v>461</v>
      </c>
      <c r="AF199">
        <v>12.96875</v>
      </c>
      <c r="AG199">
        <v>11.900990099009899</v>
      </c>
      <c r="AH199">
        <v>10.47107075384759</v>
      </c>
      <c r="AI199">
        <v>0</v>
      </c>
      <c r="AJ199">
        <v>0</v>
      </c>
      <c r="AK199">
        <v>0</v>
      </c>
    </row>
    <row r="200" spans="1:37" hidden="1" x14ac:dyDescent="0.35">
      <c r="A200" t="s">
        <v>76</v>
      </c>
      <c r="B200" t="s">
        <v>77</v>
      </c>
      <c r="C200" t="s">
        <v>76</v>
      </c>
      <c r="D200" t="s">
        <v>4</v>
      </c>
      <c r="E200">
        <v>0</v>
      </c>
      <c r="F200">
        <v>1</v>
      </c>
      <c r="G200">
        <v>0</v>
      </c>
      <c r="H200">
        <v>0</v>
      </c>
      <c r="I200" t="s">
        <v>12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4.4000000000000004</v>
      </c>
      <c r="AE200">
        <v>43</v>
      </c>
      <c r="AF200">
        <v>9.5636775864788905</v>
      </c>
      <c r="AG200">
        <v>9.3181818181818183</v>
      </c>
      <c r="AH200">
        <v>10.326691154186941</v>
      </c>
      <c r="AI200">
        <v>2.0796827375937919</v>
      </c>
      <c r="AJ200">
        <v>0</v>
      </c>
      <c r="AK200">
        <v>0</v>
      </c>
    </row>
    <row r="201" spans="1:37" hidden="1" x14ac:dyDescent="0.35">
      <c r="A201" t="s">
        <v>352</v>
      </c>
      <c r="B201" t="s">
        <v>353</v>
      </c>
      <c r="C201" t="s">
        <v>353</v>
      </c>
      <c r="D201" t="s">
        <v>5</v>
      </c>
      <c r="E201">
        <v>0</v>
      </c>
      <c r="F201">
        <v>0</v>
      </c>
      <c r="G201">
        <v>1</v>
      </c>
      <c r="H201">
        <v>0</v>
      </c>
      <c r="I201" t="s">
        <v>25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4.2</v>
      </c>
      <c r="AE201">
        <v>533</v>
      </c>
      <c r="AF201">
        <v>7.5209299434425434</v>
      </c>
      <c r="AG201">
        <v>10.41666666666667</v>
      </c>
      <c r="AH201">
        <v>10.23123548704152</v>
      </c>
      <c r="AI201">
        <v>1.902899904918955</v>
      </c>
      <c r="AJ201">
        <v>0</v>
      </c>
      <c r="AK201">
        <v>0</v>
      </c>
    </row>
    <row r="202" spans="1:37" hidden="1" x14ac:dyDescent="0.35"/>
    <row r="203" spans="1:37" hidden="1" x14ac:dyDescent="0.35"/>
    <row r="204" spans="1:37" hidden="1" x14ac:dyDescent="0.35"/>
    <row r="205" spans="1:37" hidden="1" x14ac:dyDescent="0.35"/>
    <row r="206" spans="1:37" hidden="1" x14ac:dyDescent="0.35"/>
    <row r="207" spans="1:37" hidden="1" x14ac:dyDescent="0.35"/>
    <row r="208" spans="1:37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Gabo Babo</cp:lastModifiedBy>
  <dcterms:created xsi:type="dcterms:W3CDTF">2023-12-21T05:22:51Z</dcterms:created>
  <dcterms:modified xsi:type="dcterms:W3CDTF">2023-12-21T06:18:32Z</dcterms:modified>
</cp:coreProperties>
</file>