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C6C49D28-1DE6-0343-A5B8-E2E70FEFE84B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definedNames>
    <definedName name="solver_adj" localSheetId="0" hidden="1">Sheet1!$AK$2:$AK$201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Sheet1!$AK$2:$AK$201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1" i="1" l="1"/>
  <c r="AI201" i="1"/>
  <c r="AI200" i="1"/>
  <c r="AH200" i="1"/>
  <c r="AN2" i="1" s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16" i="1" l="1"/>
</calcChain>
</file>

<file path=xl/sharedStrings.xml><?xml version="1.0" encoding="utf-8"?>
<sst xmlns="http://schemas.openxmlformats.org/spreadsheetml/2006/main" count="1068" uniqueCount="454">
  <si>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</si>
  <si>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</si>
  <si>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</si>
  <si>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</si>
  <si>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</si>
  <si>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</si>
  <si>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</si>
  <si>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</si>
  <si>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</si>
  <si>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</si>
  <si>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</si>
  <si>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</si>
  <si>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</si>
  <si>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</si>
  <si>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</si>
  <si>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</si>
  <si>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</si>
  <si>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</si>
  <si>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</si>
  <si>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</si>
  <si>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</si>
  <si>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</si>
  <si>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</si>
  <si>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</si>
  <si>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</si>
  <si>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</si>
  <si>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</si>
  <si>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</si>
  <si>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</si>
  <si>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</si>
  <si>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</si>
  <si>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</si>
  <si>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</si>
  <si>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</si>
  <si>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</si>
  <si>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</si>
  <si>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</si>
  <si>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</si>
  <si>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</si>
  <si>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PPG</t>
  </si>
  <si>
    <t>NEXT</t>
  </si>
  <si>
    <t>PREV</t>
  </si>
  <si>
    <t>Selected</t>
  </si>
  <si>
    <t>Fábio</t>
  </si>
  <si>
    <t>Ferreira Vieira</t>
  </si>
  <si>
    <t>Fábio Vieira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</si>
  <si>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</si>
  <si>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</si>
  <si>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</si>
  <si>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</si>
  <si>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</si>
  <si>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</si>
  <si>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</si>
  <si>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</si>
  <si>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Eddie</t>
  </si>
  <si>
    <t>Nketiah</t>
  </si>
  <si>
    <t>Martin</t>
  </si>
  <si>
    <t>Ødegaard</t>
  </si>
  <si>
    <t>Bukayo</t>
  </si>
  <si>
    <t>Saka</t>
  </si>
  <si>
    <t>William</t>
  </si>
  <si>
    <t>Saliba</t>
  </si>
  <si>
    <t>Takehiro</t>
  </si>
  <si>
    <t>Tomiyasu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</si>
  <si>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</si>
  <si>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</si>
  <si>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</si>
  <si>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</si>
  <si>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</si>
  <si>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</si>
  <si>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</si>
  <si>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</si>
  <si>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</si>
  <si>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</si>
  <si>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</si>
  <si>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</si>
  <si>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</si>
  <si>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Matty</t>
  </si>
  <si>
    <t>Cash</t>
  </si>
  <si>
    <t>Lucas</t>
  </si>
  <si>
    <t>Digne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</si>
  <si>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</si>
  <si>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</si>
  <si>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</si>
  <si>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</si>
  <si>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</si>
  <si>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</si>
  <si>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</si>
  <si>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</si>
  <si>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</si>
  <si>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</si>
  <si>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</si>
  <si>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</si>
  <si>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</si>
  <si>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</si>
  <si>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</si>
  <si>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</si>
  <si>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</si>
  <si>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</si>
  <si>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</si>
  <si>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</si>
  <si>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Lloyd</t>
  </si>
  <si>
    <t>Kelly</t>
  </si>
  <si>
    <t>Justin</t>
  </si>
  <si>
    <t>Kluivert</t>
  </si>
  <si>
    <t>Norberto</t>
  </si>
  <si>
    <t>Murara Neto</t>
  </si>
  <si>
    <t>Neto</t>
  </si>
  <si>
    <t>Antoine</t>
  </si>
  <si>
    <t>Semenyo</t>
  </si>
  <si>
    <t>Dominic</t>
  </si>
  <si>
    <t>Solanke</t>
  </si>
  <si>
    <t>Marcus</t>
  </si>
  <si>
    <t>Tavernier</t>
  </si>
  <si>
    <t>Kristoffer</t>
  </si>
  <si>
    <t>Ajer</t>
  </si>
  <si>
    <t>Nathan</t>
  </si>
  <si>
    <t>Collins</t>
  </si>
  <si>
    <t>Mark</t>
  </si>
  <si>
    <t>Flekken</t>
  </si>
  <si>
    <t>Aaron</t>
  </si>
  <si>
    <t>Hickey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</si>
  <si>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</si>
  <si>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</si>
  <si>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</si>
  <si>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</si>
  <si>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</si>
  <si>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</si>
  <si>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</si>
  <si>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</si>
  <si>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</si>
  <si>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</si>
  <si>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</si>
  <si>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</si>
  <si>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</si>
  <si>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</si>
  <si>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</si>
  <si>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</si>
  <si>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Evan</t>
  </si>
  <si>
    <t>Ferguson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</si>
  <si>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</si>
  <si>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</si>
  <si>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</si>
  <si>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</si>
  <si>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</si>
  <si>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</si>
  <si>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</si>
  <si>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</si>
  <si>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</si>
  <si>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</si>
  <si>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</si>
  <si>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Josh</t>
  </si>
  <si>
    <t>Brownhill</t>
  </si>
  <si>
    <t>Charlie</t>
  </si>
  <si>
    <t>Taylor</t>
  </si>
  <si>
    <t>Sander</t>
  </si>
  <si>
    <t>Berge</t>
  </si>
  <si>
    <t>Zeki</t>
  </si>
  <si>
    <t>Amdouni</t>
  </si>
  <si>
    <t>James</t>
  </si>
  <si>
    <t>Trafford</t>
  </si>
  <si>
    <t>Luca</t>
  </si>
  <si>
    <t>Koleosho</t>
  </si>
  <si>
    <t>Jacob</t>
  </si>
  <si>
    <t>Bruun Larsen</t>
  </si>
  <si>
    <t>Robert</t>
  </si>
  <si>
    <t>Sánchez</t>
  </si>
  <si>
    <t>Sanchez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</si>
  <si>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</si>
  <si>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</si>
  <si>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</si>
  <si>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</si>
  <si>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</si>
  <si>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</si>
  <si>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</si>
  <si>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</si>
  <si>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</si>
  <si>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</si>
  <si>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</si>
  <si>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</si>
  <si>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</si>
  <si>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</si>
  <si>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</si>
  <si>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</si>
  <si>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</si>
  <si>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</si>
  <si>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</si>
  <si>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</si>
  <si>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</si>
  <si>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</si>
  <si>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</si>
  <si>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</si>
  <si>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</si>
  <si>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</si>
  <si>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</si>
  <si>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</si>
  <si>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</si>
  <si>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</si>
  <si>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</si>
  <si>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</si>
  <si>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</si>
  <si>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</si>
  <si>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Will</t>
  </si>
  <si>
    <t>Hughes</t>
  </si>
  <si>
    <t>Sam</t>
  </si>
  <si>
    <t>Johnstone</t>
  </si>
  <si>
    <t>Jefferson</t>
  </si>
  <si>
    <t>Lerma Solís</t>
  </si>
  <si>
    <t>Lerma</t>
  </si>
  <si>
    <t>Tyrick</t>
  </si>
  <si>
    <t>Mitchell</t>
  </si>
  <si>
    <t>Jeffrey</t>
  </si>
  <si>
    <t>Schlupp</t>
  </si>
  <si>
    <t>Joel</t>
  </si>
  <si>
    <t>Ward</t>
  </si>
  <si>
    <t>Jarrad</t>
  </si>
  <si>
    <t>Branthwaite</t>
  </si>
  <si>
    <t>Calvert-Lewin</t>
  </si>
  <si>
    <t>Abdoulaye</t>
  </si>
  <si>
    <t>A.Doucoure</t>
  </si>
  <si>
    <t>Garner</t>
  </si>
  <si>
    <t>Idrissa</t>
  </si>
  <si>
    <t>Gueye</t>
  </si>
  <si>
    <t>Gana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</si>
  <si>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</si>
  <si>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</si>
  <si>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</si>
  <si>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</si>
  <si>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</si>
  <si>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</si>
  <si>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</si>
  <si>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</si>
  <si>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</si>
  <si>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</si>
  <si>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</si>
  <si>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</si>
  <si>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</si>
  <si>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</si>
  <si>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Bobby</t>
  </si>
  <si>
    <t>De Cordova-Reid</t>
  </si>
  <si>
    <t>Issa</t>
  </si>
  <si>
    <t>Diop</t>
  </si>
  <si>
    <t>Bernd</t>
  </si>
  <si>
    <t>Leno</t>
  </si>
  <si>
    <t>João</t>
  </si>
  <si>
    <t>Palhinha Gonçalves</t>
  </si>
  <si>
    <t>J.Palhinha</t>
  </si>
  <si>
    <t>Tim</t>
  </si>
  <si>
    <t>Ream</t>
  </si>
  <si>
    <t>Reed</t>
  </si>
  <si>
    <t>Antonee</t>
  </si>
  <si>
    <t>Robinson</t>
  </si>
  <si>
    <t>Carlos Vinícius</t>
  </si>
  <si>
    <t>Alves Morais</t>
  </si>
  <si>
    <t>Vinícius</t>
  </si>
  <si>
    <t>Harry</t>
  </si>
  <si>
    <t>Wilson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</si>
  <si>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</si>
  <si>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</si>
  <si>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</si>
  <si>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</si>
  <si>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</si>
  <si>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</si>
  <si>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</si>
  <si>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</si>
  <si>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</si>
  <si>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</si>
  <si>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</si>
  <si>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</si>
  <si>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</si>
  <si>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</si>
  <si>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</si>
  <si>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</si>
  <si>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</si>
  <si>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</si>
  <si>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</si>
  <si>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</si>
  <si>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</si>
  <si>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</si>
  <si>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</si>
  <si>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</si>
  <si>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</si>
  <si>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Andrew</t>
  </si>
  <si>
    <t>Robertson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</si>
  <si>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</si>
  <si>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</si>
  <si>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</si>
  <si>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</si>
  <si>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</si>
  <si>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</si>
  <si>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</si>
  <si>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</si>
  <si>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Carlton</t>
  </si>
  <si>
    <t>Morris</t>
  </si>
  <si>
    <t>Chiedozie</t>
  </si>
  <si>
    <t>Ogbene</t>
  </si>
  <si>
    <t>Kaboré</t>
  </si>
  <si>
    <t>Thomas</t>
  </si>
  <si>
    <t>Kaminski</t>
  </si>
  <si>
    <t>Brown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</si>
  <si>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</si>
  <si>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</si>
  <si>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</si>
  <si>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</si>
  <si>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</si>
  <si>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</si>
  <si>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</si>
  <si>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</si>
  <si>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</si>
  <si>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</si>
  <si>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</si>
  <si>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</si>
  <si>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</si>
  <si>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</si>
  <si>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</si>
  <si>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</si>
  <si>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</si>
  <si>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</si>
  <si>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</si>
  <si>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</si>
  <si>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</si>
  <si>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</si>
  <si>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</si>
  <si>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Jérémy</t>
  </si>
  <si>
    <t>Doku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</si>
  <si>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</si>
  <si>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</si>
  <si>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</si>
  <si>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</si>
  <si>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</si>
  <si>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</si>
  <si>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</si>
  <si>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</si>
  <si>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Eriksen</t>
  </si>
  <si>
    <t>Alejandro</t>
  </si>
  <si>
    <t>Garnacho</t>
  </si>
  <si>
    <t>Victor</t>
  </si>
  <si>
    <t>Lindelöf</t>
  </si>
  <si>
    <t>Lindelof</t>
  </si>
  <si>
    <t>Maguire</t>
  </si>
  <si>
    <t>Anthony</t>
  </si>
  <si>
    <t>Martial</t>
  </si>
  <si>
    <t>Scott</t>
  </si>
  <si>
    <t>McTominay</t>
  </si>
  <si>
    <t>Raphaël</t>
  </si>
  <si>
    <t>Varane</t>
  </si>
  <si>
    <t>R.Varane</t>
  </si>
  <si>
    <t>Rashford</t>
  </si>
  <si>
    <t>Wan-Bissaka</t>
  </si>
  <si>
    <t>André</t>
  </si>
  <si>
    <t>Miguel</t>
  </si>
  <si>
    <t>Almirón Rejala</t>
  </si>
  <si>
    <t>Almirón</t>
  </si>
  <si>
    <t>Elliot</t>
  </si>
  <si>
    <t>Anderson</t>
  </si>
  <si>
    <t>Guimarães Rodriguez Moura</t>
  </si>
  <si>
    <t>Bruno G.</t>
  </si>
  <si>
    <t>Dan</t>
  </si>
  <si>
    <t>Burn</t>
  </si>
  <si>
    <t>Gordon</t>
  </si>
  <si>
    <t>Alexander</t>
  </si>
  <si>
    <t>Isak</t>
  </si>
  <si>
    <t>Joelinton Cássio</t>
  </si>
  <si>
    <t>Apolinário de Lira</t>
  </si>
  <si>
    <t>Joelinton</t>
  </si>
  <si>
    <t>Sean</t>
  </si>
  <si>
    <t>Longstaff</t>
  </si>
  <si>
    <t>Nick</t>
  </si>
  <si>
    <t>Pope</t>
  </si>
  <si>
    <t>Fabian</t>
  </si>
  <si>
    <t>Schär</t>
  </si>
  <si>
    <t>Kieran</t>
  </si>
  <si>
    <t>Trippier</t>
  </si>
  <si>
    <t>Callum</t>
  </si>
  <si>
    <t>Matt</t>
  </si>
  <si>
    <t>Turner</t>
  </si>
  <si>
    <t>Elanga</t>
  </si>
  <si>
    <t>Serge</t>
  </si>
  <si>
    <t>Aurier</t>
  </si>
  <si>
    <t>Taiwo</t>
  </si>
  <si>
    <t>Awoniyi</t>
  </si>
  <si>
    <t>Willy</t>
  </si>
  <si>
    <t>Boly</t>
  </si>
  <si>
    <t>Morgan</t>
  </si>
  <si>
    <t>Gibbs-White</t>
  </si>
  <si>
    <t>Orel</t>
  </si>
  <si>
    <t>Mangala</t>
  </si>
  <si>
    <t>Toffolo</t>
  </si>
  <si>
    <t>Chris</t>
  </si>
  <si>
    <t>Wood</t>
  </si>
  <si>
    <t>Olu</t>
  </si>
  <si>
    <t>Aina</t>
  </si>
  <si>
    <t>Cameron</t>
  </si>
  <si>
    <t>Archer</t>
  </si>
  <si>
    <t>McAtee</t>
  </si>
  <si>
    <t>Jayden</t>
  </si>
  <si>
    <t>Bogle</t>
  </si>
  <si>
    <t>Wes</t>
  </si>
  <si>
    <t>Foderingham</t>
  </si>
  <si>
    <t>Oliver</t>
  </si>
  <si>
    <t>Norwood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</si>
  <si>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</si>
  <si>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</si>
  <si>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</si>
  <si>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</si>
  <si>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</si>
  <si>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</si>
  <si>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</si>
  <si>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</si>
  <si>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</si>
  <si>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</si>
  <si>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</si>
  <si>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</si>
  <si>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</si>
  <si>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</si>
  <si>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</si>
  <si>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</si>
  <si>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</si>
  <si>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</si>
  <si>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Guglielmo</t>
  </si>
  <si>
    <t>Vicario</t>
  </si>
  <si>
    <t>Micky</t>
  </si>
  <si>
    <t>van de Ven</t>
  </si>
  <si>
    <t>Van de Ven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</si>
  <si>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</si>
  <si>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</si>
  <si>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</si>
  <si>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</si>
  <si>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</si>
  <si>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</si>
  <si>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</si>
  <si>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</si>
  <si>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Tolentino Coelho de Lima</t>
  </si>
  <si>
    <t>L.Paquetá</t>
  </si>
  <si>
    <t>Kurt</t>
  </si>
  <si>
    <t>Zouma</t>
  </si>
  <si>
    <t>Ward-Prowse</t>
  </si>
  <si>
    <t>Mohammed</t>
  </si>
  <si>
    <t>Kudus</t>
  </si>
  <si>
    <t>Hwang</t>
  </si>
  <si>
    <t>Hee-chan</t>
  </si>
  <si>
    <t>Hee Chan</t>
  </si>
  <si>
    <t>Sasa</t>
  </si>
  <si>
    <t>Kalajdzic</t>
  </si>
  <si>
    <t>Kalajdžić</t>
  </si>
  <si>
    <t>Mario</t>
  </si>
  <si>
    <t>Lemina</t>
  </si>
  <si>
    <t>Lomba Neto</t>
  </si>
  <si>
    <t>José</t>
  </si>
  <si>
    <t>Malheiro de Sá</t>
  </si>
  <si>
    <t>José Sá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</si>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</sst>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753" totalsRowShown="0">
  <autoFilter ref="A1:AK753" xr:uid="{00000000-0009-0000-0100-000001000000}">
    <filterColumn colId="36">
      <filters>
        <filter val="1"/>
      </filters>
    </filterColumn>
  </autoFilter>
  <sortState xmlns:xlrd2="http://schemas.microsoft.com/office/spreadsheetml/2017/richdata2" ref="A2:AK201">
    <sortCondition descending="1" ref="AI1:AI753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53"/>
  <sheetViews>
    <sheetView tabSelected="1" workbookViewId="0">
      <selection activeCell="C55" sqref="C55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1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41" x14ac:dyDescent="0.2">
      <c r="A2" t="s">
        <v>315</v>
      </c>
      <c r="B2" t="s">
        <v>316</v>
      </c>
      <c r="C2" t="s">
        <v>316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23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14</v>
      </c>
      <c r="AE2">
        <v>464</v>
      </c>
      <c r="AF2">
        <v>32.62222222222222</v>
      </c>
      <c r="AG2">
        <v>31.10407649330141</v>
      </c>
      <c r="AH2">
        <v>31.589188112135009</v>
      </c>
      <c r="AI2">
        <v>7.8693072669446167</v>
      </c>
      <c r="AJ2">
        <v>1</v>
      </c>
      <c r="AK2">
        <v>1</v>
      </c>
      <c r="AM2" t="s">
        <v>0</v>
      </c>
      <c r="AN2">
        <f>SUMPRODUCT(Table1[Selected], Table1[PPG])</f>
        <v>337.40860146991542</v>
      </c>
      <c r="AO2" t="s">
        <v>1</v>
      </c>
    </row>
    <row r="3" spans="1:41" hidden="1" x14ac:dyDescent="0.2">
      <c r="A3" t="s">
        <v>284</v>
      </c>
      <c r="B3" t="s">
        <v>285</v>
      </c>
      <c r="C3" t="s">
        <v>285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21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13.1</v>
      </c>
      <c r="AE3">
        <v>392</v>
      </c>
      <c r="AF3">
        <v>34.596774193548363</v>
      </c>
      <c r="AG3">
        <v>34.005604216738831</v>
      </c>
      <c r="AH3">
        <v>32.448790913973028</v>
      </c>
      <c r="AI3">
        <v>6.4897581828411131</v>
      </c>
      <c r="AJ3">
        <v>0</v>
      </c>
      <c r="AK3">
        <v>0</v>
      </c>
    </row>
    <row r="4" spans="1:41" x14ac:dyDescent="0.2">
      <c r="A4" t="s">
        <v>179</v>
      </c>
      <c r="B4" t="s">
        <v>180</v>
      </c>
      <c r="C4" t="s">
        <v>180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254</v>
      </c>
      <c r="AF4">
        <v>22.669779139703479</v>
      </c>
      <c r="AG4">
        <v>28.324069232319189</v>
      </c>
      <c r="AH4">
        <v>32.620691199048743</v>
      </c>
      <c r="AI4">
        <v>7.6345768141360706</v>
      </c>
      <c r="AJ4">
        <v>1</v>
      </c>
      <c r="AK4">
        <v>1</v>
      </c>
      <c r="AM4" t="s">
        <v>2</v>
      </c>
      <c r="AN4">
        <f>SUMPRODUCT(Table1[Selected],Table1[Cost])</f>
        <v>98.8</v>
      </c>
      <c r="AO4">
        <v>101.1</v>
      </c>
    </row>
    <row r="5" spans="1:41" hidden="1" x14ac:dyDescent="0.2">
      <c r="A5" t="s">
        <v>437</v>
      </c>
      <c r="B5" t="s">
        <v>438</v>
      </c>
      <c r="C5" t="s">
        <v>438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29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6.6</v>
      </c>
      <c r="AE5">
        <v>715</v>
      </c>
      <c r="AF5">
        <v>49.296932156189982</v>
      </c>
      <c r="AG5">
        <v>15.3125</v>
      </c>
      <c r="AH5">
        <v>31.546324085693261</v>
      </c>
      <c r="AI5">
        <v>3.8448547166185092</v>
      </c>
      <c r="AJ5">
        <v>0</v>
      </c>
      <c r="AK5">
        <v>0</v>
      </c>
    </row>
    <row r="6" spans="1:41" hidden="1" x14ac:dyDescent="0.2">
      <c r="A6" t="s">
        <v>360</v>
      </c>
      <c r="B6" t="s">
        <v>361</v>
      </c>
      <c r="C6" t="s">
        <v>361</v>
      </c>
      <c r="D6" t="s">
        <v>6</v>
      </c>
      <c r="E6">
        <v>0</v>
      </c>
      <c r="F6">
        <v>0</v>
      </c>
      <c r="G6">
        <v>0</v>
      </c>
      <c r="H6">
        <v>1</v>
      </c>
      <c r="I6" t="s">
        <v>25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7.5</v>
      </c>
      <c r="AE6">
        <v>534</v>
      </c>
      <c r="AF6">
        <v>24.499999999999989</v>
      </c>
      <c r="AG6">
        <v>22.77161408597663</v>
      </c>
      <c r="AH6">
        <v>31.216959415314012</v>
      </c>
      <c r="AI6">
        <v>6.2474999823078168</v>
      </c>
      <c r="AJ6">
        <v>0</v>
      </c>
      <c r="AK6">
        <v>0</v>
      </c>
      <c r="AM6" t="s">
        <v>3</v>
      </c>
      <c r="AN6">
        <f>SUMPRODUCT(Table1[Selected],Table1[GKP])</f>
        <v>2</v>
      </c>
      <c r="AO6">
        <v>2</v>
      </c>
    </row>
    <row r="7" spans="1:41" x14ac:dyDescent="0.2">
      <c r="A7" t="s">
        <v>371</v>
      </c>
      <c r="B7" t="s">
        <v>372</v>
      </c>
      <c r="C7" t="s">
        <v>372</v>
      </c>
      <c r="D7" t="s">
        <v>4</v>
      </c>
      <c r="E7">
        <v>0</v>
      </c>
      <c r="F7">
        <v>1</v>
      </c>
      <c r="G7">
        <v>0</v>
      </c>
      <c r="H7">
        <v>0</v>
      </c>
      <c r="I7" t="s">
        <v>25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549</v>
      </c>
      <c r="AF7">
        <v>26.744087537093272</v>
      </c>
      <c r="AG7">
        <v>18.984375</v>
      </c>
      <c r="AH7">
        <v>30.145561300733711</v>
      </c>
      <c r="AI7">
        <v>6.7899313918998816</v>
      </c>
      <c r="AJ7">
        <v>1</v>
      </c>
      <c r="AK7">
        <v>1</v>
      </c>
      <c r="AM7" t="s">
        <v>4</v>
      </c>
      <c r="AN7">
        <f>SUMPRODUCT(Table1[Selected],Table1[DEF])</f>
        <v>5</v>
      </c>
      <c r="AO7">
        <v>5</v>
      </c>
    </row>
    <row r="8" spans="1:41" x14ac:dyDescent="0.2">
      <c r="A8" t="s">
        <v>105</v>
      </c>
      <c r="B8" t="s">
        <v>106</v>
      </c>
      <c r="C8" t="s">
        <v>107</v>
      </c>
      <c r="D8" t="s">
        <v>3</v>
      </c>
      <c r="E8">
        <v>1</v>
      </c>
      <c r="F8">
        <v>0</v>
      </c>
      <c r="G8">
        <v>0</v>
      </c>
      <c r="H8">
        <v>0</v>
      </c>
      <c r="I8" t="s">
        <v>13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4.5</v>
      </c>
      <c r="AE8">
        <v>84</v>
      </c>
      <c r="AF8">
        <v>18.438212396746518</v>
      </c>
      <c r="AG8">
        <v>37.293165443709789</v>
      </c>
      <c r="AH8">
        <v>29.87251696318809</v>
      </c>
      <c r="AI8">
        <v>6.7219460191525862</v>
      </c>
      <c r="AJ8">
        <v>0</v>
      </c>
      <c r="AK8">
        <v>1</v>
      </c>
      <c r="AM8" t="s">
        <v>5</v>
      </c>
      <c r="AN8">
        <f>SUMPRODUCT(Table1[Selected],Table1[MID])</f>
        <v>5</v>
      </c>
      <c r="AO8">
        <v>5</v>
      </c>
    </row>
    <row r="9" spans="1:41" hidden="1" x14ac:dyDescent="0.2">
      <c r="A9" t="s">
        <v>340</v>
      </c>
      <c r="B9" t="s">
        <v>359</v>
      </c>
      <c r="C9" t="s">
        <v>359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25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531</v>
      </c>
      <c r="AF9">
        <v>32.308209952133097</v>
      </c>
      <c r="AG9">
        <v>13.00724637681159</v>
      </c>
      <c r="AH9">
        <v>29.773464865969739</v>
      </c>
      <c r="AI9">
        <v>5.8286638864646774</v>
      </c>
      <c r="AJ9">
        <v>0</v>
      </c>
      <c r="AK9">
        <v>0</v>
      </c>
      <c r="AM9" t="s">
        <v>6</v>
      </c>
      <c r="AN9">
        <f>SUMPRODUCT(Table1[Selected],Table1[FWD])</f>
        <v>3</v>
      </c>
      <c r="AO9">
        <v>3</v>
      </c>
    </row>
    <row r="10" spans="1:41" x14ac:dyDescent="0.2">
      <c r="A10" t="s">
        <v>95</v>
      </c>
      <c r="B10" t="s">
        <v>96</v>
      </c>
      <c r="C10" t="s">
        <v>96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6.8</v>
      </c>
      <c r="AE10">
        <v>63</v>
      </c>
      <c r="AF10">
        <v>25.21496971095328</v>
      </c>
      <c r="AG10">
        <v>24.921319557109591</v>
      </c>
      <c r="AH10">
        <v>28.709650140109471</v>
      </c>
      <c r="AI10">
        <v>5.724770076980418</v>
      </c>
      <c r="AJ10">
        <v>1</v>
      </c>
      <c r="AK10">
        <v>1</v>
      </c>
    </row>
    <row r="11" spans="1:41" hidden="1" x14ac:dyDescent="0.2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8.9</v>
      </c>
      <c r="AE11">
        <v>17</v>
      </c>
      <c r="AF11">
        <v>28.92221404107098</v>
      </c>
      <c r="AG11">
        <v>20.931341720966358</v>
      </c>
      <c r="AH11">
        <v>27.69506237535958</v>
      </c>
      <c r="AI11">
        <v>5.5129392678067992</v>
      </c>
      <c r="AJ11">
        <v>0</v>
      </c>
      <c r="AK11">
        <v>0</v>
      </c>
      <c r="AM11" t="s">
        <v>7</v>
      </c>
      <c r="AN11">
        <f>SUMPRODUCT(Table1[Selected], -- (Table1[PREV] = 0))</f>
        <v>1</v>
      </c>
    </row>
    <row r="12" spans="1:41" hidden="1" x14ac:dyDescent="0.2">
      <c r="A12" t="s">
        <v>373</v>
      </c>
      <c r="B12" t="s">
        <v>256</v>
      </c>
      <c r="C12" t="s">
        <v>256</v>
      </c>
      <c r="D12" t="s">
        <v>6</v>
      </c>
      <c r="E12">
        <v>0</v>
      </c>
      <c r="F12">
        <v>0</v>
      </c>
      <c r="G12">
        <v>0</v>
      </c>
      <c r="H12">
        <v>1</v>
      </c>
      <c r="I12" t="s">
        <v>25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7.8</v>
      </c>
      <c r="AE12">
        <v>552</v>
      </c>
      <c r="AF12">
        <v>22.99319727891157</v>
      </c>
      <c r="AG12">
        <v>18.706896551724139</v>
      </c>
      <c r="AH12">
        <v>27.513927028286169</v>
      </c>
      <c r="AI12">
        <v>5.5027854056572334</v>
      </c>
      <c r="AJ12">
        <v>0</v>
      </c>
      <c r="AK12">
        <v>0</v>
      </c>
      <c r="AM12" t="s">
        <v>8</v>
      </c>
      <c r="AN12">
        <v>1</v>
      </c>
    </row>
    <row r="13" spans="1:41" hidden="1" x14ac:dyDescent="0.2">
      <c r="A13" t="s">
        <v>350</v>
      </c>
      <c r="B13" t="s">
        <v>351</v>
      </c>
      <c r="C13" t="s">
        <v>352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6.2</v>
      </c>
      <c r="AE13">
        <v>521</v>
      </c>
      <c r="AF13">
        <v>19.134756876472029</v>
      </c>
      <c r="AG13">
        <v>22.327264557769372</v>
      </c>
      <c r="AH13">
        <v>27.4209356524082</v>
      </c>
      <c r="AI13">
        <v>4.3699590950544316</v>
      </c>
      <c r="AJ13">
        <v>0</v>
      </c>
      <c r="AK13">
        <v>0</v>
      </c>
    </row>
    <row r="14" spans="1:41" hidden="1" x14ac:dyDescent="0.2">
      <c r="A14" t="s">
        <v>448</v>
      </c>
      <c r="B14" t="s">
        <v>449</v>
      </c>
      <c r="C14" t="s">
        <v>450</v>
      </c>
      <c r="D14" t="s">
        <v>3</v>
      </c>
      <c r="E14">
        <v>1</v>
      </c>
      <c r="F14">
        <v>0</v>
      </c>
      <c r="G14">
        <v>0</v>
      </c>
      <c r="H14">
        <v>0</v>
      </c>
      <c r="I14" t="s">
        <v>30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5</v>
      </c>
      <c r="AE14">
        <v>738</v>
      </c>
      <c r="AF14">
        <v>20.419543537120649</v>
      </c>
      <c r="AG14">
        <v>18.25957251131587</v>
      </c>
      <c r="AH14">
        <v>26.63747348194072</v>
      </c>
      <c r="AI14">
        <v>6.1655448408044293</v>
      </c>
      <c r="AJ14">
        <v>0</v>
      </c>
      <c r="AK14">
        <v>0</v>
      </c>
      <c r="AM14" t="s">
        <v>9</v>
      </c>
      <c r="AN14">
        <f>((AN11-AN12)+((AN11-AN12)))/2*4</f>
        <v>0</v>
      </c>
    </row>
    <row r="15" spans="1:41" hidden="1" x14ac:dyDescent="0.2">
      <c r="A15" t="s">
        <v>46</v>
      </c>
      <c r="B15" t="s">
        <v>52</v>
      </c>
      <c r="C15" t="s">
        <v>53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7.8</v>
      </c>
      <c r="AE15">
        <v>10</v>
      </c>
      <c r="AF15">
        <v>24.021739130434788</v>
      </c>
      <c r="AG15">
        <v>23.957006829851579</v>
      </c>
      <c r="AH15">
        <v>26.548270723860011</v>
      </c>
      <c r="AI15">
        <v>5.3096737260316047</v>
      </c>
      <c r="AJ15">
        <v>0</v>
      </c>
      <c r="AK15">
        <v>0</v>
      </c>
    </row>
    <row r="16" spans="1:41" hidden="1" x14ac:dyDescent="0.2">
      <c r="A16" t="s">
        <v>56</v>
      </c>
      <c r="B16" t="s">
        <v>57</v>
      </c>
      <c r="C16" t="s">
        <v>57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8.3000000000000007</v>
      </c>
      <c r="AE16">
        <v>12</v>
      </c>
      <c r="AF16">
        <v>27.819931717646131</v>
      </c>
      <c r="AG16">
        <v>18.055555555555561</v>
      </c>
      <c r="AH16">
        <v>25.518421494038289</v>
      </c>
      <c r="AI16">
        <v>5.1036842988076563</v>
      </c>
      <c r="AJ16">
        <v>0</v>
      </c>
      <c r="AK16">
        <v>0</v>
      </c>
      <c r="AM16" t="s">
        <v>10</v>
      </c>
      <c r="AN16">
        <f>AN2-AN14*5</f>
        <v>337.40860146991542</v>
      </c>
    </row>
    <row r="17" spans="1:41" hidden="1" x14ac:dyDescent="0.2">
      <c r="A17" t="s">
        <v>91</v>
      </c>
      <c r="B17" t="s">
        <v>92</v>
      </c>
      <c r="C17" t="s">
        <v>92</v>
      </c>
      <c r="D17" t="s">
        <v>6</v>
      </c>
      <c r="E17">
        <v>0</v>
      </c>
      <c r="F17">
        <v>0</v>
      </c>
      <c r="G17">
        <v>0</v>
      </c>
      <c r="H17">
        <v>1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8.4</v>
      </c>
      <c r="AE17">
        <v>60</v>
      </c>
      <c r="AF17">
        <v>22.948717948717949</v>
      </c>
      <c r="AG17">
        <v>20.966276420513822</v>
      </c>
      <c r="AH17">
        <v>25.1733927811322</v>
      </c>
      <c r="AI17">
        <v>5.0326365943480917</v>
      </c>
      <c r="AJ17">
        <v>0</v>
      </c>
      <c r="AK17">
        <v>0</v>
      </c>
    </row>
    <row r="18" spans="1:41" hidden="1" x14ac:dyDescent="0.2">
      <c r="A18" t="s">
        <v>81</v>
      </c>
      <c r="B18" t="s">
        <v>82</v>
      </c>
      <c r="C18" t="s">
        <v>81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5.6</v>
      </c>
      <c r="AE18">
        <v>44</v>
      </c>
      <c r="AF18">
        <v>29.508943932683671</v>
      </c>
      <c r="AG18">
        <v>13.68534482758621</v>
      </c>
      <c r="AH18">
        <v>24.971404183097381</v>
      </c>
      <c r="AI18">
        <v>5.0191753929641454</v>
      </c>
      <c r="AJ18">
        <v>0</v>
      </c>
      <c r="AK18">
        <v>0</v>
      </c>
      <c r="AM18" t="s">
        <v>11</v>
      </c>
      <c r="AN18">
        <f>SUMPRODUCT(Table1[Selected],Table1[ARS])</f>
        <v>1</v>
      </c>
      <c r="AO18">
        <v>3</v>
      </c>
    </row>
    <row r="19" spans="1:41" hidden="1" x14ac:dyDescent="0.2">
      <c r="A19" t="s">
        <v>417</v>
      </c>
      <c r="B19" t="s">
        <v>418</v>
      </c>
      <c r="C19" t="s">
        <v>417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28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9.6</v>
      </c>
      <c r="AE19">
        <v>674</v>
      </c>
      <c r="AF19">
        <v>24.897959183673461</v>
      </c>
      <c r="AG19">
        <v>22.83995016441866</v>
      </c>
      <c r="AH19">
        <v>24.34384964970091</v>
      </c>
      <c r="AI19">
        <v>4.8698565405941423</v>
      </c>
      <c r="AJ19">
        <v>0</v>
      </c>
      <c r="AK19">
        <v>0</v>
      </c>
      <c r="AM19" t="s">
        <v>12</v>
      </c>
      <c r="AN19">
        <f>SUMPRODUCT(Table1[Selected],Table1[AVL])</f>
        <v>2</v>
      </c>
      <c r="AO19">
        <v>3</v>
      </c>
    </row>
    <row r="20" spans="1:41" hidden="1" x14ac:dyDescent="0.2">
      <c r="A20" t="s">
        <v>261</v>
      </c>
      <c r="B20" t="s">
        <v>262</v>
      </c>
      <c r="C20" t="s">
        <v>262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21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</v>
      </c>
      <c r="AE20">
        <v>374</v>
      </c>
      <c r="AF20">
        <v>27.550994571254002</v>
      </c>
      <c r="AG20">
        <v>23.088320742956999</v>
      </c>
      <c r="AH20">
        <v>24.075060597097071</v>
      </c>
      <c r="AI20">
        <v>5.1581898364163941</v>
      </c>
      <c r="AJ20">
        <v>0</v>
      </c>
      <c r="AK20">
        <v>0</v>
      </c>
      <c r="AM20" t="s">
        <v>13</v>
      </c>
      <c r="AN20">
        <f>SUMPRODUCT(Table1[Selected],Table1[BOU])</f>
        <v>1</v>
      </c>
      <c r="AO20">
        <v>3</v>
      </c>
    </row>
    <row r="21" spans="1:41" x14ac:dyDescent="0.2">
      <c r="A21" t="s">
        <v>451</v>
      </c>
      <c r="B21" t="s">
        <v>452</v>
      </c>
      <c r="C21" t="s">
        <v>453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30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5.6</v>
      </c>
      <c r="AE21">
        <v>744</v>
      </c>
      <c r="AF21">
        <v>20.510035203387289</v>
      </c>
      <c r="AG21">
        <v>13.33333333333333</v>
      </c>
      <c r="AH21">
        <v>23.339391138805532</v>
      </c>
      <c r="AI21">
        <v>4.6678782277611059</v>
      </c>
      <c r="AJ21">
        <v>1</v>
      </c>
      <c r="AK21">
        <v>1</v>
      </c>
      <c r="AM21" t="s">
        <v>14</v>
      </c>
      <c r="AN21">
        <f>SUMPRODUCT(Table1[Selected],Table1[BRE])</f>
        <v>2</v>
      </c>
      <c r="AO21">
        <v>3</v>
      </c>
    </row>
    <row r="22" spans="1:41" hidden="1" x14ac:dyDescent="0.2">
      <c r="A22" t="s">
        <v>232</v>
      </c>
      <c r="B22" t="s">
        <v>233</v>
      </c>
      <c r="C22" t="s">
        <v>233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335</v>
      </c>
      <c r="AF22">
        <v>19.90825688073393</v>
      </c>
      <c r="AG22">
        <v>19.030131548292339</v>
      </c>
      <c r="AH22">
        <v>23.319161671045979</v>
      </c>
      <c r="AI22">
        <v>4.6638323342091974</v>
      </c>
      <c r="AJ22">
        <v>0</v>
      </c>
      <c r="AK22">
        <v>0</v>
      </c>
      <c r="AM22" t="s">
        <v>15</v>
      </c>
      <c r="AN22">
        <f>SUMPRODUCT(Table1[Selected],Table1[BHA])</f>
        <v>0</v>
      </c>
      <c r="AO22">
        <v>3</v>
      </c>
    </row>
    <row r="23" spans="1:41" hidden="1" x14ac:dyDescent="0.2">
      <c r="A23" t="s">
        <v>408</v>
      </c>
      <c r="B23" t="s">
        <v>447</v>
      </c>
      <c r="C23" t="s">
        <v>107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30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5.6</v>
      </c>
      <c r="AE23">
        <v>736</v>
      </c>
      <c r="AF23">
        <v>18.73436134859227</v>
      </c>
      <c r="AG23">
        <v>14.375</v>
      </c>
      <c r="AH23">
        <v>22.816990189854501</v>
      </c>
      <c r="AI23">
        <v>4.7536641761477476</v>
      </c>
      <c r="AJ23">
        <v>0</v>
      </c>
      <c r="AK23">
        <v>0</v>
      </c>
      <c r="AM23" t="s">
        <v>16</v>
      </c>
      <c r="AN23">
        <f>SUMPRODUCT(Table1[Selected],Table1[BUR])</f>
        <v>0</v>
      </c>
      <c r="AO23">
        <v>3</v>
      </c>
    </row>
    <row r="24" spans="1:41" hidden="1" x14ac:dyDescent="0.2">
      <c r="A24" t="s">
        <v>325</v>
      </c>
      <c r="B24" t="s">
        <v>326</v>
      </c>
      <c r="C24" t="s">
        <v>327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24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8.3000000000000007</v>
      </c>
      <c r="AE24">
        <v>484</v>
      </c>
      <c r="AF24">
        <v>23.063555520447</v>
      </c>
      <c r="AG24">
        <v>22.97190026892892</v>
      </c>
      <c r="AH24">
        <v>22.780570260407959</v>
      </c>
      <c r="AI24">
        <v>4.8194883576977618</v>
      </c>
      <c r="AJ24">
        <v>0</v>
      </c>
      <c r="AK24">
        <v>0</v>
      </c>
      <c r="AM24" t="s">
        <v>17</v>
      </c>
      <c r="AN24">
        <f>SUMPRODUCT(Table1[Selected],Table1[CHE])</f>
        <v>3</v>
      </c>
      <c r="AO24">
        <v>3</v>
      </c>
    </row>
    <row r="25" spans="1:41" hidden="1" x14ac:dyDescent="0.2">
      <c r="A25" t="s">
        <v>60</v>
      </c>
      <c r="B25" t="s">
        <v>61</v>
      </c>
      <c r="C25" t="s">
        <v>61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5.5</v>
      </c>
      <c r="AE25">
        <v>18</v>
      </c>
      <c r="AF25">
        <v>23.059464178635739</v>
      </c>
      <c r="AG25">
        <v>17.5</v>
      </c>
      <c r="AH25">
        <v>22.518930033044981</v>
      </c>
      <c r="AI25">
        <v>4.8087032700456964</v>
      </c>
      <c r="AJ25">
        <v>0</v>
      </c>
      <c r="AK25">
        <v>0</v>
      </c>
      <c r="AM25" t="s">
        <v>18</v>
      </c>
      <c r="AN25">
        <f>SUMPRODUCT(Table1[Selected],Table1[CRY])</f>
        <v>0</v>
      </c>
      <c r="AO25">
        <v>3</v>
      </c>
    </row>
    <row r="26" spans="1:41" x14ac:dyDescent="0.2">
      <c r="A26" t="s">
        <v>405</v>
      </c>
      <c r="B26" t="s">
        <v>406</v>
      </c>
      <c r="C26" t="s">
        <v>406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28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7</v>
      </c>
      <c r="AE26">
        <v>660</v>
      </c>
      <c r="AF26">
        <v>20.935637401825581</v>
      </c>
      <c r="AG26">
        <v>20.097215599004361</v>
      </c>
      <c r="AH26">
        <v>20.901946072899339</v>
      </c>
      <c r="AI26">
        <v>4.6128751896823719</v>
      </c>
      <c r="AJ26">
        <v>1</v>
      </c>
      <c r="AK26">
        <v>1</v>
      </c>
      <c r="AM26" t="s">
        <v>19</v>
      </c>
      <c r="AN26">
        <f>SUMPRODUCT(Table1[Selected],Table1[EVE])</f>
        <v>0</v>
      </c>
      <c r="AO26">
        <v>3</v>
      </c>
    </row>
    <row r="27" spans="1:41" hidden="1" x14ac:dyDescent="0.2">
      <c r="A27" t="s">
        <v>325</v>
      </c>
      <c r="B27" t="s">
        <v>355</v>
      </c>
      <c r="C27" t="s">
        <v>356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25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5.8</v>
      </c>
      <c r="AE27">
        <v>525</v>
      </c>
      <c r="AF27">
        <v>16.754385964912291</v>
      </c>
      <c r="AG27">
        <v>17.27499064966284</v>
      </c>
      <c r="AH27">
        <v>22.487299331817528</v>
      </c>
      <c r="AI27">
        <v>4.4974598663634726</v>
      </c>
      <c r="AJ27">
        <v>0</v>
      </c>
      <c r="AK27">
        <v>0</v>
      </c>
      <c r="AM27" t="s">
        <v>20</v>
      </c>
      <c r="AN27">
        <f>SUMPRODUCT(Table1[Selected],Table1[FUL])</f>
        <v>0</v>
      </c>
      <c r="AO27">
        <v>3</v>
      </c>
    </row>
    <row r="28" spans="1:41" hidden="1" x14ac:dyDescent="0.2">
      <c r="A28" t="s">
        <v>282</v>
      </c>
      <c r="B28" t="s">
        <v>283</v>
      </c>
      <c r="C28" t="s">
        <v>283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21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6.4</v>
      </c>
      <c r="AE28">
        <v>391</v>
      </c>
      <c r="AF28">
        <v>24.712643678160919</v>
      </c>
      <c r="AG28">
        <v>22.057791077781449</v>
      </c>
      <c r="AH28">
        <v>22.190982997477171</v>
      </c>
      <c r="AI28">
        <v>4.4832918824625017</v>
      </c>
      <c r="AJ28">
        <v>0</v>
      </c>
      <c r="AK28">
        <v>0</v>
      </c>
      <c r="AM28" t="s">
        <v>21</v>
      </c>
      <c r="AN28">
        <f>SUMPRODUCT(Table1[Selected],Table1[LIV])</f>
        <v>0</v>
      </c>
      <c r="AO28">
        <v>3</v>
      </c>
    </row>
    <row r="29" spans="1:41" hidden="1" x14ac:dyDescent="0.2">
      <c r="A29" t="s">
        <v>159</v>
      </c>
      <c r="B29" t="s">
        <v>407</v>
      </c>
      <c r="C29" t="s">
        <v>407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28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7.8</v>
      </c>
      <c r="AE29">
        <v>663</v>
      </c>
      <c r="AF29">
        <v>21.619389819648969</v>
      </c>
      <c r="AG29">
        <v>21.93876281512151</v>
      </c>
      <c r="AH29">
        <v>22.158853320570842</v>
      </c>
      <c r="AI29">
        <v>4.1612986795822753</v>
      </c>
      <c r="AJ29">
        <v>0</v>
      </c>
      <c r="AK29">
        <v>0</v>
      </c>
      <c r="AM29" t="s">
        <v>22</v>
      </c>
      <c r="AN29">
        <f>SUMPRODUCT(Table1[Selected],Table1[LUT])</f>
        <v>0</v>
      </c>
      <c r="AO29">
        <v>3</v>
      </c>
    </row>
    <row r="30" spans="1:41" hidden="1" x14ac:dyDescent="0.2">
      <c r="A30" t="s">
        <v>379</v>
      </c>
      <c r="B30" t="s">
        <v>380</v>
      </c>
      <c r="C30" t="s">
        <v>380</v>
      </c>
      <c r="D30" t="s">
        <v>6</v>
      </c>
      <c r="E30">
        <v>0</v>
      </c>
      <c r="F30">
        <v>0</v>
      </c>
      <c r="G30">
        <v>0</v>
      </c>
      <c r="H30">
        <v>1</v>
      </c>
      <c r="I30" t="s">
        <v>26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6.4</v>
      </c>
      <c r="AE30">
        <v>570</v>
      </c>
      <c r="AF30">
        <v>20.186792445656071</v>
      </c>
      <c r="AG30">
        <v>19.004149858429731</v>
      </c>
      <c r="AH30">
        <v>21.841959603541891</v>
      </c>
      <c r="AI30">
        <v>4.5799975402966808</v>
      </c>
      <c r="AJ30">
        <v>0</v>
      </c>
      <c r="AK30">
        <v>0</v>
      </c>
      <c r="AM30" t="s">
        <v>23</v>
      </c>
      <c r="AN30">
        <f>SUMPRODUCT(Table1[Selected],Table1[MCI])</f>
        <v>1</v>
      </c>
      <c r="AO30">
        <v>3</v>
      </c>
    </row>
    <row r="31" spans="1:41" hidden="1" x14ac:dyDescent="0.2">
      <c r="A31" t="s">
        <v>64</v>
      </c>
      <c r="B31" t="s">
        <v>65</v>
      </c>
      <c r="C31" t="s">
        <v>65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6.5</v>
      </c>
      <c r="AE31">
        <v>22</v>
      </c>
      <c r="AF31">
        <v>19.31250839260391</v>
      </c>
      <c r="AG31">
        <v>20.16046758690133</v>
      </c>
      <c r="AH31">
        <v>21.829296675263869</v>
      </c>
      <c r="AI31">
        <v>4.2571136248050969</v>
      </c>
      <c r="AJ31">
        <v>0</v>
      </c>
      <c r="AK31">
        <v>0</v>
      </c>
      <c r="AM31" t="s">
        <v>24</v>
      </c>
      <c r="AN31">
        <f>SUMPRODUCT(Table1[Selected],Table1[MUN])</f>
        <v>0</v>
      </c>
      <c r="AO31">
        <v>3</v>
      </c>
    </row>
    <row r="32" spans="1:41" hidden="1" x14ac:dyDescent="0.2">
      <c r="A32" t="s">
        <v>176</v>
      </c>
      <c r="B32" t="s">
        <v>177</v>
      </c>
      <c r="C32" t="s">
        <v>178</v>
      </c>
      <c r="D32" t="s">
        <v>6</v>
      </c>
      <c r="E32">
        <v>0</v>
      </c>
      <c r="F32">
        <v>0</v>
      </c>
      <c r="G32">
        <v>0</v>
      </c>
      <c r="H32">
        <v>1</v>
      </c>
      <c r="I32" t="s">
        <v>17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6.9</v>
      </c>
      <c r="AE32">
        <v>249</v>
      </c>
      <c r="AF32">
        <v>18.087354393801689</v>
      </c>
      <c r="AG32">
        <v>16.2463968533078</v>
      </c>
      <c r="AH32">
        <v>21.78980004820092</v>
      </c>
      <c r="AI32">
        <v>4.4328984231050823</v>
      </c>
      <c r="AJ32">
        <v>0</v>
      </c>
      <c r="AK32">
        <v>0</v>
      </c>
      <c r="AM32" t="s">
        <v>25</v>
      </c>
      <c r="AN32">
        <f>SUMPRODUCT(Table1[Selected],Table1[NEW])</f>
        <v>1</v>
      </c>
      <c r="AO32">
        <v>3</v>
      </c>
    </row>
    <row r="33" spans="1:41" hidden="1" x14ac:dyDescent="0.2">
      <c r="A33" t="s">
        <v>439</v>
      </c>
      <c r="B33" t="s">
        <v>440</v>
      </c>
      <c r="C33" t="s">
        <v>441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5.6</v>
      </c>
      <c r="AE33">
        <v>728</v>
      </c>
      <c r="AF33">
        <v>17.833514857947279</v>
      </c>
      <c r="AG33">
        <v>13.59375</v>
      </c>
      <c r="AH33">
        <v>21.658410327707699</v>
      </c>
      <c r="AI33">
        <v>4.3416237876828898</v>
      </c>
      <c r="AJ33">
        <v>0</v>
      </c>
      <c r="AK33">
        <v>0</v>
      </c>
      <c r="AM33" t="s">
        <v>26</v>
      </c>
      <c r="AN33">
        <f>SUMPRODUCT(Table1[Selected],Table1[NFO])</f>
        <v>0</v>
      </c>
      <c r="AO33">
        <v>3</v>
      </c>
    </row>
    <row r="34" spans="1:41" hidden="1" x14ac:dyDescent="0.2">
      <c r="A34" t="s">
        <v>288</v>
      </c>
      <c r="B34" t="s">
        <v>289</v>
      </c>
      <c r="C34" t="s">
        <v>288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21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6.1</v>
      </c>
      <c r="AE34">
        <v>397</v>
      </c>
      <c r="AF34">
        <v>23.343050096104971</v>
      </c>
      <c r="AG34">
        <v>21.69192460294439</v>
      </c>
      <c r="AH34">
        <v>21.339965727946659</v>
      </c>
      <c r="AI34">
        <v>4.1819095216194473</v>
      </c>
      <c r="AJ34">
        <v>0</v>
      </c>
      <c r="AK34">
        <v>0</v>
      </c>
      <c r="AM34" t="s">
        <v>27</v>
      </c>
      <c r="AN34">
        <f>SUMPRODUCT(Table1[Selected],Table1[SHU])</f>
        <v>0</v>
      </c>
      <c r="AO34">
        <v>3</v>
      </c>
    </row>
    <row r="35" spans="1:41" hidden="1" x14ac:dyDescent="0.2">
      <c r="A35" t="s">
        <v>70</v>
      </c>
      <c r="B35" t="s">
        <v>71</v>
      </c>
      <c r="C35" t="s">
        <v>72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4.9000000000000004</v>
      </c>
      <c r="AE35">
        <v>26</v>
      </c>
      <c r="AF35">
        <v>21.137462780086889</v>
      </c>
      <c r="AG35">
        <v>17.139250527693669</v>
      </c>
      <c r="AH35">
        <v>21.234293818905741</v>
      </c>
      <c r="AI35">
        <v>4.2518074226925897</v>
      </c>
      <c r="AJ35">
        <v>0</v>
      </c>
      <c r="AK35">
        <v>0</v>
      </c>
      <c r="AM35" t="s">
        <v>28</v>
      </c>
      <c r="AN35">
        <f>SUMPRODUCT(Table1[Selected],Table1[TOT])</f>
        <v>2</v>
      </c>
      <c r="AO35">
        <v>3</v>
      </c>
    </row>
    <row r="36" spans="1:41" hidden="1" x14ac:dyDescent="0.2">
      <c r="A36" t="s">
        <v>165</v>
      </c>
      <c r="B36" t="s">
        <v>166</v>
      </c>
      <c r="C36" t="s">
        <v>167</v>
      </c>
      <c r="D36" t="s">
        <v>3</v>
      </c>
      <c r="E36">
        <v>1</v>
      </c>
      <c r="F36">
        <v>0</v>
      </c>
      <c r="G36">
        <v>0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4.5999999999999996</v>
      </c>
      <c r="AE36">
        <v>226</v>
      </c>
      <c r="AF36">
        <v>17.371134020618559</v>
      </c>
      <c r="AG36">
        <v>16.05263157894737</v>
      </c>
      <c r="AH36">
        <v>21.226827096410972</v>
      </c>
      <c r="AI36">
        <v>4.2453654192821944</v>
      </c>
      <c r="AJ36">
        <v>0</v>
      </c>
      <c r="AK36">
        <v>0</v>
      </c>
      <c r="AM36" t="s">
        <v>29</v>
      </c>
      <c r="AN36">
        <f>SUMPRODUCT(Table1[Selected],Table1[WHU])</f>
        <v>1</v>
      </c>
      <c r="AO36">
        <v>3</v>
      </c>
    </row>
    <row r="37" spans="1:41" x14ac:dyDescent="0.2">
      <c r="A37" t="s">
        <v>93</v>
      </c>
      <c r="B37" t="s">
        <v>94</v>
      </c>
      <c r="C37" t="s">
        <v>93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12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4.5999999999999996</v>
      </c>
      <c r="AE37">
        <v>62</v>
      </c>
      <c r="AF37">
        <v>18.125420198856801</v>
      </c>
      <c r="AG37">
        <v>15.53608100922888</v>
      </c>
      <c r="AH37">
        <v>19.312063393638489</v>
      </c>
      <c r="AI37">
        <v>4.5443894999750114</v>
      </c>
      <c r="AJ37">
        <v>1</v>
      </c>
      <c r="AK37">
        <v>1</v>
      </c>
      <c r="AM37" t="s">
        <v>30</v>
      </c>
      <c r="AN37">
        <f>SUMPRODUCT(Table1[Selected],Table1[WOL])</f>
        <v>1</v>
      </c>
      <c r="AO37">
        <v>3</v>
      </c>
    </row>
    <row r="38" spans="1:41" hidden="1" x14ac:dyDescent="0.2">
      <c r="A38" t="s">
        <v>369</v>
      </c>
      <c r="B38" t="s">
        <v>370</v>
      </c>
      <c r="C38" t="s">
        <v>370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25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5.2</v>
      </c>
      <c r="AE38">
        <v>546</v>
      </c>
      <c r="AF38">
        <v>16.568489185877201</v>
      </c>
      <c r="AG38">
        <v>15.42452830188679</v>
      </c>
      <c r="AH38">
        <v>21.127588550392371</v>
      </c>
      <c r="AI38">
        <v>4.3800226995661031</v>
      </c>
      <c r="AJ38">
        <v>0</v>
      </c>
      <c r="AK38">
        <v>0</v>
      </c>
    </row>
    <row r="39" spans="1:41" hidden="1" x14ac:dyDescent="0.2">
      <c r="A39" t="s">
        <v>263</v>
      </c>
      <c r="B39" t="s">
        <v>264</v>
      </c>
      <c r="C39" t="s">
        <v>265</v>
      </c>
      <c r="D39" t="s">
        <v>3</v>
      </c>
      <c r="E39">
        <v>1</v>
      </c>
      <c r="F39">
        <v>0</v>
      </c>
      <c r="G39">
        <v>0</v>
      </c>
      <c r="H39">
        <v>0</v>
      </c>
      <c r="I39" t="s">
        <v>21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5.6</v>
      </c>
      <c r="AE39">
        <v>375</v>
      </c>
      <c r="AF39">
        <v>22.041419226262342</v>
      </c>
      <c r="AG39">
        <v>22.240000631320331</v>
      </c>
      <c r="AH39">
        <v>20.927335453376202</v>
      </c>
      <c r="AI39">
        <v>4.9554745929969677</v>
      </c>
      <c r="AJ39">
        <v>0</v>
      </c>
      <c r="AK39">
        <v>0</v>
      </c>
    </row>
    <row r="40" spans="1:41" x14ac:dyDescent="0.2">
      <c r="A40" t="s">
        <v>46</v>
      </c>
      <c r="B40" t="s">
        <v>50</v>
      </c>
      <c r="C40" t="s">
        <v>51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7.9</v>
      </c>
      <c r="AE40">
        <v>6</v>
      </c>
      <c r="AF40">
        <v>20.067114093959741</v>
      </c>
      <c r="AG40">
        <v>20.643500858357751</v>
      </c>
      <c r="AH40">
        <v>22.517850734878941</v>
      </c>
      <c r="AI40">
        <v>4.503589177523196</v>
      </c>
      <c r="AJ40">
        <v>1</v>
      </c>
      <c r="AK40">
        <v>1</v>
      </c>
    </row>
    <row r="41" spans="1:41" hidden="1" x14ac:dyDescent="0.2">
      <c r="A41" t="s">
        <v>66</v>
      </c>
      <c r="B41" t="s">
        <v>67</v>
      </c>
      <c r="C41" t="s">
        <v>67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5.7</v>
      </c>
      <c r="AE41">
        <v>23</v>
      </c>
      <c r="AF41">
        <v>20.612244897959179</v>
      </c>
      <c r="AG41">
        <v>16.973684210526319</v>
      </c>
      <c r="AH41">
        <v>20.847106858071591</v>
      </c>
      <c r="AI41">
        <v>4.1694213716143178</v>
      </c>
      <c r="AJ41">
        <v>0</v>
      </c>
      <c r="AK41">
        <v>0</v>
      </c>
    </row>
    <row r="42" spans="1:41" hidden="1" x14ac:dyDescent="0.2">
      <c r="A42" t="s">
        <v>110</v>
      </c>
      <c r="B42" t="s">
        <v>217</v>
      </c>
      <c r="C42" t="s">
        <v>217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5.8</v>
      </c>
      <c r="AE42">
        <v>309</v>
      </c>
      <c r="AF42">
        <v>17.153426102574489</v>
      </c>
      <c r="AG42">
        <v>17.277263271969939</v>
      </c>
      <c r="AH42">
        <v>20.63873295845379</v>
      </c>
      <c r="AI42">
        <v>3.9483224123854339</v>
      </c>
      <c r="AJ42">
        <v>0</v>
      </c>
      <c r="AK42">
        <v>0</v>
      </c>
    </row>
    <row r="43" spans="1:41" hidden="1" x14ac:dyDescent="0.2">
      <c r="A43" t="s">
        <v>112</v>
      </c>
      <c r="B43" t="s">
        <v>347</v>
      </c>
      <c r="C43" t="s">
        <v>347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24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8.5</v>
      </c>
      <c r="AE43">
        <v>504</v>
      </c>
      <c r="AF43">
        <v>23.185846497735209</v>
      </c>
      <c r="AG43">
        <v>18.3984375</v>
      </c>
      <c r="AH43">
        <v>20.580448688389261</v>
      </c>
      <c r="AI43">
        <v>4.3652585016515371</v>
      </c>
      <c r="AJ43">
        <v>0</v>
      </c>
      <c r="AK43">
        <v>0</v>
      </c>
    </row>
    <row r="44" spans="1:41" hidden="1" x14ac:dyDescent="0.2">
      <c r="A44" t="s">
        <v>112</v>
      </c>
      <c r="B44" t="s">
        <v>113</v>
      </c>
      <c r="C44" t="s">
        <v>113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13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5.4</v>
      </c>
      <c r="AE44">
        <v>93</v>
      </c>
      <c r="AF44">
        <v>19.090909090909079</v>
      </c>
      <c r="AG44">
        <v>18.80483860900187</v>
      </c>
      <c r="AH44">
        <v>20.31579478141094</v>
      </c>
      <c r="AI44">
        <v>4.0631589568718463</v>
      </c>
      <c r="AJ44">
        <v>0</v>
      </c>
      <c r="AK44">
        <v>0</v>
      </c>
    </row>
    <row r="45" spans="1:41" hidden="1" x14ac:dyDescent="0.2">
      <c r="A45" t="s">
        <v>190</v>
      </c>
      <c r="B45" t="s">
        <v>230</v>
      </c>
      <c r="C45" t="s">
        <v>230</v>
      </c>
      <c r="D45" t="s">
        <v>3</v>
      </c>
      <c r="E45">
        <v>1</v>
      </c>
      <c r="F45">
        <v>0</v>
      </c>
      <c r="G45">
        <v>0</v>
      </c>
      <c r="H45">
        <v>0</v>
      </c>
      <c r="I45" t="s">
        <v>19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4.4000000000000004</v>
      </c>
      <c r="AE45">
        <v>324</v>
      </c>
      <c r="AF45">
        <v>17.36559139784945</v>
      </c>
      <c r="AG45">
        <v>16.368243243243239</v>
      </c>
      <c r="AH45">
        <v>20.19727081669566</v>
      </c>
      <c r="AI45">
        <v>4.0394541633391317</v>
      </c>
      <c r="AJ45">
        <v>0</v>
      </c>
      <c r="AK45">
        <v>0</v>
      </c>
    </row>
    <row r="46" spans="1:41" hidden="1" x14ac:dyDescent="0.2">
      <c r="A46" t="s">
        <v>204</v>
      </c>
      <c r="B46" t="s">
        <v>205</v>
      </c>
      <c r="C46" t="s">
        <v>205</v>
      </c>
      <c r="D46" t="s">
        <v>3</v>
      </c>
      <c r="E46">
        <v>1</v>
      </c>
      <c r="F46">
        <v>0</v>
      </c>
      <c r="G46">
        <v>0</v>
      </c>
      <c r="H46">
        <v>0</v>
      </c>
      <c r="I46" t="s">
        <v>18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4.7</v>
      </c>
      <c r="AE46">
        <v>286</v>
      </c>
      <c r="AF46">
        <v>18.559322033898301</v>
      </c>
      <c r="AG46">
        <v>16.521739130434781</v>
      </c>
      <c r="AH46">
        <v>19.785134153413551</v>
      </c>
      <c r="AI46">
        <v>3.957026830682711</v>
      </c>
      <c r="AJ46">
        <v>0</v>
      </c>
      <c r="AK46">
        <v>0</v>
      </c>
    </row>
    <row r="47" spans="1:41" hidden="1" x14ac:dyDescent="0.2">
      <c r="A47" t="s">
        <v>198</v>
      </c>
      <c r="B47" t="s">
        <v>199</v>
      </c>
      <c r="C47" t="s">
        <v>199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6.1</v>
      </c>
      <c r="AE47">
        <v>282</v>
      </c>
      <c r="AF47">
        <v>18.333333333333329</v>
      </c>
      <c r="AG47">
        <v>16.706471091435191</v>
      </c>
      <c r="AH47">
        <v>19.763692004896189</v>
      </c>
      <c r="AI47">
        <v>3.9527383994796081</v>
      </c>
      <c r="AJ47">
        <v>0</v>
      </c>
      <c r="AK47">
        <v>0</v>
      </c>
    </row>
    <row r="48" spans="1:41" hidden="1" x14ac:dyDescent="0.2">
      <c r="A48" t="s">
        <v>357</v>
      </c>
      <c r="B48" t="s">
        <v>358</v>
      </c>
      <c r="C48" t="s">
        <v>358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25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4.5</v>
      </c>
      <c r="AE48">
        <v>526</v>
      </c>
      <c r="AF48">
        <v>14.77443609022558</v>
      </c>
      <c r="AG48">
        <v>14.952380952380951</v>
      </c>
      <c r="AH48">
        <v>19.641700922720791</v>
      </c>
      <c r="AI48">
        <v>3.928340184544159</v>
      </c>
      <c r="AJ48">
        <v>0</v>
      </c>
      <c r="AK48">
        <v>0</v>
      </c>
    </row>
    <row r="49" spans="1:37" hidden="1" x14ac:dyDescent="0.2">
      <c r="A49" t="s">
        <v>110</v>
      </c>
      <c r="B49" t="s">
        <v>111</v>
      </c>
      <c r="C49" t="s">
        <v>111</v>
      </c>
      <c r="D49" t="s">
        <v>6</v>
      </c>
      <c r="E49">
        <v>0</v>
      </c>
      <c r="F49">
        <v>0</v>
      </c>
      <c r="G49">
        <v>0</v>
      </c>
      <c r="H49">
        <v>1</v>
      </c>
      <c r="I49" t="s">
        <v>13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6.5</v>
      </c>
      <c r="AE49">
        <v>92</v>
      </c>
      <c r="AF49">
        <v>22.467023864855602</v>
      </c>
      <c r="AG49">
        <v>14.02173913043478</v>
      </c>
      <c r="AH49">
        <v>19.56359340998976</v>
      </c>
      <c r="AI49">
        <v>4.0406029121187181</v>
      </c>
      <c r="AJ49">
        <v>0</v>
      </c>
      <c r="AK49">
        <v>0</v>
      </c>
    </row>
    <row r="50" spans="1:37" hidden="1" x14ac:dyDescent="0.2">
      <c r="A50" t="s">
        <v>362</v>
      </c>
      <c r="B50" t="s">
        <v>363</v>
      </c>
      <c r="C50" t="s">
        <v>364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25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5.8</v>
      </c>
      <c r="AE50">
        <v>535</v>
      </c>
      <c r="AF50">
        <v>16.252999131512379</v>
      </c>
      <c r="AG50">
        <v>13.07017543859649</v>
      </c>
      <c r="AH50">
        <v>19.346124124393182</v>
      </c>
      <c r="AI50">
        <v>3.8692248248786361</v>
      </c>
      <c r="AJ50">
        <v>0</v>
      </c>
      <c r="AK50">
        <v>0</v>
      </c>
    </row>
    <row r="51" spans="1:37" x14ac:dyDescent="0.2">
      <c r="A51" t="s">
        <v>428</v>
      </c>
      <c r="B51" t="s">
        <v>429</v>
      </c>
      <c r="C51" t="s">
        <v>429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7.6</v>
      </c>
      <c r="AE51">
        <v>692</v>
      </c>
      <c r="AF51">
        <v>22.388059701492541</v>
      </c>
      <c r="AG51">
        <v>21.47225118476754</v>
      </c>
      <c r="AH51">
        <v>21.201241322710789</v>
      </c>
      <c r="AI51">
        <v>4.2402481814940849</v>
      </c>
      <c r="AJ51">
        <v>1</v>
      </c>
      <c r="AK51">
        <v>1</v>
      </c>
    </row>
    <row r="52" spans="1:37" x14ac:dyDescent="0.2">
      <c r="A52" t="s">
        <v>181</v>
      </c>
      <c r="B52" t="s">
        <v>182</v>
      </c>
      <c r="C52" t="s">
        <v>183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255</v>
      </c>
      <c r="AF52">
        <v>13.761903403696531</v>
      </c>
      <c r="AG52">
        <v>16.506002370359742</v>
      </c>
      <c r="AH52">
        <v>19.3435389503843</v>
      </c>
      <c r="AI52">
        <v>3.855630191491747</v>
      </c>
      <c r="AJ52">
        <v>1</v>
      </c>
      <c r="AK52">
        <v>1</v>
      </c>
    </row>
    <row r="53" spans="1:37" hidden="1" x14ac:dyDescent="0.2">
      <c r="A53" t="s">
        <v>46</v>
      </c>
      <c r="B53" t="s">
        <v>47</v>
      </c>
      <c r="C53" t="s">
        <v>46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4.9000000000000004</v>
      </c>
      <c r="AE53">
        <v>4</v>
      </c>
      <c r="AF53">
        <v>17.916666666666671</v>
      </c>
      <c r="AG53">
        <v>16.444943549249739</v>
      </c>
      <c r="AH53">
        <v>19.033125705126281</v>
      </c>
      <c r="AI53">
        <v>3.793548565950339</v>
      </c>
      <c r="AJ53">
        <v>0</v>
      </c>
      <c r="AK53">
        <v>0</v>
      </c>
    </row>
    <row r="54" spans="1:37" hidden="1" x14ac:dyDescent="0.2">
      <c r="A54" t="s">
        <v>421</v>
      </c>
      <c r="B54" t="s">
        <v>422</v>
      </c>
      <c r="C54" t="s">
        <v>423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28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4.5</v>
      </c>
      <c r="AE54">
        <v>681</v>
      </c>
      <c r="AF54">
        <v>19.54545454545454</v>
      </c>
      <c r="AG54">
        <v>17.730967653692058</v>
      </c>
      <c r="AH54">
        <v>19.01409111918225</v>
      </c>
      <c r="AI54">
        <v>3.8728481836619681</v>
      </c>
      <c r="AJ54">
        <v>0</v>
      </c>
      <c r="AK54">
        <v>0</v>
      </c>
    </row>
    <row r="55" spans="1:37" x14ac:dyDescent="0.2">
      <c r="A55" t="s">
        <v>126</v>
      </c>
      <c r="B55" t="s">
        <v>127</v>
      </c>
      <c r="C55" t="s">
        <v>127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7.1</v>
      </c>
      <c r="AE55">
        <v>122</v>
      </c>
      <c r="AF55">
        <v>16.04761904761904</v>
      </c>
      <c r="AG55">
        <v>13.1941042440516</v>
      </c>
      <c r="AH55">
        <v>15.34102569058561</v>
      </c>
      <c r="AI55">
        <v>3.8352550218729671</v>
      </c>
      <c r="AJ55">
        <v>1</v>
      </c>
      <c r="AK55">
        <v>1</v>
      </c>
    </row>
    <row r="56" spans="1:37" hidden="1" x14ac:dyDescent="0.2">
      <c r="A56" t="s">
        <v>257</v>
      </c>
      <c r="B56" t="s">
        <v>258</v>
      </c>
      <c r="C56" t="s">
        <v>257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5.3</v>
      </c>
      <c r="AE56">
        <v>362</v>
      </c>
      <c r="AF56">
        <v>20.283764146074681</v>
      </c>
      <c r="AG56">
        <v>20.013189045842811</v>
      </c>
      <c r="AH56">
        <v>18.944439711871251</v>
      </c>
      <c r="AI56">
        <v>3.760286953924711</v>
      </c>
      <c r="AJ56">
        <v>0</v>
      </c>
      <c r="AK56">
        <v>0</v>
      </c>
    </row>
    <row r="57" spans="1:37" hidden="1" x14ac:dyDescent="0.2">
      <c r="A57" t="s">
        <v>377</v>
      </c>
      <c r="B57" t="s">
        <v>378</v>
      </c>
      <c r="C57" t="s">
        <v>378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26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569</v>
      </c>
      <c r="AF57">
        <v>17.05263157894737</v>
      </c>
      <c r="AG57">
        <v>16.93333333333333</v>
      </c>
      <c r="AH57">
        <v>18.92619645581485</v>
      </c>
      <c r="AI57">
        <v>3.78523929116297</v>
      </c>
      <c r="AJ57">
        <v>0</v>
      </c>
      <c r="AK57">
        <v>0</v>
      </c>
    </row>
    <row r="58" spans="1:37" hidden="1" x14ac:dyDescent="0.2">
      <c r="A58" t="s">
        <v>323</v>
      </c>
      <c r="B58" t="s">
        <v>324</v>
      </c>
      <c r="C58" t="s">
        <v>324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23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6.8</v>
      </c>
      <c r="AE58">
        <v>479</v>
      </c>
      <c r="AF58">
        <v>17.818181818181809</v>
      </c>
      <c r="AG58">
        <v>20.46390804056621</v>
      </c>
      <c r="AH58">
        <v>18.910645539836349</v>
      </c>
      <c r="AI58">
        <v>4.7276430754462604</v>
      </c>
      <c r="AJ58">
        <v>0</v>
      </c>
      <c r="AK58">
        <v>0</v>
      </c>
    </row>
    <row r="59" spans="1:37" hidden="1" x14ac:dyDescent="0.2">
      <c r="A59" t="s">
        <v>408</v>
      </c>
      <c r="B59" t="s">
        <v>409</v>
      </c>
      <c r="C59" t="s">
        <v>410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28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5.3</v>
      </c>
      <c r="AE59">
        <v>665</v>
      </c>
      <c r="AF59">
        <v>19.464285714285712</v>
      </c>
      <c r="AG59">
        <v>17.264903317702259</v>
      </c>
      <c r="AH59">
        <v>18.74498409244524</v>
      </c>
      <c r="AI59">
        <v>3.7503985499198671</v>
      </c>
      <c r="AJ59">
        <v>0</v>
      </c>
      <c r="AK59">
        <v>0</v>
      </c>
    </row>
    <row r="60" spans="1:37" hidden="1" x14ac:dyDescent="0.2">
      <c r="A60" t="s">
        <v>128</v>
      </c>
      <c r="B60" t="s">
        <v>333</v>
      </c>
      <c r="C60" t="s">
        <v>333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24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5.8</v>
      </c>
      <c r="AE60">
        <v>489</v>
      </c>
      <c r="AF60">
        <v>18.168316831683171</v>
      </c>
      <c r="AG60">
        <v>19.566344564512629</v>
      </c>
      <c r="AH60">
        <v>18.672142359684099</v>
      </c>
      <c r="AI60">
        <v>3.7344284710806841</v>
      </c>
      <c r="AJ60">
        <v>0</v>
      </c>
      <c r="AK60">
        <v>0</v>
      </c>
    </row>
    <row r="61" spans="1:37" hidden="1" x14ac:dyDescent="0.2">
      <c r="A61" t="s">
        <v>286</v>
      </c>
      <c r="B61" t="s">
        <v>287</v>
      </c>
      <c r="C61" t="s">
        <v>287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21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7.1</v>
      </c>
      <c r="AE61">
        <v>393</v>
      </c>
      <c r="AF61">
        <v>19.285714285714288</v>
      </c>
      <c r="AG61">
        <v>20.111625571429961</v>
      </c>
      <c r="AH61">
        <v>18.5993308932788</v>
      </c>
      <c r="AI61">
        <v>3.719381560993849</v>
      </c>
      <c r="AJ61">
        <v>0</v>
      </c>
      <c r="AK61">
        <v>0</v>
      </c>
    </row>
    <row r="62" spans="1:37" hidden="1" x14ac:dyDescent="0.2">
      <c r="A62" t="s">
        <v>388</v>
      </c>
      <c r="B62" t="s">
        <v>389</v>
      </c>
      <c r="C62" t="s">
        <v>389</v>
      </c>
      <c r="D62" t="s">
        <v>6</v>
      </c>
      <c r="E62">
        <v>0</v>
      </c>
      <c r="F62">
        <v>0</v>
      </c>
      <c r="G62">
        <v>0</v>
      </c>
      <c r="H62">
        <v>1</v>
      </c>
      <c r="I62" t="s">
        <v>26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4.9000000000000004</v>
      </c>
      <c r="AE62">
        <v>600</v>
      </c>
      <c r="AF62">
        <v>16.634518469028482</v>
      </c>
      <c r="AG62">
        <v>16.661732503197751</v>
      </c>
      <c r="AH62">
        <v>18.53973504017371</v>
      </c>
      <c r="AI62">
        <v>3.5965540646712588</v>
      </c>
      <c r="AJ62">
        <v>0</v>
      </c>
      <c r="AK62">
        <v>0</v>
      </c>
    </row>
    <row r="63" spans="1:37" hidden="1" x14ac:dyDescent="0.2">
      <c r="A63" t="s">
        <v>383</v>
      </c>
      <c r="B63" t="s">
        <v>384</v>
      </c>
      <c r="C63" t="s">
        <v>384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26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5.7</v>
      </c>
      <c r="AE63">
        <v>580</v>
      </c>
      <c r="AF63">
        <v>19.65807921433413</v>
      </c>
      <c r="AG63">
        <v>13.266666666666669</v>
      </c>
      <c r="AH63">
        <v>18.438517949063911</v>
      </c>
      <c r="AI63">
        <v>3.6877035898127821</v>
      </c>
      <c r="AJ63">
        <v>0</v>
      </c>
      <c r="AK63">
        <v>0</v>
      </c>
    </row>
    <row r="64" spans="1:37" hidden="1" x14ac:dyDescent="0.2">
      <c r="A64" t="s">
        <v>48</v>
      </c>
      <c r="B64" t="s">
        <v>49</v>
      </c>
      <c r="C64" t="s">
        <v>49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7.1</v>
      </c>
      <c r="AE64">
        <v>5</v>
      </c>
      <c r="AF64">
        <v>15.750000000000011</v>
      </c>
      <c r="AG64">
        <v>17.555898625637301</v>
      </c>
      <c r="AH64">
        <v>18.40373246926687</v>
      </c>
      <c r="AI64">
        <v>3.6807465456627821</v>
      </c>
      <c r="AJ64">
        <v>0</v>
      </c>
      <c r="AK64">
        <v>0</v>
      </c>
    </row>
    <row r="65" spans="1:37" hidden="1" x14ac:dyDescent="0.2">
      <c r="A65" t="s">
        <v>381</v>
      </c>
      <c r="B65" t="s">
        <v>382</v>
      </c>
      <c r="C65" t="s">
        <v>382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26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572</v>
      </c>
      <c r="AF65">
        <v>16.990740740740751</v>
      </c>
      <c r="AG65">
        <v>16.02941176470588</v>
      </c>
      <c r="AH65">
        <v>18.402267270559751</v>
      </c>
      <c r="AI65">
        <v>3.6804534541119511</v>
      </c>
      <c r="AJ65">
        <v>0</v>
      </c>
      <c r="AK65">
        <v>0</v>
      </c>
    </row>
    <row r="66" spans="1:37" hidden="1" x14ac:dyDescent="0.2">
      <c r="A66" t="s">
        <v>218</v>
      </c>
      <c r="B66" t="s">
        <v>194</v>
      </c>
      <c r="C66" t="s">
        <v>219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312</v>
      </c>
      <c r="AF66">
        <v>15.86703217688866</v>
      </c>
      <c r="AG66">
        <v>14.84375</v>
      </c>
      <c r="AH66">
        <v>18.384847603663111</v>
      </c>
      <c r="AI66">
        <v>3.0605244857005189</v>
      </c>
      <c r="AJ66">
        <v>0</v>
      </c>
      <c r="AK66">
        <v>0</v>
      </c>
    </row>
    <row r="67" spans="1:37" hidden="1" x14ac:dyDescent="0.2">
      <c r="A67" t="s">
        <v>424</v>
      </c>
      <c r="B67" t="s">
        <v>425</v>
      </c>
      <c r="C67" t="s">
        <v>425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5.7</v>
      </c>
      <c r="AE67">
        <v>689</v>
      </c>
      <c r="AF67">
        <v>18.28125</v>
      </c>
      <c r="AG67">
        <v>19.675779046892352</v>
      </c>
      <c r="AH67">
        <v>18.326573546766131</v>
      </c>
      <c r="AI67">
        <v>3.6652478049077462</v>
      </c>
      <c r="AJ67">
        <v>0</v>
      </c>
      <c r="AK67">
        <v>0</v>
      </c>
    </row>
    <row r="68" spans="1:37" hidden="1" x14ac:dyDescent="0.2">
      <c r="A68" t="s">
        <v>142</v>
      </c>
      <c r="B68" t="s">
        <v>143</v>
      </c>
      <c r="C68" t="s">
        <v>144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6.3</v>
      </c>
      <c r="AE68">
        <v>154</v>
      </c>
      <c r="AF68">
        <v>17.261146496815279</v>
      </c>
      <c r="AG68">
        <v>16.804153755626299</v>
      </c>
      <c r="AH68">
        <v>18.250225781486829</v>
      </c>
      <c r="AI68">
        <v>3.6500451562973648</v>
      </c>
      <c r="AJ68">
        <v>0</v>
      </c>
      <c r="AK68">
        <v>0</v>
      </c>
    </row>
    <row r="69" spans="1:37" hidden="1" x14ac:dyDescent="0.2">
      <c r="A69" t="s">
        <v>149</v>
      </c>
      <c r="B69" t="s">
        <v>150</v>
      </c>
      <c r="C69" t="s">
        <v>150</v>
      </c>
      <c r="D69" t="s">
        <v>3</v>
      </c>
      <c r="E69">
        <v>1</v>
      </c>
      <c r="F69">
        <v>0</v>
      </c>
      <c r="G69">
        <v>0</v>
      </c>
      <c r="H69">
        <v>0</v>
      </c>
      <c r="I69" t="s">
        <v>15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4.3</v>
      </c>
      <c r="AE69">
        <v>167</v>
      </c>
      <c r="AF69">
        <v>16.842105263157901</v>
      </c>
      <c r="AG69">
        <v>16.964285714285719</v>
      </c>
      <c r="AH69">
        <v>18.122217760543389</v>
      </c>
      <c r="AI69">
        <v>3.6244435521086782</v>
      </c>
      <c r="AJ69">
        <v>0</v>
      </c>
      <c r="AK69">
        <v>0</v>
      </c>
    </row>
    <row r="70" spans="1:37" hidden="1" x14ac:dyDescent="0.2">
      <c r="A70" t="s">
        <v>68</v>
      </c>
      <c r="B70" t="s">
        <v>69</v>
      </c>
      <c r="C70" t="s">
        <v>69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5.0999999999999996</v>
      </c>
      <c r="AE70">
        <v>25</v>
      </c>
      <c r="AF70">
        <v>17.07920792079209</v>
      </c>
      <c r="AG70">
        <v>15.46875</v>
      </c>
      <c r="AH70">
        <v>18.0315194486971</v>
      </c>
      <c r="AI70">
        <v>3.60630388973942</v>
      </c>
      <c r="AJ70">
        <v>0</v>
      </c>
      <c r="AK70">
        <v>0</v>
      </c>
    </row>
    <row r="71" spans="1:37" hidden="1" x14ac:dyDescent="0.2">
      <c r="A71" t="s">
        <v>340</v>
      </c>
      <c r="B71" t="s">
        <v>376</v>
      </c>
      <c r="C71" t="s">
        <v>376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566</v>
      </c>
      <c r="AF71">
        <v>19.52409429567598</v>
      </c>
      <c r="AG71">
        <v>12.368421052631581</v>
      </c>
      <c r="AH71">
        <v>17.87632545317825</v>
      </c>
      <c r="AI71">
        <v>3.3742757624421511</v>
      </c>
      <c r="AJ71">
        <v>0</v>
      </c>
      <c r="AK71">
        <v>0</v>
      </c>
    </row>
    <row r="72" spans="1:37" hidden="1" x14ac:dyDescent="0.2">
      <c r="A72" t="s">
        <v>365</v>
      </c>
      <c r="B72" t="s">
        <v>366</v>
      </c>
      <c r="C72" t="s">
        <v>366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4.9000000000000004</v>
      </c>
      <c r="AE72">
        <v>540</v>
      </c>
      <c r="AF72">
        <v>14.18957348485594</v>
      </c>
      <c r="AG72">
        <v>12.83854166666667</v>
      </c>
      <c r="AH72">
        <v>17.845553534914231</v>
      </c>
      <c r="AI72">
        <v>3.5691107069828458</v>
      </c>
      <c r="AJ72">
        <v>0</v>
      </c>
      <c r="AK72">
        <v>0</v>
      </c>
    </row>
    <row r="73" spans="1:37" hidden="1" x14ac:dyDescent="0.2">
      <c r="A73" t="s">
        <v>86</v>
      </c>
      <c r="B73" t="s">
        <v>87</v>
      </c>
      <c r="C73" t="s">
        <v>88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12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4.9000000000000004</v>
      </c>
      <c r="AE73">
        <v>50</v>
      </c>
      <c r="AF73">
        <v>15.05137682648598</v>
      </c>
      <c r="AG73">
        <v>16.081081081081081</v>
      </c>
      <c r="AH73">
        <v>17.808999732955801</v>
      </c>
      <c r="AI73">
        <v>3.1880603508031911</v>
      </c>
      <c r="AJ73">
        <v>0</v>
      </c>
      <c r="AK73">
        <v>0</v>
      </c>
    </row>
    <row r="74" spans="1:37" hidden="1" x14ac:dyDescent="0.2">
      <c r="A74" t="s">
        <v>168</v>
      </c>
      <c r="B74" t="s">
        <v>169</v>
      </c>
      <c r="C74" t="s">
        <v>169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4.5</v>
      </c>
      <c r="AE74">
        <v>238</v>
      </c>
      <c r="AF74">
        <v>14.137931034482749</v>
      </c>
      <c r="AG74">
        <v>13.799060523283011</v>
      </c>
      <c r="AH74">
        <v>17.7657143573464</v>
      </c>
      <c r="AI74">
        <v>3.5538012930887271</v>
      </c>
      <c r="AJ74">
        <v>0</v>
      </c>
      <c r="AK74">
        <v>0</v>
      </c>
    </row>
    <row r="75" spans="1:37" hidden="1" x14ac:dyDescent="0.2">
      <c r="A75" t="s">
        <v>188</v>
      </c>
      <c r="B75" t="s">
        <v>189</v>
      </c>
      <c r="C75" t="s">
        <v>189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5.2</v>
      </c>
      <c r="AE75">
        <v>276</v>
      </c>
      <c r="AF75">
        <v>16.23809523809523</v>
      </c>
      <c r="AG75">
        <v>15.180722891566271</v>
      </c>
      <c r="AH75">
        <v>17.723122227010549</v>
      </c>
      <c r="AI75">
        <v>3.5446244454021092</v>
      </c>
      <c r="AJ75">
        <v>0</v>
      </c>
      <c r="AK75">
        <v>0</v>
      </c>
    </row>
    <row r="76" spans="1:37" hidden="1" x14ac:dyDescent="0.2">
      <c r="A76" t="s">
        <v>172</v>
      </c>
      <c r="B76" t="s">
        <v>173</v>
      </c>
      <c r="C76" t="s">
        <v>173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5.4</v>
      </c>
      <c r="AE76">
        <v>243</v>
      </c>
      <c r="AF76">
        <v>13.73773465638989</v>
      </c>
      <c r="AG76">
        <v>14.058823529411759</v>
      </c>
      <c r="AH76">
        <v>17.696625202270511</v>
      </c>
      <c r="AI76">
        <v>3.0930739727548509</v>
      </c>
      <c r="AJ76">
        <v>0</v>
      </c>
      <c r="AK76">
        <v>0</v>
      </c>
    </row>
    <row r="77" spans="1:37" hidden="1" x14ac:dyDescent="0.2">
      <c r="A77" t="s">
        <v>266</v>
      </c>
      <c r="B77" t="s">
        <v>267</v>
      </c>
      <c r="C77" t="s">
        <v>266</v>
      </c>
      <c r="D77" t="s">
        <v>6</v>
      </c>
      <c r="E77">
        <v>0</v>
      </c>
      <c r="F77">
        <v>0</v>
      </c>
      <c r="G77">
        <v>0</v>
      </c>
      <c r="H77">
        <v>1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7.7</v>
      </c>
      <c r="AE77">
        <v>377</v>
      </c>
      <c r="AF77">
        <v>19.375</v>
      </c>
      <c r="AG77">
        <v>17.90781194447743</v>
      </c>
      <c r="AH77">
        <v>17.669636420409521</v>
      </c>
      <c r="AI77">
        <v>3.532979860988418</v>
      </c>
      <c r="AJ77">
        <v>0</v>
      </c>
      <c r="AK77">
        <v>0</v>
      </c>
    </row>
    <row r="78" spans="1:37" hidden="1" x14ac:dyDescent="0.2">
      <c r="A78" t="s">
        <v>224</v>
      </c>
      <c r="B78" t="s">
        <v>225</v>
      </c>
      <c r="C78" t="s">
        <v>225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5.4</v>
      </c>
      <c r="AE78">
        <v>320</v>
      </c>
      <c r="AF78">
        <v>14.740930713381911</v>
      </c>
      <c r="AG78">
        <v>14.611111111111111</v>
      </c>
      <c r="AH78">
        <v>17.589450464320091</v>
      </c>
      <c r="AI78">
        <v>3.1217006255836011</v>
      </c>
      <c r="AJ78">
        <v>0</v>
      </c>
      <c r="AK78">
        <v>0</v>
      </c>
    </row>
    <row r="79" spans="1:37" hidden="1" x14ac:dyDescent="0.2">
      <c r="A79" t="s">
        <v>313</v>
      </c>
      <c r="B79" t="s">
        <v>314</v>
      </c>
      <c r="C79" t="s">
        <v>314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7.5</v>
      </c>
      <c r="AE79">
        <v>462</v>
      </c>
      <c r="AF79">
        <v>18.761156737982311</v>
      </c>
      <c r="AG79">
        <v>16.425139791998951</v>
      </c>
      <c r="AH79">
        <v>17.46959264646561</v>
      </c>
      <c r="AI79">
        <v>4.3673981616319866</v>
      </c>
      <c r="AJ79">
        <v>0</v>
      </c>
      <c r="AK79">
        <v>0</v>
      </c>
    </row>
    <row r="80" spans="1:37" hidden="1" x14ac:dyDescent="0.2">
      <c r="A80" t="s">
        <v>226</v>
      </c>
      <c r="B80" t="s">
        <v>227</v>
      </c>
      <c r="C80" t="s">
        <v>227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321</v>
      </c>
      <c r="AF80">
        <v>15.617908874882581</v>
      </c>
      <c r="AG80">
        <v>13.59756097560976</v>
      </c>
      <c r="AH80">
        <v>17.467463115419719</v>
      </c>
      <c r="AI80">
        <v>3.9295943767930628</v>
      </c>
      <c r="AJ80">
        <v>0</v>
      </c>
      <c r="AK80">
        <v>0</v>
      </c>
    </row>
    <row r="81" spans="1:37" hidden="1" x14ac:dyDescent="0.2">
      <c r="A81" t="s">
        <v>268</v>
      </c>
      <c r="B81" t="s">
        <v>331</v>
      </c>
      <c r="C81" t="s">
        <v>332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488</v>
      </c>
      <c r="AF81">
        <v>19.45945945945947</v>
      </c>
      <c r="AG81">
        <v>15.803571428571431</v>
      </c>
      <c r="AH81">
        <v>17.45178432046697</v>
      </c>
      <c r="AI81">
        <v>3.4903568640933931</v>
      </c>
      <c r="AJ81">
        <v>0</v>
      </c>
      <c r="AK81">
        <v>0</v>
      </c>
    </row>
    <row r="82" spans="1:37" hidden="1" x14ac:dyDescent="0.2">
      <c r="A82" t="s">
        <v>136</v>
      </c>
      <c r="B82" t="s">
        <v>137</v>
      </c>
      <c r="C82" t="s">
        <v>137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15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143</v>
      </c>
      <c r="AF82">
        <v>17.295589217852608</v>
      </c>
      <c r="AG82">
        <v>15.27777777777778</v>
      </c>
      <c r="AH82">
        <v>17.421550590642649</v>
      </c>
      <c r="AI82">
        <v>4.3811760451853301</v>
      </c>
      <c r="AJ82">
        <v>0</v>
      </c>
      <c r="AK82">
        <v>0</v>
      </c>
    </row>
    <row r="83" spans="1:37" hidden="1" x14ac:dyDescent="0.2">
      <c r="A83" t="s">
        <v>161</v>
      </c>
      <c r="B83" t="s">
        <v>162</v>
      </c>
      <c r="C83" t="s">
        <v>162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217</v>
      </c>
      <c r="AF83">
        <v>22.594130290191249</v>
      </c>
      <c r="AG83">
        <v>11.944444444444439</v>
      </c>
      <c r="AH83">
        <v>17.40497737823846</v>
      </c>
      <c r="AI83">
        <v>4.2237920259383168</v>
      </c>
      <c r="AJ83">
        <v>0</v>
      </c>
      <c r="AK83">
        <v>0</v>
      </c>
    </row>
    <row r="84" spans="1:37" hidden="1" x14ac:dyDescent="0.2">
      <c r="A84" t="s">
        <v>159</v>
      </c>
      <c r="B84" t="s">
        <v>231</v>
      </c>
      <c r="C84" t="s">
        <v>231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4.4000000000000004</v>
      </c>
      <c r="AE84">
        <v>326</v>
      </c>
      <c r="AF84">
        <v>14.242210110174589</v>
      </c>
      <c r="AG84">
        <v>14.76510067114094</v>
      </c>
      <c r="AH84">
        <v>17.396691120045201</v>
      </c>
      <c r="AI84">
        <v>3.7383927350305171</v>
      </c>
      <c r="AJ84">
        <v>0</v>
      </c>
      <c r="AK84">
        <v>0</v>
      </c>
    </row>
    <row r="85" spans="1:37" hidden="1" x14ac:dyDescent="0.2">
      <c r="A85" t="s">
        <v>445</v>
      </c>
      <c r="B85" t="s">
        <v>446</v>
      </c>
      <c r="C85" t="s">
        <v>446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30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4.9000000000000004</v>
      </c>
      <c r="AE85">
        <v>735</v>
      </c>
      <c r="AF85">
        <v>12.626013884176469</v>
      </c>
      <c r="AG85">
        <v>12.58333333333333</v>
      </c>
      <c r="AH85">
        <v>17.352821575951172</v>
      </c>
      <c r="AI85">
        <v>4.5290337598388826</v>
      </c>
      <c r="AJ85">
        <v>0</v>
      </c>
      <c r="AK85">
        <v>0</v>
      </c>
    </row>
    <row r="86" spans="1:37" hidden="1" x14ac:dyDescent="0.2">
      <c r="A86" t="s">
        <v>340</v>
      </c>
      <c r="B86" t="s">
        <v>341</v>
      </c>
      <c r="C86" t="s">
        <v>341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6.4</v>
      </c>
      <c r="AE86">
        <v>499</v>
      </c>
      <c r="AF86">
        <v>13.88095382724824</v>
      </c>
      <c r="AG86">
        <v>20.98106203836484</v>
      </c>
      <c r="AH86">
        <v>17.24755079201115</v>
      </c>
      <c r="AI86">
        <v>3.4503537764472991</v>
      </c>
      <c r="AJ86">
        <v>0</v>
      </c>
      <c r="AK86">
        <v>0</v>
      </c>
    </row>
    <row r="87" spans="1:37" hidden="1" x14ac:dyDescent="0.2">
      <c r="A87" t="s">
        <v>159</v>
      </c>
      <c r="B87" t="s">
        <v>436</v>
      </c>
      <c r="C87" t="s">
        <v>436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6.2</v>
      </c>
      <c r="AE87">
        <v>713</v>
      </c>
      <c r="AF87">
        <v>18.888048700520741</v>
      </c>
      <c r="AG87">
        <v>16.736111111111111</v>
      </c>
      <c r="AH87">
        <v>17.233648610407592</v>
      </c>
      <c r="AI87">
        <v>3.3069769167300831</v>
      </c>
      <c r="AJ87">
        <v>0</v>
      </c>
      <c r="AK87">
        <v>0</v>
      </c>
    </row>
    <row r="88" spans="1:37" x14ac:dyDescent="0.2">
      <c r="A88" t="s">
        <v>419</v>
      </c>
      <c r="B88" t="s">
        <v>420</v>
      </c>
      <c r="C88" t="s">
        <v>420</v>
      </c>
      <c r="D88" t="s">
        <v>3</v>
      </c>
      <c r="E88">
        <v>1</v>
      </c>
      <c r="F88">
        <v>0</v>
      </c>
      <c r="G88">
        <v>0</v>
      </c>
      <c r="H88">
        <v>0</v>
      </c>
      <c r="I88" t="s">
        <v>28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5.2</v>
      </c>
      <c r="AE88">
        <v>678</v>
      </c>
      <c r="AF88">
        <v>17.857142857142861</v>
      </c>
      <c r="AG88">
        <v>19.56579322547654</v>
      </c>
      <c r="AH88">
        <v>19.002805034998769</v>
      </c>
      <c r="AI88">
        <v>3.80556615232716</v>
      </c>
      <c r="AJ88">
        <v>1</v>
      </c>
      <c r="AK88">
        <v>1</v>
      </c>
    </row>
    <row r="89" spans="1:37" hidden="1" x14ac:dyDescent="0.2">
      <c r="A89" t="s">
        <v>89</v>
      </c>
      <c r="B89" t="s">
        <v>90</v>
      </c>
      <c r="C89" t="s">
        <v>90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12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5.5</v>
      </c>
      <c r="AE89">
        <v>51</v>
      </c>
      <c r="AF89">
        <v>15.106382978723399</v>
      </c>
      <c r="AG89">
        <v>14.84375</v>
      </c>
      <c r="AH89">
        <v>17.15173575152463</v>
      </c>
      <c r="AI89">
        <v>3.4303471503049252</v>
      </c>
      <c r="AJ89">
        <v>0</v>
      </c>
      <c r="AK89">
        <v>0</v>
      </c>
    </row>
    <row r="90" spans="1:37" hidden="1" x14ac:dyDescent="0.2">
      <c r="A90" t="s">
        <v>336</v>
      </c>
      <c r="B90" t="s">
        <v>337</v>
      </c>
      <c r="C90" t="s">
        <v>338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4.5</v>
      </c>
      <c r="AE90">
        <v>495</v>
      </c>
      <c r="AF90">
        <v>19.29293551888372</v>
      </c>
      <c r="AG90">
        <v>15.28508771929824</v>
      </c>
      <c r="AH90">
        <v>17.11299967361359</v>
      </c>
      <c r="AI90">
        <v>4.2571360376812901</v>
      </c>
      <c r="AJ90">
        <v>0</v>
      </c>
      <c r="AK90">
        <v>0</v>
      </c>
    </row>
    <row r="91" spans="1:37" hidden="1" x14ac:dyDescent="0.2">
      <c r="A91" t="s">
        <v>120</v>
      </c>
      <c r="B91" t="s">
        <v>348</v>
      </c>
      <c r="C91" t="s">
        <v>348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4.4000000000000004</v>
      </c>
      <c r="AE91">
        <v>509</v>
      </c>
      <c r="AF91">
        <v>17.944097584272519</v>
      </c>
      <c r="AG91">
        <v>16.53238442328816</v>
      </c>
      <c r="AH91">
        <v>17.061354197393769</v>
      </c>
      <c r="AI91">
        <v>3.4643559039156369</v>
      </c>
      <c r="AJ91">
        <v>0</v>
      </c>
      <c r="AK91">
        <v>0</v>
      </c>
    </row>
    <row r="92" spans="1:37" hidden="1" x14ac:dyDescent="0.2">
      <c r="A92" t="s">
        <v>79</v>
      </c>
      <c r="B92" t="s">
        <v>432</v>
      </c>
      <c r="C92" t="s">
        <v>433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6</v>
      </c>
      <c r="AE92">
        <v>705</v>
      </c>
      <c r="AF92">
        <v>16.92307692307693</v>
      </c>
      <c r="AG92">
        <v>18.167951712148479</v>
      </c>
      <c r="AH92">
        <v>16.94322771683888</v>
      </c>
      <c r="AI92">
        <v>3.388645543545334</v>
      </c>
      <c r="AJ92">
        <v>0</v>
      </c>
      <c r="AK92">
        <v>0</v>
      </c>
    </row>
    <row r="93" spans="1:37" hidden="1" x14ac:dyDescent="0.2">
      <c r="A93" t="s">
        <v>147</v>
      </c>
      <c r="B93" t="s">
        <v>148</v>
      </c>
      <c r="C93" t="s">
        <v>148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15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6.5</v>
      </c>
      <c r="AE93">
        <v>163</v>
      </c>
      <c r="AF93">
        <v>9.2826096010780077</v>
      </c>
      <c r="AG93">
        <v>21.859463511361319</v>
      </c>
      <c r="AH93">
        <v>16.925663020732539</v>
      </c>
      <c r="AI93">
        <v>3.2670912736023658</v>
      </c>
      <c r="AJ93">
        <v>0</v>
      </c>
      <c r="AK93">
        <v>0</v>
      </c>
    </row>
    <row r="94" spans="1:37" hidden="1" x14ac:dyDescent="0.2">
      <c r="A94" t="s">
        <v>209</v>
      </c>
      <c r="B94" t="s">
        <v>210</v>
      </c>
      <c r="C94" t="s">
        <v>210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4.7</v>
      </c>
      <c r="AE94">
        <v>290</v>
      </c>
      <c r="AF94">
        <v>15.65371739766648</v>
      </c>
      <c r="AG94">
        <v>14.26829268292683</v>
      </c>
      <c r="AH94">
        <v>16.87709164577544</v>
      </c>
      <c r="AI94">
        <v>3.7882237677748649</v>
      </c>
      <c r="AJ94">
        <v>0</v>
      </c>
      <c r="AK94">
        <v>0</v>
      </c>
    </row>
    <row r="95" spans="1:37" hidden="1" x14ac:dyDescent="0.2">
      <c r="A95" t="s">
        <v>138</v>
      </c>
      <c r="B95" t="s">
        <v>139</v>
      </c>
      <c r="C95" t="s">
        <v>139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15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6.1</v>
      </c>
      <c r="AE95">
        <v>152</v>
      </c>
      <c r="AF95">
        <v>16.166666666666661</v>
      </c>
      <c r="AG95">
        <v>15.32608695652174</v>
      </c>
      <c r="AH95">
        <v>16.864232191156489</v>
      </c>
      <c r="AI95">
        <v>3.3728464382312979</v>
      </c>
      <c r="AJ95">
        <v>0</v>
      </c>
      <c r="AK95">
        <v>0</v>
      </c>
    </row>
    <row r="96" spans="1:37" hidden="1" x14ac:dyDescent="0.2">
      <c r="A96" t="s">
        <v>200</v>
      </c>
      <c r="B96" t="s">
        <v>201</v>
      </c>
      <c r="C96" t="s">
        <v>201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4.7</v>
      </c>
      <c r="AE96">
        <v>284</v>
      </c>
      <c r="AF96">
        <v>15.24390243902439</v>
      </c>
      <c r="AG96">
        <v>14.53125</v>
      </c>
      <c r="AH96">
        <v>16.797236774818121</v>
      </c>
      <c r="AI96">
        <v>3.359447354963625</v>
      </c>
      <c r="AJ96">
        <v>0</v>
      </c>
      <c r="AK96">
        <v>0</v>
      </c>
    </row>
    <row r="97" spans="1:37" hidden="1" x14ac:dyDescent="0.2">
      <c r="A97" t="s">
        <v>349</v>
      </c>
      <c r="B97" t="s">
        <v>229</v>
      </c>
      <c r="C97" t="s">
        <v>229</v>
      </c>
      <c r="D97" t="s">
        <v>3</v>
      </c>
      <c r="E97">
        <v>1</v>
      </c>
      <c r="F97">
        <v>0</v>
      </c>
      <c r="G97">
        <v>0</v>
      </c>
      <c r="H97">
        <v>0</v>
      </c>
      <c r="I97" t="s">
        <v>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4.8</v>
      </c>
      <c r="AE97">
        <v>511</v>
      </c>
      <c r="AF97">
        <v>19.642857142857149</v>
      </c>
      <c r="AG97">
        <v>14.25</v>
      </c>
      <c r="AH97">
        <v>16.774692939177751</v>
      </c>
      <c r="AI97">
        <v>3.3549385878355502</v>
      </c>
      <c r="AJ97">
        <v>0</v>
      </c>
      <c r="AK97">
        <v>0</v>
      </c>
    </row>
    <row r="98" spans="1:37" hidden="1" x14ac:dyDescent="0.2">
      <c r="A98" t="s">
        <v>411</v>
      </c>
      <c r="B98" t="s">
        <v>412</v>
      </c>
      <c r="C98" t="s">
        <v>411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6.6</v>
      </c>
      <c r="AE98">
        <v>667</v>
      </c>
      <c r="AF98">
        <v>13.32880506898004</v>
      </c>
      <c r="AG98">
        <v>19.923584497691412</v>
      </c>
      <c r="AH98">
        <v>16.76136628890648</v>
      </c>
      <c r="AI98">
        <v>3.17875951194786</v>
      </c>
      <c r="AJ98">
        <v>0</v>
      </c>
      <c r="AK98">
        <v>0</v>
      </c>
    </row>
    <row r="99" spans="1:37" hidden="1" x14ac:dyDescent="0.2">
      <c r="A99" t="s">
        <v>442</v>
      </c>
      <c r="B99" t="s">
        <v>443</v>
      </c>
      <c r="C99" t="s">
        <v>444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30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4.9000000000000004</v>
      </c>
      <c r="AE99">
        <v>732</v>
      </c>
      <c r="AF99">
        <v>10.90909090909091</v>
      </c>
      <c r="AG99">
        <v>13.4375</v>
      </c>
      <c r="AH99">
        <v>16.743297157969611</v>
      </c>
      <c r="AI99">
        <v>3.3486594315939229</v>
      </c>
      <c r="AJ99">
        <v>0</v>
      </c>
      <c r="AK99">
        <v>0</v>
      </c>
    </row>
    <row r="100" spans="1:37" hidden="1" x14ac:dyDescent="0.2">
      <c r="A100" t="s">
        <v>170</v>
      </c>
      <c r="B100" t="s">
        <v>171</v>
      </c>
      <c r="C100" t="s">
        <v>170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17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4.8</v>
      </c>
      <c r="AE100">
        <v>240</v>
      </c>
      <c r="AF100">
        <v>13.620689655172409</v>
      </c>
      <c r="AG100">
        <v>12.72727272727273</v>
      </c>
      <c r="AH100">
        <v>16.737595320577011</v>
      </c>
      <c r="AI100">
        <v>3.3475190641154011</v>
      </c>
      <c r="AJ100">
        <v>0</v>
      </c>
      <c r="AK100">
        <v>0</v>
      </c>
    </row>
    <row r="101" spans="1:37" hidden="1" x14ac:dyDescent="0.2">
      <c r="A101" t="s">
        <v>271</v>
      </c>
      <c r="B101" t="s">
        <v>272</v>
      </c>
      <c r="C101" t="s">
        <v>272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7.2</v>
      </c>
      <c r="AE101">
        <v>381</v>
      </c>
      <c r="AF101">
        <v>17.860980721244079</v>
      </c>
      <c r="AG101">
        <v>16.848176700552621</v>
      </c>
      <c r="AH101">
        <v>16.43912472836152</v>
      </c>
      <c r="AI101">
        <v>3.586516389222886</v>
      </c>
      <c r="AJ101">
        <v>0</v>
      </c>
      <c r="AK101">
        <v>0</v>
      </c>
    </row>
    <row r="102" spans="1:37" hidden="1" x14ac:dyDescent="0.2">
      <c r="A102" t="s">
        <v>242</v>
      </c>
      <c r="B102" t="s">
        <v>243</v>
      </c>
      <c r="C102" t="s">
        <v>243</v>
      </c>
      <c r="D102" t="s">
        <v>3</v>
      </c>
      <c r="E102">
        <v>1</v>
      </c>
      <c r="F102">
        <v>0</v>
      </c>
      <c r="G102">
        <v>0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4.7</v>
      </c>
      <c r="AE102">
        <v>347</v>
      </c>
      <c r="AF102">
        <v>18.56705303438391</v>
      </c>
      <c r="AG102">
        <v>16.40086206896552</v>
      </c>
      <c r="AH102">
        <v>16.409796067337719</v>
      </c>
      <c r="AI102">
        <v>3.4232600177058208</v>
      </c>
      <c r="AJ102">
        <v>0</v>
      </c>
      <c r="AK102">
        <v>0</v>
      </c>
    </row>
    <row r="103" spans="1:37" hidden="1" x14ac:dyDescent="0.2">
      <c r="A103" t="s">
        <v>268</v>
      </c>
      <c r="B103" t="s">
        <v>269</v>
      </c>
      <c r="C103" t="s">
        <v>270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7.7</v>
      </c>
      <c r="AE103">
        <v>378</v>
      </c>
      <c r="AF103">
        <v>18.2258064516129</v>
      </c>
      <c r="AG103">
        <v>16.34655257997521</v>
      </c>
      <c r="AH103">
        <v>16.40087370183825</v>
      </c>
      <c r="AI103">
        <v>3.2803260272816961</v>
      </c>
      <c r="AJ103">
        <v>0</v>
      </c>
      <c r="AK103">
        <v>0</v>
      </c>
    </row>
    <row r="104" spans="1:37" hidden="1" x14ac:dyDescent="0.2">
      <c r="A104" t="s">
        <v>196</v>
      </c>
      <c r="B104" t="s">
        <v>197</v>
      </c>
      <c r="C104" t="s">
        <v>197</v>
      </c>
      <c r="D104" t="s">
        <v>6</v>
      </c>
      <c r="E104">
        <v>0</v>
      </c>
      <c r="F104">
        <v>0</v>
      </c>
      <c r="G104">
        <v>0</v>
      </c>
      <c r="H104">
        <v>1</v>
      </c>
      <c r="I104" t="s">
        <v>18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5.5</v>
      </c>
      <c r="AE104">
        <v>281</v>
      </c>
      <c r="AF104">
        <v>15.13513513513514</v>
      </c>
      <c r="AG104">
        <v>13.879310344827591</v>
      </c>
      <c r="AH104">
        <v>16.36558415377295</v>
      </c>
      <c r="AI104">
        <v>3.2731168307545899</v>
      </c>
      <c r="AJ104">
        <v>0</v>
      </c>
      <c r="AK104">
        <v>0</v>
      </c>
    </row>
    <row r="105" spans="1:37" hidden="1" x14ac:dyDescent="0.2">
      <c r="A105" t="s">
        <v>277</v>
      </c>
      <c r="B105" t="s">
        <v>278</v>
      </c>
      <c r="C105" t="s">
        <v>279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7.4</v>
      </c>
      <c r="AE105">
        <v>387</v>
      </c>
      <c r="AF105">
        <v>16.794871794871799</v>
      </c>
      <c r="AG105">
        <v>17.65620484756576</v>
      </c>
      <c r="AH105">
        <v>16.259977647164281</v>
      </c>
      <c r="AI105">
        <v>3.2519955289864511</v>
      </c>
      <c r="AJ105">
        <v>0</v>
      </c>
      <c r="AK105">
        <v>0</v>
      </c>
    </row>
    <row r="106" spans="1:37" hidden="1" x14ac:dyDescent="0.2">
      <c r="A106" t="s">
        <v>79</v>
      </c>
      <c r="B106" t="s">
        <v>80</v>
      </c>
      <c r="C106" t="s">
        <v>80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12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4.7</v>
      </c>
      <c r="AE106">
        <v>43</v>
      </c>
      <c r="AF106">
        <v>12.155543310159841</v>
      </c>
      <c r="AG106">
        <v>16.279118143430029</v>
      </c>
      <c r="AH106">
        <v>16.217310157959719</v>
      </c>
      <c r="AI106">
        <v>3.331957789657817</v>
      </c>
      <c r="AJ106">
        <v>0</v>
      </c>
      <c r="AK106">
        <v>0</v>
      </c>
    </row>
    <row r="107" spans="1:37" hidden="1" x14ac:dyDescent="0.2">
      <c r="A107" t="s">
        <v>190</v>
      </c>
      <c r="B107" t="s">
        <v>191</v>
      </c>
      <c r="C107" t="s">
        <v>192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18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5.4</v>
      </c>
      <c r="AE107">
        <v>277</v>
      </c>
      <c r="AF107">
        <v>14.627805164443259</v>
      </c>
      <c r="AG107">
        <v>14.116541353383459</v>
      </c>
      <c r="AH107">
        <v>16.21651224911901</v>
      </c>
      <c r="AI107">
        <v>3.370611856999516</v>
      </c>
      <c r="AJ107">
        <v>0</v>
      </c>
      <c r="AK107">
        <v>0</v>
      </c>
    </row>
    <row r="108" spans="1:37" hidden="1" x14ac:dyDescent="0.2">
      <c r="A108" t="s">
        <v>83</v>
      </c>
      <c r="B108" t="s">
        <v>84</v>
      </c>
      <c r="C108" t="s">
        <v>85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12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49</v>
      </c>
      <c r="AF108">
        <v>14.08088235294117</v>
      </c>
      <c r="AG108">
        <v>14.236111111111111</v>
      </c>
      <c r="AH108">
        <v>16.21033379498229</v>
      </c>
      <c r="AI108">
        <v>3.2420667589964589</v>
      </c>
      <c r="AJ108">
        <v>0</v>
      </c>
      <c r="AK108">
        <v>0</v>
      </c>
    </row>
    <row r="109" spans="1:37" hidden="1" x14ac:dyDescent="0.2">
      <c r="A109" t="s">
        <v>236</v>
      </c>
      <c r="B109" t="s">
        <v>237</v>
      </c>
      <c r="C109" t="s">
        <v>236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5.3</v>
      </c>
      <c r="AE109">
        <v>339</v>
      </c>
      <c r="AF109">
        <v>17.772284978998879</v>
      </c>
      <c r="AG109">
        <v>16.666666666666671</v>
      </c>
      <c r="AH109">
        <v>16.17718285854497</v>
      </c>
      <c r="AI109">
        <v>3.3869215936131081</v>
      </c>
      <c r="AJ109">
        <v>0</v>
      </c>
      <c r="AK109">
        <v>0</v>
      </c>
    </row>
    <row r="110" spans="1:37" hidden="1" x14ac:dyDescent="0.2">
      <c r="A110" t="s">
        <v>75</v>
      </c>
      <c r="B110" t="s">
        <v>76</v>
      </c>
      <c r="C110" t="s">
        <v>76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12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5.5</v>
      </c>
      <c r="AE110">
        <v>35</v>
      </c>
      <c r="AF110">
        <v>13.968928350796601</v>
      </c>
      <c r="AG110">
        <v>14.156049422534039</v>
      </c>
      <c r="AH110">
        <v>16.099911192689241</v>
      </c>
      <c r="AI110">
        <v>2.8466505526811581</v>
      </c>
      <c r="AJ110">
        <v>0</v>
      </c>
      <c r="AK110">
        <v>0</v>
      </c>
    </row>
    <row r="111" spans="1:37" hidden="1" x14ac:dyDescent="0.2">
      <c r="A111" t="s">
        <v>73</v>
      </c>
      <c r="B111" t="s">
        <v>74</v>
      </c>
      <c r="C111" t="s">
        <v>74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11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5.4</v>
      </c>
      <c r="AE111">
        <v>27</v>
      </c>
      <c r="AF111">
        <v>14.34319280637904</v>
      </c>
      <c r="AG111">
        <v>14.054054054054051</v>
      </c>
      <c r="AH111">
        <v>15.716624754483311</v>
      </c>
      <c r="AI111">
        <v>3.1912724693227732</v>
      </c>
      <c r="AJ111">
        <v>0</v>
      </c>
      <c r="AK111">
        <v>0</v>
      </c>
    </row>
    <row r="112" spans="1:37" hidden="1" x14ac:dyDescent="0.2">
      <c r="A112" t="s">
        <v>344</v>
      </c>
      <c r="B112" t="s">
        <v>345</v>
      </c>
      <c r="C112" t="s">
        <v>346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</v>
      </c>
      <c r="AE112">
        <v>503</v>
      </c>
      <c r="AF112">
        <v>16.5625</v>
      </c>
      <c r="AG112">
        <v>15.13513513513514</v>
      </c>
      <c r="AH112">
        <v>15.686257760235399</v>
      </c>
      <c r="AI112">
        <v>3.1372515520470809</v>
      </c>
      <c r="AJ112">
        <v>0</v>
      </c>
      <c r="AK112">
        <v>0</v>
      </c>
    </row>
    <row r="113" spans="1:37" hidden="1" x14ac:dyDescent="0.2">
      <c r="A113" t="s">
        <v>206</v>
      </c>
      <c r="B113" t="s">
        <v>207</v>
      </c>
      <c r="C113" t="s">
        <v>208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4.7</v>
      </c>
      <c r="AE113">
        <v>287</v>
      </c>
      <c r="AF113">
        <v>13.695652173913039</v>
      </c>
      <c r="AG113">
        <v>14.09722222222222</v>
      </c>
      <c r="AH113">
        <v>15.683732746969049</v>
      </c>
      <c r="AI113">
        <v>3.13674654939381</v>
      </c>
      <c r="AJ113">
        <v>0</v>
      </c>
      <c r="AK113">
        <v>0</v>
      </c>
    </row>
    <row r="114" spans="1:37" hidden="1" x14ac:dyDescent="0.2">
      <c r="A114" t="s">
        <v>374</v>
      </c>
      <c r="B114" t="s">
        <v>375</v>
      </c>
      <c r="C114" t="s">
        <v>375</v>
      </c>
      <c r="D114" t="s">
        <v>3</v>
      </c>
      <c r="E114">
        <v>1</v>
      </c>
      <c r="F114">
        <v>0</v>
      </c>
      <c r="G114">
        <v>0</v>
      </c>
      <c r="H114">
        <v>0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4.0999999999999996</v>
      </c>
      <c r="AE114">
        <v>563</v>
      </c>
      <c r="AF114">
        <v>13.5</v>
      </c>
      <c r="AG114">
        <v>14.50704608526107</v>
      </c>
      <c r="AH114">
        <v>15.57844647772799</v>
      </c>
      <c r="AI114">
        <v>3.123337450066463</v>
      </c>
      <c r="AJ114">
        <v>0</v>
      </c>
      <c r="AK114">
        <v>0</v>
      </c>
    </row>
    <row r="115" spans="1:37" hidden="1" x14ac:dyDescent="0.2">
      <c r="A115" t="s">
        <v>211</v>
      </c>
      <c r="B115" t="s">
        <v>212</v>
      </c>
      <c r="C115" t="s">
        <v>212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18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4.9000000000000004</v>
      </c>
      <c r="AE115">
        <v>296</v>
      </c>
      <c r="AF115">
        <v>13.43537414965987</v>
      </c>
      <c r="AG115">
        <v>14.0948275862069</v>
      </c>
      <c r="AH115">
        <v>15.53667473255358</v>
      </c>
      <c r="AI115">
        <v>3.1073349465107158</v>
      </c>
      <c r="AJ115">
        <v>0</v>
      </c>
      <c r="AK115">
        <v>0</v>
      </c>
    </row>
    <row r="116" spans="1:37" hidden="1" x14ac:dyDescent="0.2">
      <c r="A116" t="s">
        <v>255</v>
      </c>
      <c r="B116" t="s">
        <v>339</v>
      </c>
      <c r="C116" t="s">
        <v>339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4.3</v>
      </c>
      <c r="AE116">
        <v>496</v>
      </c>
      <c r="AF116">
        <v>16.01338694924187</v>
      </c>
      <c r="AG116">
        <v>15.22540983606557</v>
      </c>
      <c r="AH116">
        <v>15.458858519044041</v>
      </c>
      <c r="AI116">
        <v>3.1265620136251502</v>
      </c>
      <c r="AJ116">
        <v>0</v>
      </c>
      <c r="AK116">
        <v>0</v>
      </c>
    </row>
    <row r="117" spans="1:37" x14ac:dyDescent="0.2">
      <c r="A117" t="s">
        <v>186</v>
      </c>
      <c r="B117" t="s">
        <v>187</v>
      </c>
      <c r="C117" t="s">
        <v>187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17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</v>
      </c>
      <c r="AE117">
        <v>260</v>
      </c>
      <c r="AF117">
        <v>10.152175620528711</v>
      </c>
      <c r="AG117">
        <v>16.5625</v>
      </c>
      <c r="AH117">
        <v>17.195233824754119</v>
      </c>
      <c r="AI117">
        <v>2.9925786818968718</v>
      </c>
      <c r="AJ117">
        <v>1</v>
      </c>
      <c r="AK117">
        <v>1</v>
      </c>
    </row>
    <row r="118" spans="1:37" hidden="1" x14ac:dyDescent="0.2">
      <c r="A118" t="s">
        <v>403</v>
      </c>
      <c r="B118" t="s">
        <v>404</v>
      </c>
      <c r="C118" t="s">
        <v>404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5.8</v>
      </c>
      <c r="AE118">
        <v>649</v>
      </c>
      <c r="AF118">
        <v>15.10416666666667</v>
      </c>
      <c r="AG118">
        <v>15</v>
      </c>
      <c r="AH118">
        <v>15.32247358001959</v>
      </c>
      <c r="AI118">
        <v>3.0644947160039191</v>
      </c>
      <c r="AJ118">
        <v>0</v>
      </c>
      <c r="AK118">
        <v>0</v>
      </c>
    </row>
    <row r="119" spans="1:37" hidden="1" x14ac:dyDescent="0.2">
      <c r="A119" t="s">
        <v>77</v>
      </c>
      <c r="B119" t="s">
        <v>78</v>
      </c>
      <c r="C119" t="s">
        <v>78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12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</v>
      </c>
      <c r="AE119">
        <v>37</v>
      </c>
      <c r="AF119">
        <v>12.875</v>
      </c>
      <c r="AG119">
        <v>13.70967741935484</v>
      </c>
      <c r="AH119">
        <v>15.20816796180149</v>
      </c>
      <c r="AI119">
        <v>3.0416335923602968</v>
      </c>
      <c r="AJ119">
        <v>0</v>
      </c>
      <c r="AK119">
        <v>0</v>
      </c>
    </row>
    <row r="120" spans="1:37" hidden="1" x14ac:dyDescent="0.2">
      <c r="A120" t="s">
        <v>430</v>
      </c>
      <c r="B120" t="s">
        <v>431</v>
      </c>
      <c r="C120" t="s">
        <v>431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4.5999999999999996</v>
      </c>
      <c r="AE120">
        <v>694</v>
      </c>
      <c r="AF120">
        <v>15</v>
      </c>
      <c r="AG120">
        <v>16.5</v>
      </c>
      <c r="AH120">
        <v>15.205651962530951</v>
      </c>
      <c r="AI120">
        <v>3.0411303925061892</v>
      </c>
      <c r="AJ120">
        <v>0</v>
      </c>
      <c r="AK120">
        <v>0</v>
      </c>
    </row>
    <row r="121" spans="1:37" hidden="1" x14ac:dyDescent="0.2">
      <c r="A121" t="s">
        <v>228</v>
      </c>
      <c r="B121" t="s">
        <v>229</v>
      </c>
      <c r="C121" t="s">
        <v>229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19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4.8</v>
      </c>
      <c r="AE121">
        <v>322</v>
      </c>
      <c r="AF121">
        <v>12.0594342465136</v>
      </c>
      <c r="AG121">
        <v>13.25757575757576</v>
      </c>
      <c r="AH121">
        <v>15.19923621394649</v>
      </c>
      <c r="AI121">
        <v>3.330749711110272</v>
      </c>
      <c r="AJ121">
        <v>0</v>
      </c>
      <c r="AK121">
        <v>0</v>
      </c>
    </row>
    <row r="122" spans="1:37" hidden="1" x14ac:dyDescent="0.2">
      <c r="A122" t="s">
        <v>174</v>
      </c>
      <c r="B122" t="s">
        <v>175</v>
      </c>
      <c r="C122" t="s">
        <v>175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17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6.3</v>
      </c>
      <c r="AE122">
        <v>248</v>
      </c>
      <c r="AF122">
        <v>11.8</v>
      </c>
      <c r="AG122">
        <v>11.97368421052632</v>
      </c>
      <c r="AH122">
        <v>15.13237048097861</v>
      </c>
      <c r="AI122">
        <v>3.0264740961957219</v>
      </c>
      <c r="AJ122">
        <v>0</v>
      </c>
      <c r="AK122">
        <v>0</v>
      </c>
    </row>
    <row r="123" spans="1:37" hidden="1" x14ac:dyDescent="0.2">
      <c r="A123" t="s">
        <v>426</v>
      </c>
      <c r="B123" t="s">
        <v>427</v>
      </c>
      <c r="C123" t="s">
        <v>427</v>
      </c>
      <c r="D123" t="s">
        <v>3</v>
      </c>
      <c r="E123">
        <v>1</v>
      </c>
      <c r="F123">
        <v>0</v>
      </c>
      <c r="G123">
        <v>0</v>
      </c>
      <c r="H123">
        <v>0</v>
      </c>
      <c r="I123" t="s">
        <v>29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4.3</v>
      </c>
      <c r="AE123">
        <v>690</v>
      </c>
      <c r="AF123">
        <v>15.37735849056603</v>
      </c>
      <c r="AG123">
        <v>15.670731707317071</v>
      </c>
      <c r="AH123">
        <v>14.998958008447721</v>
      </c>
      <c r="AI123">
        <v>2.9997916016895432</v>
      </c>
      <c r="AJ123">
        <v>0</v>
      </c>
      <c r="AK123">
        <v>0</v>
      </c>
    </row>
    <row r="124" spans="1:37" hidden="1" x14ac:dyDescent="0.2">
      <c r="A124" t="s">
        <v>434</v>
      </c>
      <c r="B124" t="s">
        <v>435</v>
      </c>
      <c r="C124" t="s">
        <v>435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4.5</v>
      </c>
      <c r="AE124">
        <v>709</v>
      </c>
      <c r="AF124">
        <v>15.41557344467183</v>
      </c>
      <c r="AG124">
        <v>15.53571428571429</v>
      </c>
      <c r="AH124">
        <v>14.95385898789816</v>
      </c>
      <c r="AI124">
        <v>2.9732332964930088</v>
      </c>
      <c r="AJ124">
        <v>0</v>
      </c>
      <c r="AK124">
        <v>0</v>
      </c>
    </row>
    <row r="125" spans="1:37" hidden="1" x14ac:dyDescent="0.2">
      <c r="A125" t="s">
        <v>62</v>
      </c>
      <c r="B125" t="s">
        <v>63</v>
      </c>
      <c r="C125" t="s">
        <v>63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11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4.5</v>
      </c>
      <c r="AE125">
        <v>21</v>
      </c>
      <c r="AF125">
        <v>13.584905660377361</v>
      </c>
      <c r="AG125">
        <v>13.414634146341459</v>
      </c>
      <c r="AH125">
        <v>14.94161085962247</v>
      </c>
      <c r="AI125">
        <v>2.988322171924493</v>
      </c>
      <c r="AJ125">
        <v>0</v>
      </c>
      <c r="AK125">
        <v>0</v>
      </c>
    </row>
    <row r="126" spans="1:37" hidden="1" x14ac:dyDescent="0.2">
      <c r="A126" t="s">
        <v>310</v>
      </c>
      <c r="B126" t="s">
        <v>311</v>
      </c>
      <c r="C126" t="s">
        <v>312</v>
      </c>
      <c r="D126" t="s">
        <v>3</v>
      </c>
      <c r="E126">
        <v>1</v>
      </c>
      <c r="F126">
        <v>0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5.5</v>
      </c>
      <c r="AE126">
        <v>461</v>
      </c>
      <c r="AF126">
        <v>15.8032786885246</v>
      </c>
      <c r="AG126">
        <v>14.108602122596279</v>
      </c>
      <c r="AH126">
        <v>14.84551858085322</v>
      </c>
      <c r="AI126">
        <v>3.6909275624186448</v>
      </c>
      <c r="AJ126">
        <v>0</v>
      </c>
      <c r="AK126">
        <v>0</v>
      </c>
    </row>
    <row r="127" spans="1:37" hidden="1" x14ac:dyDescent="0.2">
      <c r="A127" t="s">
        <v>319</v>
      </c>
      <c r="B127" t="s">
        <v>320</v>
      </c>
      <c r="C127" t="s">
        <v>320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5.3</v>
      </c>
      <c r="AE127">
        <v>476</v>
      </c>
      <c r="AF127">
        <v>15.240875912408759</v>
      </c>
      <c r="AG127">
        <v>14.710285558188319</v>
      </c>
      <c r="AH127">
        <v>14.84343523951569</v>
      </c>
      <c r="AI127">
        <v>3.7152482222322569</v>
      </c>
      <c r="AJ127">
        <v>0</v>
      </c>
      <c r="AK127">
        <v>0</v>
      </c>
    </row>
    <row r="128" spans="1:37" hidden="1" x14ac:dyDescent="0.2">
      <c r="A128" t="s">
        <v>390</v>
      </c>
      <c r="B128" t="s">
        <v>391</v>
      </c>
      <c r="C128" t="s">
        <v>391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4.5</v>
      </c>
      <c r="AE128">
        <v>603</v>
      </c>
      <c r="AF128">
        <v>14.5</v>
      </c>
      <c r="AG128">
        <v>11.975247468867771</v>
      </c>
      <c r="AH128">
        <v>14.78363379715536</v>
      </c>
      <c r="AI128">
        <v>2.9604500514110379</v>
      </c>
      <c r="AJ128">
        <v>0</v>
      </c>
      <c r="AK128">
        <v>0</v>
      </c>
    </row>
    <row r="129" spans="1:37" hidden="1" x14ac:dyDescent="0.2">
      <c r="A129" t="s">
        <v>401</v>
      </c>
      <c r="B129" t="s">
        <v>402</v>
      </c>
      <c r="C129" t="s">
        <v>402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5</v>
      </c>
      <c r="AE129">
        <v>644</v>
      </c>
      <c r="AF129">
        <v>13.846153846153859</v>
      </c>
      <c r="AG129">
        <v>16.111111111111111</v>
      </c>
      <c r="AH129">
        <v>14.655467719052989</v>
      </c>
      <c r="AI129">
        <v>2.9310935438105981</v>
      </c>
      <c r="AJ129">
        <v>0</v>
      </c>
      <c r="AK129">
        <v>0</v>
      </c>
    </row>
    <row r="130" spans="1:37" hidden="1" x14ac:dyDescent="0.2">
      <c r="A130" t="s">
        <v>413</v>
      </c>
      <c r="B130" t="s">
        <v>414</v>
      </c>
      <c r="C130" t="s">
        <v>414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4.9000000000000004</v>
      </c>
      <c r="AE130">
        <v>669</v>
      </c>
      <c r="AF130">
        <v>15.08771929824562</v>
      </c>
      <c r="AG130">
        <v>13.63636363636363</v>
      </c>
      <c r="AH130">
        <v>14.65297873066751</v>
      </c>
      <c r="AI130">
        <v>2.9305957461335028</v>
      </c>
      <c r="AJ130">
        <v>0</v>
      </c>
      <c r="AK130">
        <v>0</v>
      </c>
    </row>
    <row r="131" spans="1:37" hidden="1" x14ac:dyDescent="0.2">
      <c r="A131" t="s">
        <v>213</v>
      </c>
      <c r="B131" t="s">
        <v>214</v>
      </c>
      <c r="C131" t="s">
        <v>214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18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4.5</v>
      </c>
      <c r="AE131">
        <v>298</v>
      </c>
      <c r="AF131">
        <v>12.196328540047761</v>
      </c>
      <c r="AG131">
        <v>13.725490196078431</v>
      </c>
      <c r="AH131">
        <v>14.63304496344046</v>
      </c>
      <c r="AI131">
        <v>2.8895109574421518</v>
      </c>
      <c r="AJ131">
        <v>0</v>
      </c>
      <c r="AK131">
        <v>0</v>
      </c>
    </row>
    <row r="132" spans="1:37" hidden="1" x14ac:dyDescent="0.2">
      <c r="A132" t="s">
        <v>54</v>
      </c>
      <c r="B132" t="s">
        <v>55</v>
      </c>
      <c r="C132" t="s">
        <v>55</v>
      </c>
      <c r="D132" t="s">
        <v>6</v>
      </c>
      <c r="E132">
        <v>0</v>
      </c>
      <c r="F132">
        <v>0</v>
      </c>
      <c r="G132">
        <v>0</v>
      </c>
      <c r="H132">
        <v>1</v>
      </c>
      <c r="I132" t="s">
        <v>11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5.6</v>
      </c>
      <c r="AE132">
        <v>11</v>
      </c>
      <c r="AF132">
        <v>13.33333333333333</v>
      </c>
      <c r="AG132">
        <v>13.046875</v>
      </c>
      <c r="AH132">
        <v>14.60052935255024</v>
      </c>
      <c r="AI132">
        <v>2.920105870510048</v>
      </c>
      <c r="AJ132">
        <v>0</v>
      </c>
      <c r="AK132">
        <v>0</v>
      </c>
    </row>
    <row r="133" spans="1:37" hidden="1" x14ac:dyDescent="0.2">
      <c r="A133" t="s">
        <v>97</v>
      </c>
      <c r="B133" t="s">
        <v>98</v>
      </c>
      <c r="C133" t="s">
        <v>98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13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5.2</v>
      </c>
      <c r="AE133">
        <v>70</v>
      </c>
      <c r="AF133">
        <v>12.903295487000671</v>
      </c>
      <c r="AG133">
        <v>13.895348837209299</v>
      </c>
      <c r="AH133">
        <v>14.366367594959421</v>
      </c>
      <c r="AI133">
        <v>2.74850830924413</v>
      </c>
      <c r="AJ133">
        <v>0</v>
      </c>
      <c r="AK133">
        <v>0</v>
      </c>
    </row>
    <row r="134" spans="1:37" hidden="1" x14ac:dyDescent="0.2">
      <c r="A134" t="s">
        <v>124</v>
      </c>
      <c r="B134" t="s">
        <v>125</v>
      </c>
      <c r="C134" t="s">
        <v>125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14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5.4</v>
      </c>
      <c r="AE134">
        <v>120</v>
      </c>
      <c r="AF134">
        <v>16.320857673693439</v>
      </c>
      <c r="AG134">
        <v>11</v>
      </c>
      <c r="AH134">
        <v>14.355843178661649</v>
      </c>
      <c r="AI134">
        <v>3.7349565542447221</v>
      </c>
      <c r="AJ134">
        <v>0</v>
      </c>
      <c r="AK134">
        <v>0</v>
      </c>
    </row>
    <row r="135" spans="1:37" hidden="1" x14ac:dyDescent="0.2">
      <c r="A135" t="s">
        <v>221</v>
      </c>
      <c r="B135" t="s">
        <v>222</v>
      </c>
      <c r="C135" t="s">
        <v>223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19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4.8</v>
      </c>
      <c r="AE135">
        <v>317</v>
      </c>
      <c r="AF135">
        <v>10.92105263157895</v>
      </c>
      <c r="AG135">
        <v>12.95833333333333</v>
      </c>
      <c r="AH135">
        <v>14.355406783765121</v>
      </c>
      <c r="AI135">
        <v>2.8710813567530229</v>
      </c>
      <c r="AJ135">
        <v>0</v>
      </c>
      <c r="AK135">
        <v>0</v>
      </c>
    </row>
    <row r="136" spans="1:37" hidden="1" x14ac:dyDescent="0.2">
      <c r="A136" t="s">
        <v>153</v>
      </c>
      <c r="B136" t="s">
        <v>154</v>
      </c>
      <c r="C136" t="s">
        <v>154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16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</v>
      </c>
      <c r="AE136">
        <v>206</v>
      </c>
      <c r="AF136">
        <v>13.62204724409448</v>
      </c>
      <c r="AG136">
        <v>14.275</v>
      </c>
      <c r="AH136">
        <v>14.250803382691201</v>
      </c>
      <c r="AI136">
        <v>2.8501606765382408</v>
      </c>
      <c r="AJ136">
        <v>0</v>
      </c>
      <c r="AK136">
        <v>0</v>
      </c>
    </row>
    <row r="137" spans="1:37" hidden="1" x14ac:dyDescent="0.2">
      <c r="A137" t="s">
        <v>157</v>
      </c>
      <c r="B137" t="s">
        <v>158</v>
      </c>
      <c r="C137" t="s">
        <v>158</v>
      </c>
      <c r="D137" t="s">
        <v>6</v>
      </c>
      <c r="E137">
        <v>0</v>
      </c>
      <c r="F137">
        <v>0</v>
      </c>
      <c r="G137">
        <v>0</v>
      </c>
      <c r="H137">
        <v>1</v>
      </c>
      <c r="I137" t="s">
        <v>16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5.3</v>
      </c>
      <c r="AE137">
        <v>214</v>
      </c>
      <c r="AF137">
        <v>15.41666666666667</v>
      </c>
      <c r="AG137">
        <v>12.5</v>
      </c>
      <c r="AH137">
        <v>14.18649760334787</v>
      </c>
      <c r="AI137">
        <v>2.8372995206695748</v>
      </c>
      <c r="AJ137">
        <v>0</v>
      </c>
      <c r="AK137">
        <v>0</v>
      </c>
    </row>
    <row r="138" spans="1:37" hidden="1" x14ac:dyDescent="0.2">
      <c r="A138" t="s">
        <v>259</v>
      </c>
      <c r="B138" t="s">
        <v>260</v>
      </c>
      <c r="C138" t="s">
        <v>260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4.5</v>
      </c>
      <c r="AE138">
        <v>369</v>
      </c>
      <c r="AF138">
        <v>14.57507978686572</v>
      </c>
      <c r="AG138">
        <v>15.23026315789474</v>
      </c>
      <c r="AH138">
        <v>14.025112704732541</v>
      </c>
      <c r="AI138">
        <v>2.5388935263486578</v>
      </c>
      <c r="AJ138">
        <v>0</v>
      </c>
      <c r="AK138">
        <v>0</v>
      </c>
    </row>
    <row r="139" spans="1:37" hidden="1" x14ac:dyDescent="0.2">
      <c r="A139" t="s">
        <v>328</v>
      </c>
      <c r="B139" t="s">
        <v>329</v>
      </c>
      <c r="C139" t="s">
        <v>330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5.4</v>
      </c>
      <c r="AE139">
        <v>487</v>
      </c>
      <c r="AF139">
        <v>13.63636363636363</v>
      </c>
      <c r="AG139">
        <v>14.193614505803289</v>
      </c>
      <c r="AH139">
        <v>13.771289391349629</v>
      </c>
      <c r="AI139">
        <v>2.7542578782880249</v>
      </c>
      <c r="AJ139">
        <v>0</v>
      </c>
      <c r="AK139">
        <v>0</v>
      </c>
    </row>
    <row r="140" spans="1:37" hidden="1" x14ac:dyDescent="0.2">
      <c r="A140" t="s">
        <v>215</v>
      </c>
      <c r="B140" t="s">
        <v>216</v>
      </c>
      <c r="C140" t="s">
        <v>216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19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4.0999999999999996</v>
      </c>
      <c r="AE140">
        <v>308</v>
      </c>
      <c r="AF140">
        <v>11.36363636363636</v>
      </c>
      <c r="AG140">
        <v>11.5625</v>
      </c>
      <c r="AH140">
        <v>13.745048259962781</v>
      </c>
      <c r="AI140">
        <v>2.749009651992556</v>
      </c>
      <c r="AJ140">
        <v>0</v>
      </c>
      <c r="AK140">
        <v>0</v>
      </c>
    </row>
    <row r="141" spans="1:37" hidden="1" x14ac:dyDescent="0.2">
      <c r="A141" t="s">
        <v>275</v>
      </c>
      <c r="B141" t="s">
        <v>276</v>
      </c>
      <c r="C141" t="s">
        <v>276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4.9000000000000004</v>
      </c>
      <c r="AE141">
        <v>386</v>
      </c>
      <c r="AF141">
        <v>14.305555555555561</v>
      </c>
      <c r="AG141">
        <v>14.732142857142859</v>
      </c>
      <c r="AH141">
        <v>13.714138239609881</v>
      </c>
      <c r="AI141">
        <v>2.7428276479219749</v>
      </c>
      <c r="AJ141">
        <v>0</v>
      </c>
      <c r="AK141">
        <v>0</v>
      </c>
    </row>
    <row r="142" spans="1:37" hidden="1" x14ac:dyDescent="0.2">
      <c r="A142" t="s">
        <v>280</v>
      </c>
      <c r="B142" t="s">
        <v>281</v>
      </c>
      <c r="C142" t="s">
        <v>281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5.8</v>
      </c>
      <c r="AE142">
        <v>388</v>
      </c>
      <c r="AF142">
        <v>14.36274509803922</v>
      </c>
      <c r="AG142">
        <v>14.5</v>
      </c>
      <c r="AH142">
        <v>13.640253492236059</v>
      </c>
      <c r="AI142">
        <v>2.7280506984472122</v>
      </c>
      <c r="AJ142">
        <v>0</v>
      </c>
      <c r="AK142">
        <v>0</v>
      </c>
    </row>
    <row r="143" spans="1:37" hidden="1" x14ac:dyDescent="0.2">
      <c r="A143" t="s">
        <v>306</v>
      </c>
      <c r="B143" t="s">
        <v>307</v>
      </c>
      <c r="C143" t="s">
        <v>306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6.4</v>
      </c>
      <c r="AE143">
        <v>454</v>
      </c>
      <c r="AF143">
        <v>14.28549564787256</v>
      </c>
      <c r="AG143">
        <v>13.127146213802201</v>
      </c>
      <c r="AH143">
        <v>13.59782205477682</v>
      </c>
      <c r="AI143">
        <v>3.311013411025534</v>
      </c>
      <c r="AJ143">
        <v>0</v>
      </c>
      <c r="AK143">
        <v>0</v>
      </c>
    </row>
    <row r="144" spans="1:37" hidden="1" x14ac:dyDescent="0.2">
      <c r="A144" t="s">
        <v>108</v>
      </c>
      <c r="B144" t="s">
        <v>109</v>
      </c>
      <c r="C144" t="s">
        <v>109</v>
      </c>
      <c r="D144" t="s">
        <v>6</v>
      </c>
      <c r="E144">
        <v>0</v>
      </c>
      <c r="F144">
        <v>0</v>
      </c>
      <c r="G144">
        <v>0</v>
      </c>
      <c r="H144">
        <v>1</v>
      </c>
      <c r="I144" t="s">
        <v>13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4.5999999999999996</v>
      </c>
      <c r="AE144">
        <v>89</v>
      </c>
      <c r="AF144">
        <v>12.857142857142851</v>
      </c>
      <c r="AG144">
        <v>12.34375</v>
      </c>
      <c r="AH144">
        <v>13.51020403985196</v>
      </c>
      <c r="AI144">
        <v>2.702040807970393</v>
      </c>
      <c r="AJ144">
        <v>0</v>
      </c>
      <c r="AK144">
        <v>0</v>
      </c>
    </row>
    <row r="145" spans="1:37" hidden="1" x14ac:dyDescent="0.2">
      <c r="A145" t="s">
        <v>184</v>
      </c>
      <c r="B145" t="s">
        <v>185</v>
      </c>
      <c r="C145" t="s">
        <v>185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17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5.3</v>
      </c>
      <c r="AE145">
        <v>257</v>
      </c>
      <c r="AF145">
        <v>11.4329076095296</v>
      </c>
      <c r="AG145">
        <v>9.6590909090909101</v>
      </c>
      <c r="AH145">
        <v>13.36622311153647</v>
      </c>
      <c r="AI145">
        <v>2.2511588828940892</v>
      </c>
      <c r="AJ145">
        <v>0</v>
      </c>
      <c r="AK145">
        <v>0</v>
      </c>
    </row>
    <row r="146" spans="1:37" hidden="1" x14ac:dyDescent="0.2">
      <c r="A146" t="s">
        <v>145</v>
      </c>
      <c r="B146" t="s">
        <v>146</v>
      </c>
      <c r="C146" t="s">
        <v>145</v>
      </c>
      <c r="D146" t="s">
        <v>6</v>
      </c>
      <c r="E146">
        <v>0</v>
      </c>
      <c r="F146">
        <v>0</v>
      </c>
      <c r="G146">
        <v>0</v>
      </c>
      <c r="H146">
        <v>1</v>
      </c>
      <c r="I146" t="s">
        <v>15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5.3</v>
      </c>
      <c r="AE146">
        <v>155</v>
      </c>
      <c r="AF146">
        <v>12.15909090909091</v>
      </c>
      <c r="AG146">
        <v>12.57352941176471</v>
      </c>
      <c r="AH146">
        <v>13.264183781486629</v>
      </c>
      <c r="AI146">
        <v>2.652836756297325</v>
      </c>
      <c r="AJ146">
        <v>0</v>
      </c>
      <c r="AK146">
        <v>0</v>
      </c>
    </row>
    <row r="147" spans="1:37" hidden="1" x14ac:dyDescent="0.2">
      <c r="A147" t="s">
        <v>101</v>
      </c>
      <c r="B147" t="s">
        <v>102</v>
      </c>
      <c r="C147" t="s">
        <v>102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13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4.5</v>
      </c>
      <c r="AE147">
        <v>77</v>
      </c>
      <c r="AF147">
        <v>11.557886225498891</v>
      </c>
      <c r="AG147">
        <v>13.16666666666667</v>
      </c>
      <c r="AH147">
        <v>13.25430055903804</v>
      </c>
      <c r="AI147">
        <v>2.6451234456972958</v>
      </c>
      <c r="AJ147">
        <v>0</v>
      </c>
      <c r="AK147">
        <v>0</v>
      </c>
    </row>
    <row r="148" spans="1:37" hidden="1" x14ac:dyDescent="0.2">
      <c r="A148" t="s">
        <v>159</v>
      </c>
      <c r="B148" t="s">
        <v>220</v>
      </c>
      <c r="C148" t="s">
        <v>220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19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4.9000000000000004</v>
      </c>
      <c r="AE148">
        <v>313</v>
      </c>
      <c r="AF148">
        <v>10.650790937009541</v>
      </c>
      <c r="AG148">
        <v>11.35416666666667</v>
      </c>
      <c r="AH148">
        <v>13.20364780787453</v>
      </c>
      <c r="AI148">
        <v>2.5892211577594151</v>
      </c>
      <c r="AJ148">
        <v>0</v>
      </c>
      <c r="AK148">
        <v>0</v>
      </c>
    </row>
    <row r="149" spans="1:37" hidden="1" x14ac:dyDescent="0.2">
      <c r="A149" t="s">
        <v>151</v>
      </c>
      <c r="B149" t="s">
        <v>152</v>
      </c>
      <c r="C149" t="s">
        <v>152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16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4.7</v>
      </c>
      <c r="AE149">
        <v>189</v>
      </c>
      <c r="AF149">
        <v>13.323713432580201</v>
      </c>
      <c r="AG149">
        <v>12.57692307692308</v>
      </c>
      <c r="AH149">
        <v>13.20279639395434</v>
      </c>
      <c r="AI149">
        <v>2.3153915102752389</v>
      </c>
      <c r="AJ149">
        <v>0</v>
      </c>
      <c r="AK149">
        <v>0</v>
      </c>
    </row>
    <row r="150" spans="1:37" hidden="1" x14ac:dyDescent="0.2">
      <c r="A150" t="s">
        <v>193</v>
      </c>
      <c r="B150" t="s">
        <v>194</v>
      </c>
      <c r="C150" t="s">
        <v>195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18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5</v>
      </c>
      <c r="AE150">
        <v>279</v>
      </c>
      <c r="AF150">
        <v>10.68181818181818</v>
      </c>
      <c r="AG150">
        <v>12.647058823529409</v>
      </c>
      <c r="AH150">
        <v>13.17194562091467</v>
      </c>
      <c r="AI150">
        <v>2.6343891241829338</v>
      </c>
      <c r="AJ150">
        <v>0</v>
      </c>
      <c r="AK150">
        <v>0</v>
      </c>
    </row>
    <row r="151" spans="1:37" hidden="1" x14ac:dyDescent="0.2">
      <c r="A151" t="s">
        <v>202</v>
      </c>
      <c r="B151" t="s">
        <v>203</v>
      </c>
      <c r="C151" t="s">
        <v>203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18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4.9000000000000004</v>
      </c>
      <c r="AE151">
        <v>285</v>
      </c>
      <c r="AF151">
        <v>10.70796460176992</v>
      </c>
      <c r="AG151">
        <v>12.584269662921351</v>
      </c>
      <c r="AH151">
        <v>13.15087250157784</v>
      </c>
      <c r="AI151">
        <v>2.6301745003155679</v>
      </c>
      <c r="AJ151">
        <v>0</v>
      </c>
      <c r="AK151">
        <v>0</v>
      </c>
    </row>
    <row r="152" spans="1:37" hidden="1" x14ac:dyDescent="0.2">
      <c r="A152" t="s">
        <v>303</v>
      </c>
      <c r="B152" t="s">
        <v>304</v>
      </c>
      <c r="C152" t="s">
        <v>305</v>
      </c>
      <c r="D152" t="s">
        <v>6</v>
      </c>
      <c r="E152">
        <v>0</v>
      </c>
      <c r="F152">
        <v>0</v>
      </c>
      <c r="G152">
        <v>0</v>
      </c>
      <c r="H152">
        <v>1</v>
      </c>
      <c r="I152" t="s">
        <v>23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</v>
      </c>
      <c r="AE152">
        <v>453</v>
      </c>
      <c r="AF152">
        <v>14.51162790697675</v>
      </c>
      <c r="AG152">
        <v>11.878787878787881</v>
      </c>
      <c r="AH152">
        <v>13.11883463099584</v>
      </c>
      <c r="AI152">
        <v>3.27970865774896</v>
      </c>
      <c r="AJ152">
        <v>0</v>
      </c>
      <c r="AK152">
        <v>0</v>
      </c>
    </row>
    <row r="153" spans="1:37" hidden="1" x14ac:dyDescent="0.2">
      <c r="A153" t="s">
        <v>130</v>
      </c>
      <c r="B153" t="s">
        <v>131</v>
      </c>
      <c r="C153" t="s">
        <v>131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14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4.5999999999999996</v>
      </c>
      <c r="AE153">
        <v>126</v>
      </c>
      <c r="AF153">
        <v>13.05555555555555</v>
      </c>
      <c r="AG153">
        <v>11.857142857142859</v>
      </c>
      <c r="AH153">
        <v>13.05942448038245</v>
      </c>
      <c r="AI153">
        <v>3.2648561200956121</v>
      </c>
      <c r="AJ153">
        <v>0</v>
      </c>
      <c r="AK153">
        <v>0</v>
      </c>
    </row>
    <row r="154" spans="1:37" hidden="1" x14ac:dyDescent="0.2">
      <c r="A154" t="s">
        <v>395</v>
      </c>
      <c r="B154" t="s">
        <v>396</v>
      </c>
      <c r="C154" t="s">
        <v>396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4.5</v>
      </c>
      <c r="AE154">
        <v>620</v>
      </c>
      <c r="AF154">
        <v>11.851851851851849</v>
      </c>
      <c r="AG154">
        <v>14.5</v>
      </c>
      <c r="AH154">
        <v>12.917362494659059</v>
      </c>
      <c r="AI154">
        <v>2.5834724989318119</v>
      </c>
      <c r="AJ154">
        <v>0</v>
      </c>
      <c r="AK154">
        <v>0</v>
      </c>
    </row>
    <row r="155" spans="1:37" hidden="1" x14ac:dyDescent="0.2">
      <c r="A155" t="s">
        <v>342</v>
      </c>
      <c r="B155" t="s">
        <v>343</v>
      </c>
      <c r="C155" t="s">
        <v>343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4.8</v>
      </c>
      <c r="AE155">
        <v>501</v>
      </c>
      <c r="AF155">
        <v>12.61363636363636</v>
      </c>
      <c r="AG155">
        <v>13.46153846153846</v>
      </c>
      <c r="AH155">
        <v>12.90277318995167</v>
      </c>
      <c r="AI155">
        <v>2.5805546379903341</v>
      </c>
      <c r="AJ155">
        <v>0</v>
      </c>
      <c r="AK155">
        <v>0</v>
      </c>
    </row>
    <row r="156" spans="1:37" hidden="1" x14ac:dyDescent="0.2">
      <c r="A156" t="s">
        <v>234</v>
      </c>
      <c r="B156" t="s">
        <v>235</v>
      </c>
      <c r="C156" t="s">
        <v>235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5.3</v>
      </c>
      <c r="AE156">
        <v>338</v>
      </c>
      <c r="AF156">
        <v>13.33333333333335</v>
      </c>
      <c r="AG156">
        <v>13.90625</v>
      </c>
      <c r="AH156">
        <v>12.817383478315771</v>
      </c>
      <c r="AI156">
        <v>2.5634766956631529</v>
      </c>
      <c r="AJ156">
        <v>0</v>
      </c>
      <c r="AK156">
        <v>0</v>
      </c>
    </row>
    <row r="157" spans="1:37" hidden="1" x14ac:dyDescent="0.2">
      <c r="A157" t="s">
        <v>300</v>
      </c>
      <c r="B157" t="s">
        <v>301</v>
      </c>
      <c r="C157" t="s">
        <v>301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23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4.9000000000000004</v>
      </c>
      <c r="AE157">
        <v>451</v>
      </c>
      <c r="AF157">
        <v>13.48474609002977</v>
      </c>
      <c r="AG157">
        <v>12.071428571428569</v>
      </c>
      <c r="AH157">
        <v>12.68310504777113</v>
      </c>
      <c r="AI157">
        <v>3.377327868028932</v>
      </c>
      <c r="AJ157">
        <v>0</v>
      </c>
      <c r="AK157">
        <v>0</v>
      </c>
    </row>
    <row r="158" spans="1:37" hidden="1" x14ac:dyDescent="0.2">
      <c r="A158" t="s">
        <v>155</v>
      </c>
      <c r="B158" t="s">
        <v>156</v>
      </c>
      <c r="C158" t="s">
        <v>156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16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4.8</v>
      </c>
      <c r="AE158">
        <v>213</v>
      </c>
      <c r="AF158">
        <v>11.463414634146339</v>
      </c>
      <c r="AG158">
        <v>13.203125</v>
      </c>
      <c r="AH158">
        <v>12.62474549722727</v>
      </c>
      <c r="AI158">
        <v>2.524949099445454</v>
      </c>
      <c r="AJ158">
        <v>0</v>
      </c>
      <c r="AK158">
        <v>0</v>
      </c>
    </row>
    <row r="159" spans="1:37" hidden="1" x14ac:dyDescent="0.2">
      <c r="A159" t="s">
        <v>240</v>
      </c>
      <c r="B159" t="s">
        <v>241</v>
      </c>
      <c r="C159" t="s">
        <v>241</v>
      </c>
      <c r="D159" t="s">
        <v>4</v>
      </c>
      <c r="E159">
        <v>0</v>
      </c>
      <c r="F159">
        <v>1</v>
      </c>
      <c r="G159">
        <v>0</v>
      </c>
      <c r="H159">
        <v>0</v>
      </c>
      <c r="I159" t="s">
        <v>20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4.4000000000000004</v>
      </c>
      <c r="AE159">
        <v>343</v>
      </c>
      <c r="AF159">
        <v>13.232274590492841</v>
      </c>
      <c r="AG159">
        <v>13.6</v>
      </c>
      <c r="AH159">
        <v>12.622739270185029</v>
      </c>
      <c r="AI159">
        <v>2.328935753221407</v>
      </c>
      <c r="AJ159">
        <v>0</v>
      </c>
      <c r="AK159">
        <v>0</v>
      </c>
    </row>
    <row r="160" spans="1:37" hidden="1" x14ac:dyDescent="0.2">
      <c r="A160" t="s">
        <v>132</v>
      </c>
      <c r="B160" t="s">
        <v>133</v>
      </c>
      <c r="C160" t="s">
        <v>133</v>
      </c>
      <c r="D160" t="s">
        <v>6</v>
      </c>
      <c r="E160">
        <v>0</v>
      </c>
      <c r="F160">
        <v>0</v>
      </c>
      <c r="G160">
        <v>0</v>
      </c>
      <c r="H160">
        <v>1</v>
      </c>
      <c r="I160" t="s">
        <v>14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5.9</v>
      </c>
      <c r="AE160">
        <v>132</v>
      </c>
      <c r="AF160">
        <v>12.67388730353645</v>
      </c>
      <c r="AG160">
        <v>11.147540983606561</v>
      </c>
      <c r="AH160">
        <v>12.490604886794429</v>
      </c>
      <c r="AI160">
        <v>3.064129006639956</v>
      </c>
      <c r="AJ160">
        <v>0</v>
      </c>
      <c r="AK160">
        <v>0</v>
      </c>
    </row>
    <row r="161" spans="1:37" hidden="1" x14ac:dyDescent="0.2">
      <c r="A161" t="s">
        <v>238</v>
      </c>
      <c r="B161" t="s">
        <v>239</v>
      </c>
      <c r="C161" t="s">
        <v>239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5.4</v>
      </c>
      <c r="AE161">
        <v>342</v>
      </c>
      <c r="AF161">
        <v>13.369565217391299</v>
      </c>
      <c r="AG161">
        <v>13.194444444444439</v>
      </c>
      <c r="AH161">
        <v>12.48834530473334</v>
      </c>
      <c r="AI161">
        <v>2.4976690609466692</v>
      </c>
      <c r="AJ161">
        <v>0</v>
      </c>
      <c r="AK161">
        <v>0</v>
      </c>
    </row>
    <row r="162" spans="1:37" hidden="1" x14ac:dyDescent="0.2">
      <c r="A162" t="s">
        <v>128</v>
      </c>
      <c r="B162" t="s">
        <v>129</v>
      </c>
      <c r="C162" t="s">
        <v>129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14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5.4</v>
      </c>
      <c r="AE162">
        <v>124</v>
      </c>
      <c r="AF162">
        <v>12</v>
      </c>
      <c r="AG162">
        <v>11.80769230769231</v>
      </c>
      <c r="AH162">
        <v>12.47207488769121</v>
      </c>
      <c r="AI162">
        <v>3.118018721922803</v>
      </c>
      <c r="AJ162">
        <v>0</v>
      </c>
      <c r="AK162">
        <v>0</v>
      </c>
    </row>
    <row r="163" spans="1:37" hidden="1" x14ac:dyDescent="0.2">
      <c r="A163" t="s">
        <v>292</v>
      </c>
      <c r="B163" t="s">
        <v>293</v>
      </c>
      <c r="C163" t="s">
        <v>293</v>
      </c>
      <c r="D163" t="s">
        <v>6</v>
      </c>
      <c r="E163">
        <v>0</v>
      </c>
      <c r="F163">
        <v>0</v>
      </c>
      <c r="G163">
        <v>0</v>
      </c>
      <c r="H163">
        <v>1</v>
      </c>
      <c r="I163" t="s">
        <v>22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5.3</v>
      </c>
      <c r="AE163">
        <v>421</v>
      </c>
      <c r="AF163">
        <v>16.92307692307693</v>
      </c>
      <c r="AG163">
        <v>15.555555555555561</v>
      </c>
      <c r="AH163">
        <v>12.45680541447866</v>
      </c>
      <c r="AI163">
        <v>2.491361082895732</v>
      </c>
      <c r="AJ163">
        <v>0</v>
      </c>
      <c r="AK163">
        <v>0</v>
      </c>
    </row>
    <row r="164" spans="1:37" hidden="1" x14ac:dyDescent="0.2">
      <c r="A164" t="s">
        <v>255</v>
      </c>
      <c r="B164" t="s">
        <v>256</v>
      </c>
      <c r="C164" t="s">
        <v>256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5.3</v>
      </c>
      <c r="AE164">
        <v>360</v>
      </c>
      <c r="AF164">
        <v>12.916666666666661</v>
      </c>
      <c r="AG164">
        <v>13.482142857142859</v>
      </c>
      <c r="AH164">
        <v>12.421919275943161</v>
      </c>
      <c r="AI164">
        <v>2.484383855188633</v>
      </c>
      <c r="AJ164">
        <v>0</v>
      </c>
      <c r="AK164">
        <v>0</v>
      </c>
    </row>
    <row r="165" spans="1:37" hidden="1" x14ac:dyDescent="0.2">
      <c r="A165" t="s">
        <v>116</v>
      </c>
      <c r="B165" t="s">
        <v>302</v>
      </c>
      <c r="C165" t="s">
        <v>302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23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5</v>
      </c>
      <c r="AE165">
        <v>452</v>
      </c>
      <c r="AF165">
        <v>13.07936507936507</v>
      </c>
      <c r="AG165">
        <v>11.9</v>
      </c>
      <c r="AH165">
        <v>12.39310571349303</v>
      </c>
      <c r="AI165">
        <v>3.098276428373258</v>
      </c>
      <c r="AJ165">
        <v>0</v>
      </c>
      <c r="AK165">
        <v>0</v>
      </c>
    </row>
    <row r="166" spans="1:37" hidden="1" x14ac:dyDescent="0.2">
      <c r="A166" t="s">
        <v>103</v>
      </c>
      <c r="B166" t="s">
        <v>104</v>
      </c>
      <c r="C166" t="s">
        <v>104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13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4.5999999999999996</v>
      </c>
      <c r="AE166">
        <v>79</v>
      </c>
      <c r="AF166">
        <v>10.90909090909091</v>
      </c>
      <c r="AG166">
        <v>12.1875</v>
      </c>
      <c r="AH166">
        <v>12.38164229526136</v>
      </c>
      <c r="AI166">
        <v>2.4763284590522709</v>
      </c>
      <c r="AJ166">
        <v>0</v>
      </c>
      <c r="AK166">
        <v>0</v>
      </c>
    </row>
    <row r="167" spans="1:37" hidden="1" x14ac:dyDescent="0.2">
      <c r="A167" t="s">
        <v>118</v>
      </c>
      <c r="B167" t="s">
        <v>119</v>
      </c>
      <c r="C167" t="s">
        <v>119</v>
      </c>
      <c r="D167" t="s">
        <v>3</v>
      </c>
      <c r="E167">
        <v>1</v>
      </c>
      <c r="F167">
        <v>0</v>
      </c>
      <c r="G167">
        <v>0</v>
      </c>
      <c r="H167">
        <v>0</v>
      </c>
      <c r="I167" t="s">
        <v>14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4.5</v>
      </c>
      <c r="AE167">
        <v>115</v>
      </c>
      <c r="AF167">
        <v>12.000000000000011</v>
      </c>
      <c r="AG167">
        <v>11.555555555555561</v>
      </c>
      <c r="AH167">
        <v>12.34214832217542</v>
      </c>
      <c r="AI167">
        <v>3.085537080543856</v>
      </c>
      <c r="AJ167">
        <v>0</v>
      </c>
      <c r="AK167">
        <v>0</v>
      </c>
    </row>
    <row r="168" spans="1:37" hidden="1" x14ac:dyDescent="0.2">
      <c r="A168" t="s">
        <v>233</v>
      </c>
      <c r="B168" t="s">
        <v>249</v>
      </c>
      <c r="C168" t="s">
        <v>249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20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4.5999999999999996</v>
      </c>
      <c r="AE168">
        <v>354</v>
      </c>
      <c r="AF168">
        <v>12.17105263157894</v>
      </c>
      <c r="AG168">
        <v>13.70833333333333</v>
      </c>
      <c r="AH168">
        <v>12.192442935346151</v>
      </c>
      <c r="AI168">
        <v>2.4384885870692292</v>
      </c>
      <c r="AJ168">
        <v>0</v>
      </c>
      <c r="AK168">
        <v>0</v>
      </c>
    </row>
    <row r="169" spans="1:37" hidden="1" x14ac:dyDescent="0.2">
      <c r="A169" t="s">
        <v>385</v>
      </c>
      <c r="B169" t="s">
        <v>386</v>
      </c>
      <c r="C169" t="s">
        <v>386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26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5</v>
      </c>
      <c r="AE169">
        <v>585</v>
      </c>
      <c r="AF169">
        <v>10</v>
      </c>
      <c r="AG169">
        <v>11.91666666666667</v>
      </c>
      <c r="AH169">
        <v>12.17219958725522</v>
      </c>
      <c r="AI169">
        <v>2.4344399174510438</v>
      </c>
      <c r="AJ169">
        <v>0</v>
      </c>
      <c r="AK169">
        <v>0</v>
      </c>
    </row>
    <row r="170" spans="1:37" hidden="1" x14ac:dyDescent="0.2">
      <c r="A170" t="s">
        <v>99</v>
      </c>
      <c r="B170" t="s">
        <v>100</v>
      </c>
      <c r="C170" t="s">
        <v>100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13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5</v>
      </c>
      <c r="AE170">
        <v>72</v>
      </c>
      <c r="AF170">
        <v>10.55555555555555</v>
      </c>
      <c r="AG170">
        <v>12.142857142857141</v>
      </c>
      <c r="AH170">
        <v>12.168102336980629</v>
      </c>
      <c r="AI170">
        <v>2.4336204673961261</v>
      </c>
      <c r="AJ170">
        <v>0</v>
      </c>
      <c r="AK170">
        <v>0</v>
      </c>
    </row>
    <row r="171" spans="1:37" hidden="1" x14ac:dyDescent="0.2">
      <c r="A171" t="s">
        <v>255</v>
      </c>
      <c r="B171" t="s">
        <v>387</v>
      </c>
      <c r="C171" t="s">
        <v>387</v>
      </c>
      <c r="D171" t="s">
        <v>4</v>
      </c>
      <c r="E171">
        <v>0</v>
      </c>
      <c r="F171">
        <v>1</v>
      </c>
      <c r="G171">
        <v>0</v>
      </c>
      <c r="H171">
        <v>0</v>
      </c>
      <c r="I171" t="s">
        <v>26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4.4000000000000004</v>
      </c>
      <c r="AE171">
        <v>597</v>
      </c>
      <c r="AF171">
        <v>10.57692307692307</v>
      </c>
      <c r="AG171">
        <v>11.25</v>
      </c>
      <c r="AH171">
        <v>12.14269675596567</v>
      </c>
      <c r="AI171">
        <v>2.4285393511931348</v>
      </c>
      <c r="AJ171">
        <v>0</v>
      </c>
      <c r="AK171">
        <v>0</v>
      </c>
    </row>
    <row r="172" spans="1:37" hidden="1" x14ac:dyDescent="0.2">
      <c r="A172" t="s">
        <v>43</v>
      </c>
      <c r="B172" t="s">
        <v>44</v>
      </c>
      <c r="C172" t="s">
        <v>45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11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5.4</v>
      </c>
      <c r="AE172">
        <v>3</v>
      </c>
      <c r="AF172">
        <v>10.34482758620689</v>
      </c>
      <c r="AG172">
        <v>11.47727272727273</v>
      </c>
      <c r="AH172">
        <v>12.058868386422059</v>
      </c>
      <c r="AI172">
        <v>2.4117736772844109</v>
      </c>
      <c r="AJ172">
        <v>0</v>
      </c>
      <c r="AK172">
        <v>0</v>
      </c>
    </row>
    <row r="173" spans="1:37" hidden="1" x14ac:dyDescent="0.2">
      <c r="A173" t="s">
        <v>244</v>
      </c>
      <c r="B173" t="s">
        <v>245</v>
      </c>
      <c r="C173" t="s">
        <v>246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20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5</v>
      </c>
      <c r="AE173">
        <v>352</v>
      </c>
      <c r="AF173">
        <v>12.84090909090909</v>
      </c>
      <c r="AG173">
        <v>12.72058823529412</v>
      </c>
      <c r="AH173">
        <v>12.017773806092549</v>
      </c>
      <c r="AI173">
        <v>2.4035547612185102</v>
      </c>
      <c r="AJ173">
        <v>0</v>
      </c>
      <c r="AK173">
        <v>0</v>
      </c>
    </row>
    <row r="174" spans="1:37" hidden="1" x14ac:dyDescent="0.2">
      <c r="A174" t="s">
        <v>317</v>
      </c>
      <c r="B174" t="s">
        <v>318</v>
      </c>
      <c r="C174" t="s">
        <v>317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23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5.6</v>
      </c>
      <c r="AE174">
        <v>472</v>
      </c>
      <c r="AF174">
        <v>12.3545183586245</v>
      </c>
      <c r="AG174">
        <v>11.696428571428569</v>
      </c>
      <c r="AH174">
        <v>11.923652706878769</v>
      </c>
      <c r="AI174">
        <v>2.726317882322884</v>
      </c>
      <c r="AJ174">
        <v>0</v>
      </c>
      <c r="AK174">
        <v>0</v>
      </c>
    </row>
    <row r="175" spans="1:37" hidden="1" x14ac:dyDescent="0.2">
      <c r="A175" t="s">
        <v>353</v>
      </c>
      <c r="B175" t="s">
        <v>354</v>
      </c>
      <c r="C175" t="s">
        <v>354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25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4.3</v>
      </c>
      <c r="AE175">
        <v>522</v>
      </c>
      <c r="AF175">
        <v>7.5209299434425434</v>
      </c>
      <c r="AG175">
        <v>10.41666666666667</v>
      </c>
      <c r="AH175">
        <v>11.87606332462834</v>
      </c>
      <c r="AI175">
        <v>2.2152814072207399</v>
      </c>
      <c r="AJ175">
        <v>0</v>
      </c>
      <c r="AK175">
        <v>0</v>
      </c>
    </row>
    <row r="176" spans="1:37" hidden="1" x14ac:dyDescent="0.2">
      <c r="A176" t="s">
        <v>308</v>
      </c>
      <c r="B176" t="s">
        <v>309</v>
      </c>
      <c r="C176" t="s">
        <v>308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23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5.5</v>
      </c>
      <c r="AE176">
        <v>460</v>
      </c>
      <c r="AF176">
        <v>12</v>
      </c>
      <c r="AG176">
        <v>11.853154785393389</v>
      </c>
      <c r="AH176">
        <v>11.8162352718071</v>
      </c>
      <c r="AI176">
        <v>2.9496450525078699</v>
      </c>
      <c r="AJ176">
        <v>0</v>
      </c>
      <c r="AK176">
        <v>0</v>
      </c>
    </row>
    <row r="177" spans="1:37" hidden="1" x14ac:dyDescent="0.2">
      <c r="A177" t="s">
        <v>250</v>
      </c>
      <c r="B177" t="s">
        <v>251</v>
      </c>
      <c r="C177" t="s">
        <v>251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20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4.4000000000000004</v>
      </c>
      <c r="AE177">
        <v>355</v>
      </c>
      <c r="AF177">
        <v>11.643835616438359</v>
      </c>
      <c r="AG177">
        <v>13.245614035087719</v>
      </c>
      <c r="AH177">
        <v>11.72793234844228</v>
      </c>
      <c r="AI177">
        <v>2.3455864696884561</v>
      </c>
      <c r="AJ177">
        <v>0</v>
      </c>
      <c r="AK177">
        <v>0</v>
      </c>
    </row>
    <row r="178" spans="1:37" hidden="1" x14ac:dyDescent="0.2">
      <c r="A178" t="s">
        <v>399</v>
      </c>
      <c r="B178" t="s">
        <v>400</v>
      </c>
      <c r="C178" t="s">
        <v>400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27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4.8</v>
      </c>
      <c r="AE178">
        <v>632</v>
      </c>
      <c r="AF178">
        <v>10.8641975308642</v>
      </c>
      <c r="AG178">
        <v>13.0078125</v>
      </c>
      <c r="AH178">
        <v>11.691764351125549</v>
      </c>
      <c r="AI178">
        <v>2.3383528702251102</v>
      </c>
      <c r="AJ178">
        <v>0</v>
      </c>
      <c r="AK178">
        <v>0</v>
      </c>
    </row>
    <row r="179" spans="1:37" hidden="1" x14ac:dyDescent="0.2">
      <c r="A179" t="s">
        <v>140</v>
      </c>
      <c r="B179" t="s">
        <v>141</v>
      </c>
      <c r="C179" t="s">
        <v>141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15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4.9000000000000004</v>
      </c>
      <c r="AE179">
        <v>153</v>
      </c>
      <c r="AF179">
        <v>9.8043900756813791</v>
      </c>
      <c r="AG179">
        <v>11.93181818181818</v>
      </c>
      <c r="AH179">
        <v>11.689971328540411</v>
      </c>
      <c r="AI179">
        <v>2.3395260928604098</v>
      </c>
      <c r="AJ179">
        <v>0</v>
      </c>
      <c r="AK179">
        <v>0</v>
      </c>
    </row>
    <row r="180" spans="1:37" hidden="1" x14ac:dyDescent="0.2">
      <c r="A180" t="s">
        <v>247</v>
      </c>
      <c r="B180" t="s">
        <v>248</v>
      </c>
      <c r="C180" t="s">
        <v>248</v>
      </c>
      <c r="D180" t="s">
        <v>4</v>
      </c>
      <c r="E180">
        <v>0</v>
      </c>
      <c r="F180">
        <v>1</v>
      </c>
      <c r="G180">
        <v>0</v>
      </c>
      <c r="H180">
        <v>0</v>
      </c>
      <c r="I180" t="s">
        <v>20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4.5</v>
      </c>
      <c r="AE180">
        <v>353</v>
      </c>
      <c r="AF180">
        <v>11.730769230769219</v>
      </c>
      <c r="AG180">
        <v>12.95081967213115</v>
      </c>
      <c r="AH180">
        <v>11.62439033009387</v>
      </c>
      <c r="AI180">
        <v>2.324878066018774</v>
      </c>
      <c r="AJ180">
        <v>0</v>
      </c>
      <c r="AK180">
        <v>0</v>
      </c>
    </row>
    <row r="181" spans="1:37" hidden="1" x14ac:dyDescent="0.2">
      <c r="A181" t="s">
        <v>415</v>
      </c>
      <c r="B181" t="s">
        <v>416</v>
      </c>
      <c r="C181" t="s">
        <v>416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28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4.5999999999999996</v>
      </c>
      <c r="AE181">
        <v>671</v>
      </c>
      <c r="AF181">
        <v>10.869565217391299</v>
      </c>
      <c r="AG181">
        <v>11.91176470588235</v>
      </c>
      <c r="AH181">
        <v>11.567967242365279</v>
      </c>
      <c r="AI181">
        <v>2.3135934484730551</v>
      </c>
      <c r="AJ181">
        <v>0</v>
      </c>
      <c r="AK181">
        <v>0</v>
      </c>
    </row>
    <row r="182" spans="1:37" hidden="1" x14ac:dyDescent="0.2">
      <c r="A182" t="s">
        <v>321</v>
      </c>
      <c r="B182" t="s">
        <v>322</v>
      </c>
      <c r="C182" t="s">
        <v>322</v>
      </c>
      <c r="D182" t="s">
        <v>4</v>
      </c>
      <c r="E182">
        <v>0</v>
      </c>
      <c r="F182">
        <v>1</v>
      </c>
      <c r="G182">
        <v>0</v>
      </c>
      <c r="H182">
        <v>0</v>
      </c>
      <c r="I182" t="s">
        <v>23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4.9000000000000004</v>
      </c>
      <c r="AE182">
        <v>478</v>
      </c>
      <c r="AF182">
        <v>10.8</v>
      </c>
      <c r="AG182">
        <v>12.47356690942307</v>
      </c>
      <c r="AH182">
        <v>11.49550787374854</v>
      </c>
      <c r="AI182">
        <v>2.8787665615489559</v>
      </c>
      <c r="AJ182">
        <v>0</v>
      </c>
      <c r="AK182">
        <v>0</v>
      </c>
    </row>
    <row r="183" spans="1:37" hidden="1" x14ac:dyDescent="0.2">
      <c r="A183" t="s">
        <v>252</v>
      </c>
      <c r="B183" t="s">
        <v>253</v>
      </c>
      <c r="C183" t="s">
        <v>254</v>
      </c>
      <c r="D183" t="s">
        <v>6</v>
      </c>
      <c r="E183">
        <v>0</v>
      </c>
      <c r="F183">
        <v>0</v>
      </c>
      <c r="G183">
        <v>0</v>
      </c>
      <c r="H183">
        <v>1</v>
      </c>
      <c r="I183" t="s">
        <v>20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4.7</v>
      </c>
      <c r="AE183">
        <v>359</v>
      </c>
      <c r="AF183">
        <v>10.83333333333333</v>
      </c>
      <c r="AG183">
        <v>13.03571428571429</v>
      </c>
      <c r="AH183">
        <v>11.257243276044781</v>
      </c>
      <c r="AI183">
        <v>2.2514486552089559</v>
      </c>
      <c r="AJ183">
        <v>0</v>
      </c>
      <c r="AK183">
        <v>0</v>
      </c>
    </row>
    <row r="184" spans="1:37" hidden="1" x14ac:dyDescent="0.2">
      <c r="A184" t="s">
        <v>159</v>
      </c>
      <c r="B184" t="s">
        <v>160</v>
      </c>
      <c r="C184" t="s">
        <v>160</v>
      </c>
      <c r="D184" t="s">
        <v>3</v>
      </c>
      <c r="E184">
        <v>1</v>
      </c>
      <c r="F184">
        <v>0</v>
      </c>
      <c r="G184">
        <v>0</v>
      </c>
      <c r="H184">
        <v>0</v>
      </c>
      <c r="I184" t="s">
        <v>16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4.5</v>
      </c>
      <c r="AE184">
        <v>215</v>
      </c>
      <c r="AF184">
        <v>10.769230769230781</v>
      </c>
      <c r="AG184">
        <v>11.119536849903</v>
      </c>
      <c r="AH184">
        <v>11.178187402462109</v>
      </c>
      <c r="AI184">
        <v>2.234742383969051</v>
      </c>
      <c r="AJ184">
        <v>0</v>
      </c>
      <c r="AK184">
        <v>0</v>
      </c>
    </row>
    <row r="185" spans="1:37" hidden="1" x14ac:dyDescent="0.2">
      <c r="A185" t="s">
        <v>122</v>
      </c>
      <c r="B185" t="s">
        <v>123</v>
      </c>
      <c r="C185" t="s">
        <v>123</v>
      </c>
      <c r="D185" t="s">
        <v>5</v>
      </c>
      <c r="E185">
        <v>0</v>
      </c>
      <c r="F185">
        <v>0</v>
      </c>
      <c r="G185">
        <v>1</v>
      </c>
      <c r="H185">
        <v>0</v>
      </c>
      <c r="I185" t="s">
        <v>14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5.3</v>
      </c>
      <c r="AE185">
        <v>119</v>
      </c>
      <c r="AF185">
        <v>10.493506493506491</v>
      </c>
      <c r="AG185">
        <v>10.766666666666669</v>
      </c>
      <c r="AH185">
        <v>11.133732387006321</v>
      </c>
      <c r="AI185">
        <v>2.783433096751581</v>
      </c>
      <c r="AJ185">
        <v>0</v>
      </c>
      <c r="AK185">
        <v>0</v>
      </c>
    </row>
    <row r="186" spans="1:37" hidden="1" x14ac:dyDescent="0.2">
      <c r="A186" t="s">
        <v>397</v>
      </c>
      <c r="B186" t="s">
        <v>398</v>
      </c>
      <c r="C186" t="s">
        <v>398</v>
      </c>
      <c r="D186" t="s">
        <v>3</v>
      </c>
      <c r="E186">
        <v>1</v>
      </c>
      <c r="F186">
        <v>0</v>
      </c>
      <c r="G186">
        <v>0</v>
      </c>
      <c r="H186">
        <v>0</v>
      </c>
      <c r="I186" t="s">
        <v>27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4.5</v>
      </c>
      <c r="AE186">
        <v>626</v>
      </c>
      <c r="AF186">
        <v>10.357142857142859</v>
      </c>
      <c r="AG186">
        <v>12.25</v>
      </c>
      <c r="AH186">
        <v>11.06689434060176</v>
      </c>
      <c r="AI186">
        <v>2.213378868120353</v>
      </c>
      <c r="AJ186">
        <v>0</v>
      </c>
      <c r="AK186">
        <v>0</v>
      </c>
    </row>
    <row r="187" spans="1:37" hidden="1" x14ac:dyDescent="0.2">
      <c r="A187" t="s">
        <v>134</v>
      </c>
      <c r="B187" t="s">
        <v>135</v>
      </c>
      <c r="C187" t="s">
        <v>135</v>
      </c>
      <c r="D187" t="s">
        <v>6</v>
      </c>
      <c r="E187">
        <v>0</v>
      </c>
      <c r="F187">
        <v>0</v>
      </c>
      <c r="G187">
        <v>0</v>
      </c>
      <c r="H187">
        <v>1</v>
      </c>
      <c r="I187" t="s">
        <v>14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4.9000000000000004</v>
      </c>
      <c r="AE187">
        <v>135</v>
      </c>
      <c r="AF187">
        <v>8.9091936081077456</v>
      </c>
      <c r="AG187">
        <v>12.111111111111111</v>
      </c>
      <c r="AH187">
        <v>10.98320440819244</v>
      </c>
      <c r="AI187">
        <v>2.7458011020481101</v>
      </c>
      <c r="AJ187">
        <v>0</v>
      </c>
      <c r="AK187">
        <v>0</v>
      </c>
    </row>
    <row r="188" spans="1:37" hidden="1" x14ac:dyDescent="0.2">
      <c r="A188" t="s">
        <v>392</v>
      </c>
      <c r="B188" t="s">
        <v>393</v>
      </c>
      <c r="C188" t="s">
        <v>393</v>
      </c>
      <c r="D188" t="s">
        <v>6</v>
      </c>
      <c r="E188">
        <v>0</v>
      </c>
      <c r="F188">
        <v>0</v>
      </c>
      <c r="G188">
        <v>0</v>
      </c>
      <c r="H188">
        <v>1</v>
      </c>
      <c r="I188" t="s">
        <v>27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4.5999999999999996</v>
      </c>
      <c r="AE188">
        <v>614</v>
      </c>
      <c r="AF188">
        <v>10.71428571428571</v>
      </c>
      <c r="AG188">
        <v>11.5625</v>
      </c>
      <c r="AH188">
        <v>10.86530680455312</v>
      </c>
      <c r="AI188">
        <v>2.1730613609106242</v>
      </c>
      <c r="AJ188">
        <v>0</v>
      </c>
      <c r="AK188">
        <v>0</v>
      </c>
    </row>
    <row r="189" spans="1:37" hidden="1" x14ac:dyDescent="0.2">
      <c r="A189" t="s">
        <v>163</v>
      </c>
      <c r="B189" t="s">
        <v>164</v>
      </c>
      <c r="C189" t="s">
        <v>164</v>
      </c>
      <c r="D189" t="s">
        <v>5</v>
      </c>
      <c r="E189">
        <v>0</v>
      </c>
      <c r="F189">
        <v>0</v>
      </c>
      <c r="G189">
        <v>1</v>
      </c>
      <c r="H189">
        <v>0</v>
      </c>
      <c r="I189" t="s">
        <v>16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4.9000000000000004</v>
      </c>
      <c r="AE189">
        <v>218</v>
      </c>
      <c r="AF189">
        <v>10.45454545454545</v>
      </c>
      <c r="AG189">
        <v>10.625</v>
      </c>
      <c r="AH189">
        <v>10.761457830891411</v>
      </c>
      <c r="AI189">
        <v>2.152291566178282</v>
      </c>
      <c r="AJ189">
        <v>0</v>
      </c>
      <c r="AK189">
        <v>0</v>
      </c>
    </row>
    <row r="190" spans="1:37" hidden="1" x14ac:dyDescent="0.2">
      <c r="A190" t="s">
        <v>334</v>
      </c>
      <c r="B190" t="s">
        <v>335</v>
      </c>
      <c r="C190" t="s">
        <v>335</v>
      </c>
      <c r="D190" t="s">
        <v>5</v>
      </c>
      <c r="E190">
        <v>0</v>
      </c>
      <c r="F190">
        <v>0</v>
      </c>
      <c r="G190">
        <v>1</v>
      </c>
      <c r="H190">
        <v>0</v>
      </c>
      <c r="I190" t="s">
        <v>24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4.7</v>
      </c>
      <c r="AE190">
        <v>492</v>
      </c>
      <c r="AF190">
        <v>10.535714285714279</v>
      </c>
      <c r="AG190">
        <v>11.19047619047619</v>
      </c>
      <c r="AH190">
        <v>10.75079404653474</v>
      </c>
      <c r="AI190">
        <v>2.1501588093069479</v>
      </c>
      <c r="AJ190">
        <v>0</v>
      </c>
      <c r="AK190">
        <v>0</v>
      </c>
    </row>
    <row r="191" spans="1:37" hidden="1" x14ac:dyDescent="0.2">
      <c r="A191" t="s">
        <v>116</v>
      </c>
      <c r="B191" t="s">
        <v>117</v>
      </c>
      <c r="C191" t="s">
        <v>117</v>
      </c>
      <c r="D191" t="s">
        <v>4</v>
      </c>
      <c r="E191">
        <v>0</v>
      </c>
      <c r="F191">
        <v>1</v>
      </c>
      <c r="G191">
        <v>0</v>
      </c>
      <c r="H191">
        <v>0</v>
      </c>
      <c r="I191" t="s">
        <v>14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4.5</v>
      </c>
      <c r="AE191">
        <v>110</v>
      </c>
      <c r="AF191">
        <v>10.18181818181818</v>
      </c>
      <c r="AG191">
        <v>10.13953488372093</v>
      </c>
      <c r="AH191">
        <v>10.644659811299871</v>
      </c>
      <c r="AI191">
        <v>2.6611649528249681</v>
      </c>
      <c r="AJ191">
        <v>0</v>
      </c>
      <c r="AK191">
        <v>0</v>
      </c>
    </row>
    <row r="192" spans="1:37" hidden="1" x14ac:dyDescent="0.2">
      <c r="A192" t="s">
        <v>273</v>
      </c>
      <c r="B192" t="s">
        <v>274</v>
      </c>
      <c r="C192" t="s">
        <v>274</v>
      </c>
      <c r="D192" t="s">
        <v>4</v>
      </c>
      <c r="E192">
        <v>0</v>
      </c>
      <c r="F192">
        <v>1</v>
      </c>
      <c r="G192">
        <v>0</v>
      </c>
      <c r="H192">
        <v>0</v>
      </c>
      <c r="I192" t="s">
        <v>21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4.5</v>
      </c>
      <c r="AE192">
        <v>382</v>
      </c>
      <c r="AF192">
        <v>10.90909090909091</v>
      </c>
      <c r="AG192">
        <v>11.25</v>
      </c>
      <c r="AH192">
        <v>10.464990023910209</v>
      </c>
      <c r="AI192">
        <v>2.0929980047820411</v>
      </c>
      <c r="AJ192">
        <v>0</v>
      </c>
      <c r="AK192">
        <v>0</v>
      </c>
    </row>
    <row r="193" spans="1:37" hidden="1" x14ac:dyDescent="0.2">
      <c r="A193" t="s">
        <v>120</v>
      </c>
      <c r="B193" t="s">
        <v>121</v>
      </c>
      <c r="C193" t="s">
        <v>121</v>
      </c>
      <c r="D193" t="s">
        <v>4</v>
      </c>
      <c r="E193">
        <v>0</v>
      </c>
      <c r="F193">
        <v>1</v>
      </c>
      <c r="G193">
        <v>0</v>
      </c>
      <c r="H193">
        <v>0</v>
      </c>
      <c r="I193" t="s">
        <v>14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4.4000000000000004</v>
      </c>
      <c r="AE193">
        <v>118</v>
      </c>
      <c r="AF193">
        <v>9.4545454545454497</v>
      </c>
      <c r="AG193">
        <v>10.4</v>
      </c>
      <c r="AH193">
        <v>10.39175389259859</v>
      </c>
      <c r="AI193">
        <v>2.597938473149648</v>
      </c>
      <c r="AJ193">
        <v>0</v>
      </c>
      <c r="AK193">
        <v>0</v>
      </c>
    </row>
    <row r="194" spans="1:37" hidden="1" x14ac:dyDescent="0.2">
      <c r="A194" t="s">
        <v>159</v>
      </c>
      <c r="B194" t="s">
        <v>394</v>
      </c>
      <c r="C194" t="s">
        <v>394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27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4.4000000000000004</v>
      </c>
      <c r="AE194">
        <v>615</v>
      </c>
      <c r="AF194">
        <v>9.2651169281624881</v>
      </c>
      <c r="AG194">
        <v>11.66666666666667</v>
      </c>
      <c r="AH194">
        <v>10.27219493569709</v>
      </c>
      <c r="AI194">
        <v>2.079955502267866</v>
      </c>
      <c r="AJ194">
        <v>0</v>
      </c>
      <c r="AK194">
        <v>0</v>
      </c>
    </row>
    <row r="195" spans="1:37" hidden="1" x14ac:dyDescent="0.2">
      <c r="A195" t="s">
        <v>163</v>
      </c>
      <c r="B195" t="s">
        <v>299</v>
      </c>
      <c r="C195" t="s">
        <v>299</v>
      </c>
      <c r="D195" t="s">
        <v>6</v>
      </c>
      <c r="E195">
        <v>0</v>
      </c>
      <c r="F195">
        <v>0</v>
      </c>
      <c r="G195">
        <v>0</v>
      </c>
      <c r="H195">
        <v>1</v>
      </c>
      <c r="I195" t="s">
        <v>22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4.9000000000000004</v>
      </c>
      <c r="AE195">
        <v>444</v>
      </c>
      <c r="AF195">
        <v>13.266093148281691</v>
      </c>
      <c r="AG195">
        <v>10.3125</v>
      </c>
      <c r="AH195">
        <v>9.083434741789894</v>
      </c>
      <c r="AI195">
        <v>1.9668074439746079</v>
      </c>
      <c r="AJ195">
        <v>0</v>
      </c>
      <c r="AK195">
        <v>0</v>
      </c>
    </row>
    <row r="196" spans="1:37" hidden="1" x14ac:dyDescent="0.2">
      <c r="A196" t="s">
        <v>294</v>
      </c>
      <c r="B196" t="s">
        <v>295</v>
      </c>
      <c r="C196" t="s">
        <v>295</v>
      </c>
      <c r="D196" t="s">
        <v>6</v>
      </c>
      <c r="E196">
        <v>0</v>
      </c>
      <c r="F196">
        <v>0</v>
      </c>
      <c r="G196">
        <v>0</v>
      </c>
      <c r="H196">
        <v>1</v>
      </c>
      <c r="I196" t="s">
        <v>22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4.9000000000000004</v>
      </c>
      <c r="AE196">
        <v>423</v>
      </c>
      <c r="AF196">
        <v>10.8537408165549</v>
      </c>
      <c r="AG196">
        <v>11.944444444444439</v>
      </c>
      <c r="AH196">
        <v>8.7020059600476642</v>
      </c>
      <c r="AI196">
        <v>1.791724589109194</v>
      </c>
      <c r="AJ196">
        <v>0</v>
      </c>
      <c r="AK196">
        <v>0</v>
      </c>
    </row>
    <row r="197" spans="1:37" hidden="1" x14ac:dyDescent="0.2">
      <c r="A197" t="s">
        <v>290</v>
      </c>
      <c r="B197" t="s">
        <v>291</v>
      </c>
      <c r="C197" t="s">
        <v>291</v>
      </c>
      <c r="D197" t="s">
        <v>6</v>
      </c>
      <c r="E197">
        <v>0</v>
      </c>
      <c r="F197">
        <v>0</v>
      </c>
      <c r="G197">
        <v>0</v>
      </c>
      <c r="H197">
        <v>1</v>
      </c>
      <c r="I197" t="s">
        <v>22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4.8</v>
      </c>
      <c r="AE197">
        <v>409</v>
      </c>
      <c r="AF197">
        <v>10</v>
      </c>
      <c r="AG197">
        <v>12.77777777777778</v>
      </c>
      <c r="AH197">
        <v>8.6596628430548819</v>
      </c>
      <c r="AI197">
        <v>1.731932568610977</v>
      </c>
      <c r="AJ197">
        <v>0</v>
      </c>
      <c r="AK197">
        <v>0</v>
      </c>
    </row>
    <row r="198" spans="1:37" hidden="1" x14ac:dyDescent="0.2">
      <c r="A198" t="s">
        <v>297</v>
      </c>
      <c r="B198" t="s">
        <v>298</v>
      </c>
      <c r="C198" t="s">
        <v>298</v>
      </c>
      <c r="D198" t="s">
        <v>3</v>
      </c>
      <c r="E198">
        <v>1</v>
      </c>
      <c r="F198">
        <v>0</v>
      </c>
      <c r="G198">
        <v>0</v>
      </c>
      <c r="H198">
        <v>0</v>
      </c>
      <c r="I198" t="s">
        <v>22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4.5</v>
      </c>
      <c r="AE198">
        <v>442</v>
      </c>
      <c r="AF198">
        <v>10.76923075314723</v>
      </c>
      <c r="AG198">
        <v>11.388888888888889</v>
      </c>
      <c r="AH198">
        <v>8.4667099107258643</v>
      </c>
      <c r="AI198">
        <v>1.693341982145173</v>
      </c>
      <c r="AJ198">
        <v>0</v>
      </c>
      <c r="AK198">
        <v>0</v>
      </c>
    </row>
    <row r="199" spans="1:37" hidden="1" x14ac:dyDescent="0.2">
      <c r="A199" t="s">
        <v>240</v>
      </c>
      <c r="B199" t="s">
        <v>296</v>
      </c>
      <c r="C199" t="s">
        <v>296</v>
      </c>
      <c r="D199" t="s">
        <v>4</v>
      </c>
      <c r="E199">
        <v>0</v>
      </c>
      <c r="F199">
        <v>1</v>
      </c>
      <c r="G199">
        <v>0</v>
      </c>
      <c r="H199">
        <v>0</v>
      </c>
      <c r="I199" t="s">
        <v>22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4</v>
      </c>
      <c r="AE199">
        <v>441</v>
      </c>
      <c r="AF199">
        <v>10.45454545454545</v>
      </c>
      <c r="AG199">
        <v>10.51501204070966</v>
      </c>
      <c r="AH199">
        <v>8.0233213816021376</v>
      </c>
      <c r="AI199">
        <v>1.6051826125879249</v>
      </c>
      <c r="AJ199">
        <v>0</v>
      </c>
      <c r="AK199">
        <v>0</v>
      </c>
    </row>
    <row r="200" spans="1:37" hidden="1" x14ac:dyDescent="0.2">
      <c r="A200" t="s">
        <v>367</v>
      </c>
      <c r="B200" t="s">
        <v>368</v>
      </c>
      <c r="C200" t="s">
        <v>368</v>
      </c>
      <c r="D200" t="s">
        <v>3</v>
      </c>
      <c r="E200">
        <v>1</v>
      </c>
      <c r="F200">
        <v>0</v>
      </c>
      <c r="G200">
        <v>0</v>
      </c>
      <c r="H200">
        <v>0</v>
      </c>
      <c r="I200" t="s">
        <v>25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5.5</v>
      </c>
      <c r="AE200">
        <v>543</v>
      </c>
      <c r="AF200">
        <v>20.684931506849331</v>
      </c>
      <c r="AG200">
        <v>17.952586206896552</v>
      </c>
      <c r="AH200">
        <f>25.5038781102491*0.25</f>
        <v>6.3759695275622752</v>
      </c>
      <c r="AI200">
        <f>5.10077562204982*0.25</f>
        <v>1.275193905512455</v>
      </c>
      <c r="AJ200">
        <v>1</v>
      </c>
      <c r="AK200">
        <v>0</v>
      </c>
    </row>
    <row r="201" spans="1:37" x14ac:dyDescent="0.2">
      <c r="A201" t="s">
        <v>114</v>
      </c>
      <c r="B201" t="s">
        <v>115</v>
      </c>
      <c r="C201" t="s">
        <v>115</v>
      </c>
      <c r="D201" t="s">
        <v>4</v>
      </c>
      <c r="E201">
        <v>0</v>
      </c>
      <c r="F201">
        <v>1</v>
      </c>
      <c r="G201">
        <v>0</v>
      </c>
      <c r="H201">
        <v>0</v>
      </c>
      <c r="I201" t="s">
        <v>14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4.5</v>
      </c>
      <c r="AE201">
        <v>104</v>
      </c>
      <c r="AF201">
        <v>12</v>
      </c>
      <c r="AG201">
        <v>12.117647058823531</v>
      </c>
      <c r="AH201">
        <f>12.631795182089*0.5</f>
        <v>6.3158975910445001</v>
      </c>
      <c r="AI201">
        <f>3.15794879552225*0.5</f>
        <v>1.578974397761125</v>
      </c>
      <c r="AJ201">
        <v>1</v>
      </c>
      <c r="AK201">
        <v>1</v>
      </c>
    </row>
    <row r="202" spans="1:37" hidden="1" x14ac:dyDescent="0.2"/>
    <row r="203" spans="1:37" hidden="1" x14ac:dyDescent="0.2"/>
    <row r="204" spans="1:37" hidden="1" x14ac:dyDescent="0.2"/>
    <row r="205" spans="1:37" hidden="1" x14ac:dyDescent="0.2"/>
    <row r="206" spans="1:37" hidden="1" x14ac:dyDescent="0.2"/>
    <row r="207" spans="1:37" hidden="1" x14ac:dyDescent="0.2"/>
    <row r="208" spans="1:37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2023-12-04T20:34:12Z</dcterms:created>
  <dcterms:modified xsi:type="dcterms:W3CDTF">2023-12-04T20:58:42Z</dcterms:modified>
</cp:coreProperties>
</file>