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prado/Documents/BootCamp_GIT/bootcamp_homework/gprado_hw-1/"/>
    </mc:Choice>
  </mc:AlternateContent>
  <xr:revisionPtr revIDLastSave="0" documentId="13_ncr:1_{8288A893-DDA4-3743-BE44-61A80606F31E}" xr6:coauthVersionLast="36" xr6:coauthVersionMax="36" xr10:uidLastSave="{00000000-0000-0000-0000-000000000000}"/>
  <bookViews>
    <workbookView xWindow="0" yWindow="460" windowWidth="26320" windowHeight="16020" xr2:uid="{00000000-000D-0000-FFFF-FFFF00000000}"/>
  </bookViews>
  <sheets>
    <sheet name="Sheet1" sheetId="1" r:id="rId1"/>
    <sheet name="Category Stats" sheetId="3" r:id="rId2"/>
    <sheet name="Sub-Category Stats" sheetId="5" r:id="rId3"/>
    <sheet name="Launch Date Stats" sheetId="6" r:id="rId4"/>
    <sheet name="Goal Outcomes" sheetId="7" r:id="rId5"/>
  </sheets>
  <definedNames>
    <definedName name="_xlnm._FilterDatabase" localSheetId="0" hidden="1">Sheet1!$A$1:$T$4115</definedName>
  </definedNames>
  <calcPr calcId="18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3" i="7" l="1"/>
  <c r="D13" i="7"/>
  <c r="B13" i="7"/>
  <c r="C2" i="7"/>
  <c r="D2" i="7"/>
  <c r="C3" i="7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B12" i="7"/>
  <c r="B11" i="7"/>
  <c r="B10" i="7"/>
  <c r="E10" i="7" s="1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8" i="7" l="1"/>
  <c r="G8" i="7" s="1"/>
  <c r="E9" i="7"/>
  <c r="H9" i="7" s="1"/>
  <c r="E7" i="7"/>
  <c r="H10" i="7"/>
  <c r="G9" i="7"/>
  <c r="H7" i="7"/>
  <c r="G7" i="7"/>
  <c r="G10" i="7"/>
  <c r="E2" i="7"/>
  <c r="H2" i="7" s="1"/>
  <c r="E6" i="7"/>
  <c r="G6" i="7" s="1"/>
  <c r="F10" i="7"/>
  <c r="E13" i="7"/>
  <c r="H13" i="7" s="1"/>
  <c r="E5" i="7"/>
  <c r="H5" i="7" s="1"/>
  <c r="F9" i="7"/>
  <c r="E12" i="7"/>
  <c r="G12" i="7" s="1"/>
  <c r="E4" i="7"/>
  <c r="F4" i="7" s="1"/>
  <c r="E11" i="7"/>
  <c r="H11" i="7" s="1"/>
  <c r="E3" i="7"/>
  <c r="H3" i="7" s="1"/>
  <c r="F7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7" l="1"/>
  <c r="H8" i="7"/>
  <c r="G4" i="7"/>
  <c r="H6" i="7"/>
  <c r="F6" i="7"/>
  <c r="F3" i="7"/>
  <c r="G2" i="7"/>
  <c r="H12" i="7"/>
  <c r="F12" i="7"/>
  <c r="F11" i="7"/>
  <c r="H4" i="7"/>
  <c r="F5" i="7"/>
  <c r="G3" i="7"/>
  <c r="G5" i="7"/>
  <c r="G11" i="7"/>
  <c r="G13" i="7"/>
  <c r="F2" i="7"/>
  <c r="F13" i="7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<sst xmlns="http://schemas.openxmlformats.org/spreadsheetml/2006/main" count="24819" uniqueCount="8400">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</sst>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28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A00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[StarterBook_gprado.xlsx]Category Stats!PivotTable3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FA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A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A-9044-A43C-0C2316D3654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432FF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8A-9044-A43C-0C2316D3654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8A-9044-A43C-0C2316D3654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8A-9044-A43C-0C2316D36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999552"/>
        <c:axId val="841001232"/>
      </c:barChart>
      <c:catAx>
        <c:axId val="84099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01232"/>
        <c:crosses val="autoZero"/>
        <c:auto val="1"/>
        <c:lblAlgn val="ctr"/>
        <c:lblOffset val="100"/>
        <c:noMultiLvlLbl val="0"/>
      </c:catAx>
      <c:valAx>
        <c:axId val="8410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9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[StarterBook_gprado.xlsx]Sub-Category Stats!PivotTable3</c:name>
    <c:fmtId val="2"/>
  </c:pivotSource>
  <c:chart>
    <c:autoTitleDeleted val="1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00FA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0432F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FA00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18-864A-88DC-AF60B0FF5C21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432FF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18-864A-88DC-AF60B0FF5C21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18-864A-88DC-AF60B0FF5C21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18-864A-88DC-AF60B0FF5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999552"/>
        <c:axId val="841001232"/>
      </c:barChart>
      <c:catAx>
        <c:axId val="84099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01232"/>
        <c:crosses val="autoZero"/>
        <c:auto val="1"/>
        <c:lblAlgn val="ctr"/>
        <c:lblOffset val="100"/>
        <c:noMultiLvlLbl val="0"/>
      </c:catAx>
      <c:valAx>
        <c:axId val="8410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9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[StarterBook_gprado.xlsx]Launch Date Stats!PivotTable1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rgbClr val="FFC000"/>
            </a:solidFill>
            <a:round/>
          </a:ln>
          <a:effectLst/>
        </c:spPr>
        <c:marker>
          <c:symbol val="circle"/>
          <c:size val="4"/>
          <c:spPr>
            <a:solidFill>
              <a:srgbClr val="FFC000"/>
            </a:solidFill>
            <a:ln w="9525" cap="flat" cmpd="sng" algn="ctr">
              <a:solidFill>
                <a:srgbClr val="FFC000"/>
              </a:solidFill>
              <a:round/>
            </a:ln>
            <a:effectLst/>
          </c:spPr>
        </c:marker>
      </c:pivotFmt>
      <c:pivotFmt>
        <c:idx val="1"/>
        <c:spPr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rgbClr val="FF0000"/>
            </a:solidFill>
            <a:ln w="9525" cap="flat" cmpd="sng" algn="ctr">
              <a:solidFill>
                <a:srgbClr val="FF0000"/>
              </a:solidFill>
              <a:round/>
            </a:ln>
            <a:effectLst/>
          </c:spPr>
        </c:marker>
      </c:pivotFmt>
      <c:pivotFmt>
        <c:idx val="2"/>
        <c:spPr>
          <a:ln w="22225" cap="rnd" cmpd="sng" algn="ctr">
            <a:solidFill>
              <a:srgbClr val="0432FF"/>
            </a:solidFill>
            <a:round/>
          </a:ln>
          <a:effectLst/>
        </c:spPr>
        <c:marker>
          <c:symbol val="circle"/>
          <c:size val="4"/>
          <c:spPr>
            <a:solidFill>
              <a:srgbClr val="0432FF"/>
            </a:solidFill>
            <a:ln w="9525" cap="flat" cmpd="sng" algn="ctr">
              <a:solidFill>
                <a:srgbClr val="0432FF"/>
              </a:solidFill>
              <a:round/>
            </a:ln>
            <a:effectLst/>
          </c:spPr>
        </c:marker>
      </c:pivotFmt>
      <c:pivotFmt>
        <c:idx val="3"/>
        <c:spPr>
          <a:ln w="22225" cap="rnd" cmpd="sng" algn="ctr">
            <a:solidFill>
              <a:srgbClr val="00FA00"/>
            </a:solidFill>
            <a:round/>
          </a:ln>
          <a:effectLst/>
        </c:spPr>
        <c:marker>
          <c:symbol val="circle"/>
          <c:size val="4"/>
          <c:spPr>
            <a:solidFill>
              <a:srgbClr val="00FA00"/>
            </a:solidFill>
            <a:ln w="9525" cap="flat" cmpd="sng" algn="ctr">
              <a:solidFill>
                <a:srgbClr val="00FA00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6-E748-BE3C-C06BBDD695AF}"/>
            </c:ext>
          </c:extLst>
        </c:ser>
        <c:ser>
          <c:idx val="1"/>
          <c:order val="1"/>
          <c:tx>
            <c:strRef>
              <c:f>'Launch 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1B-6849-9107-76713C7AADD2}"/>
            </c:ext>
          </c:extLst>
        </c:ser>
        <c:ser>
          <c:idx val="2"/>
          <c:order val="2"/>
          <c:tx>
            <c:strRef>
              <c:f>'Launch Date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rgbClr val="0432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432FF"/>
              </a:solidFill>
              <a:ln w="9525" cap="flat" cmpd="sng" algn="ctr">
                <a:solidFill>
                  <a:srgbClr val="0432FF"/>
                </a:solidFill>
                <a:round/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1B-6849-9107-76713C7AADD2}"/>
            </c:ext>
          </c:extLst>
        </c:ser>
        <c:ser>
          <c:idx val="3"/>
          <c:order val="3"/>
          <c:tx>
            <c:strRef>
              <c:f>'Launch Date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00FA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FA00"/>
              </a:solidFill>
              <a:ln w="9525" cap="flat" cmpd="sng" algn="ctr">
                <a:solidFill>
                  <a:srgbClr val="00FA00"/>
                </a:solidFill>
                <a:round/>
              </a:ln>
              <a:effectLst/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1B-6849-9107-76713C7A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874125680"/>
        <c:axId val="874254528"/>
      </c:lineChart>
      <c:catAx>
        <c:axId val="87412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54528"/>
        <c:crosses val="autoZero"/>
        <c:auto val="1"/>
        <c:lblAlgn val="ctr"/>
        <c:lblOffset val="100"/>
        <c:noMultiLvlLbl val="0"/>
      </c:catAx>
      <c:valAx>
        <c:axId val="87425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12568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 BASED ON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00FA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B-0F49-AD35-88501F766B17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8B-0F49-AD35-88501F766B17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8B-0F49-AD35-88501F766B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3509088"/>
        <c:axId val="903510768"/>
      </c:lineChart>
      <c:catAx>
        <c:axId val="903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10768"/>
        <c:crosses val="autoZero"/>
        <c:auto val="1"/>
        <c:lblAlgn val="ctr"/>
        <c:lblOffset val="100"/>
        <c:noMultiLvlLbl val="0"/>
      </c:catAx>
      <c:valAx>
        <c:axId val="9035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90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152400</xdr:rowOff>
    </xdr:from>
    <xdr:to>
      <xdr:col>16</xdr:col>
      <xdr:colOff>812800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BE553-9E23-6949-8032-E590B53EE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152400</xdr:rowOff>
    </xdr:from>
    <xdr:to>
      <xdr:col>16</xdr:col>
      <xdr:colOff>812800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93BF7-55DF-0A48-AF86-A6E93979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3</xdr:row>
      <xdr:rowOff>0</xdr:rowOff>
    </xdr:from>
    <xdr:to>
      <xdr:col>14</xdr:col>
      <xdr:colOff>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43E7A-409A-7648-BAF1-B06F19373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25400</xdr:rowOff>
    </xdr:from>
    <xdr:to>
      <xdr:col>13</xdr:col>
      <xdr:colOff>812800</xdr:colOff>
      <xdr:row>45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8C8A5-CFD4-634F-8500-3B250BB3B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820544328701" createdVersion="6" refreshedVersion="6" minRefreshableVersion="3" recordCount="4114" xr:uid="{B2DB3DCC-5658-D24A-95B9-4734D3BBB84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845541782408" createdVersion="6" refreshedVersion="6" minRefreshableVersion="3" recordCount="4114" xr:uid="{4FCF4978-0206-2F45-8EC6-DCD1195499F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60462-9CA4-9B43-BE36-9CA6046F739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6D6B8-ACC8-D541-A0EA-C50559A19ED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C965E-3244-9342-9101-F6C710A635A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23">
      <pivotArea field="18" type="button" dataOnly="0" labelOnly="1" outline="0" axis="axisRow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IF(L2=0,"NA",E2/L2)</f>
        <v>63.917582417582416</v>
      </c>
      <c r="Q2" t="str">
        <f>LEFT(N2,FIND("/",N2,1)-1)</f>
        <v>film &amp; video</v>
      </c>
      <c r="R2" t="str">
        <f>MID(N2,FIND("/",N2)+1,256)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IF(L3=0,"NA",E3/L3)</f>
        <v>185.48101265822785</v>
      </c>
      <c r="Q3" t="str">
        <f t="shared" ref="Q3:Q66" si="2">LEFT(N3,FIND("/",N3,1)-1)</f>
        <v>film &amp; video</v>
      </c>
      <c r="R3" t="str">
        <f t="shared" ref="R3:R66" si="3">MID(N3,FIND("/",N3)+1,256)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IF(L67=0,"NA",E67/L67)</f>
        <v>132.05263157894737</v>
      </c>
      <c r="Q67" t="str">
        <f t="shared" ref="Q67:Q130" si="8">LEFT(N67,FIND("/",N67,1)-1)</f>
        <v>film &amp; video</v>
      </c>
      <c r="R67" t="str">
        <f t="shared" ref="R67:R130" si="9">MID(N67,FIND("/",N67)+1,256)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str">
        <f t="shared" ref="P131:P194" si="13">IF(L131=0,"NA",E131/L131)</f>
        <v>NA</v>
      </c>
      <c r="Q131" t="str">
        <f t="shared" ref="Q131:Q194" si="14">LEFT(N131,FIND("/",N131,1)-1)</f>
        <v>film &amp; video</v>
      </c>
      <c r="R131" t="str">
        <f t="shared" ref="R131:R194" si="15">MID(N131,FIND("/",N131)+1,256)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str">
        <f t="shared" ref="P195:P258" si="19">IF(L195=0,"NA",E195/L195)</f>
        <v>NA</v>
      </c>
      <c r="Q195" t="str">
        <f t="shared" ref="Q195:Q258" si="20">LEFT(N195,FIND("/",N195,1)-1)</f>
        <v>film &amp; video</v>
      </c>
      <c r="R195" t="str">
        <f t="shared" ref="R195:R258" si="21">MID(N195,FIND("/",N195)+1,256)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IF(L259=0,"NA",E259/L259)</f>
        <v>66.70405357142856</v>
      </c>
      <c r="Q259" t="str">
        <f t="shared" ref="Q259:Q322" si="26">LEFT(N259,FIND("/",N259,1)-1)</f>
        <v>film &amp; video</v>
      </c>
      <c r="R259" t="str">
        <f t="shared" ref="R259:R322" si="27">MID(N259,FIND("/",N259)+1,256)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IF(L323=0,"NA",E323/L323)</f>
        <v>106.62314540059347</v>
      </c>
      <c r="Q323" t="str">
        <f t="shared" ref="Q323:Q386" si="32">LEFT(N323,FIND("/",N323,1)-1)</f>
        <v>film &amp; video</v>
      </c>
      <c r="R323" t="str">
        <f t="shared" ref="R323:R386" si="33">MID(N323,FIND("/",N323)+1,256)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IF(L387=0,"NA",E387/L387)</f>
        <v>111.79535864978902</v>
      </c>
      <c r="Q387" t="str">
        <f t="shared" ref="Q387:Q450" si="38">LEFT(N387,FIND("/",N387,1)-1)</f>
        <v>film &amp; video</v>
      </c>
      <c r="R387" t="str">
        <f t="shared" ref="R387:R450" si="39">MID(N387,FIND("/",N387)+1,256)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IF(L451=0,"NA",E451/L451)</f>
        <v>9</v>
      </c>
      <c r="Q451" t="str">
        <f t="shared" ref="Q451:Q514" si="44">LEFT(N451,FIND("/",N451,1)-1)</f>
        <v>film &amp; video</v>
      </c>
      <c r="R451" t="str">
        <f t="shared" ref="R451:R514" si="45">MID(N451,FIND("/",N451)+1,256)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IF(L515=0,"NA",E515/L515)</f>
        <v>102.38235294117646</v>
      </c>
      <c r="Q515" t="str">
        <f t="shared" ref="Q515:Q578" si="50">LEFT(N515,FIND("/",N515,1)-1)</f>
        <v>film &amp; video</v>
      </c>
      <c r="R515" t="str">
        <f t="shared" ref="R515:R578" si="51">MID(N515,FIND("/",N515)+1,256)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NA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NA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NA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NA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NA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NA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NA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NA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IF(L579=0,"NA",E579/L579)</f>
        <v>10</v>
      </c>
      <c r="Q579" t="str">
        <f t="shared" ref="Q579:Q642" si="56">LEFT(N579,FIND("/",N579,1)-1)</f>
        <v>technology</v>
      </c>
      <c r="R579" t="str">
        <f t="shared" ref="R579:R642" si="57">MID(N579,FIND("/",N579)+1,256)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NA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NA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NA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NA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NA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NA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NA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NA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NA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NA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NA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NA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NA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NA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NA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NA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NA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NA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NA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IF(L643=0,"NA",E643/L643)</f>
        <v>151.31746031746033</v>
      </c>
      <c r="Q643" t="str">
        <f t="shared" ref="Q643:Q706" si="62">LEFT(N643,FIND("/",N643,1)-1)</f>
        <v>technology</v>
      </c>
      <c r="R643" t="str">
        <f t="shared" ref="R643:R706" si="63">MID(N643,FIND("/",N643)+1,256)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IF(L707=0,"NA",E707/L707)</f>
        <v>195.4</v>
      </c>
      <c r="Q707" t="str">
        <f t="shared" ref="Q707:Q770" si="68">LEFT(N707,FIND("/",N707,1)-1)</f>
        <v>technology</v>
      </c>
      <c r="R707" t="str">
        <f t="shared" ref="R707:R770" si="69">MID(N707,FIND("/",N707)+1,256)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NA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NA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IF(L771=0,"NA",E771/L771)</f>
        <v>31.846153846153847</v>
      </c>
      <c r="Q771" t="str">
        <f t="shared" ref="Q771:Q834" si="74">LEFT(N771,FIND("/",N771,1)-1)</f>
        <v>publishing</v>
      </c>
      <c r="R771" t="str">
        <f t="shared" ref="R771:R834" si="75">MID(N771,FIND("/",N771)+1,256)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IF(L835=0,"NA",E835/L835)</f>
        <v>148.78048780487805</v>
      </c>
      <c r="Q835" t="str">
        <f t="shared" ref="Q835:Q898" si="80">LEFT(N835,FIND("/",N835,1)-1)</f>
        <v>music</v>
      </c>
      <c r="R835" t="str">
        <f t="shared" ref="R835:R898" si="81">MID(N835,FIND("/",N835)+1,256)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NA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NA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str">
        <f t="shared" ref="P899:P962" si="85">IF(L899=0,"NA",E899/L899)</f>
        <v>NA</v>
      </c>
      <c r="Q899" t="str">
        <f t="shared" ref="Q899:Q962" si="86">LEFT(N899,FIND("/",N899,1)-1)</f>
        <v>music</v>
      </c>
      <c r="R899" t="str">
        <f t="shared" ref="R899:R962" si="87">MID(N899,FIND("/",N899)+1,256)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NA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NA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NA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NA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NA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NA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NA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NA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NA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NA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NA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NA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IF(L963=0,"NA",E963/L963)</f>
        <v>364.35454545454547</v>
      </c>
      <c r="Q963" t="str">
        <f t="shared" ref="Q963:Q1026" si="92">LEFT(N963,FIND("/",N963,1)-1)</f>
        <v>technology</v>
      </c>
      <c r="R963" t="str">
        <f t="shared" ref="R963:R1026" si="93">MID(N963,FIND("/",N963)+1,256)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IF(L1027=0,"NA",E1027/L1027)</f>
        <v>71.848571428571432</v>
      </c>
      <c r="Q1027" t="str">
        <f t="shared" ref="Q1027:Q1090" si="98">LEFT(N1027,FIND("/",N1027,1)-1)</f>
        <v>music</v>
      </c>
      <c r="R1027" t="str">
        <f t="shared" ref="R1027:R1090" si="99">MID(N1027,FIND("/",N1027)+1,256)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IF(L1091=0,"NA",E1091/L1091)</f>
        <v>23.959183673469386</v>
      </c>
      <c r="Q1091" t="str">
        <f t="shared" ref="Q1091:Q1154" si="104">LEFT(N1091,FIND("/",N1091,1)-1)</f>
        <v>games</v>
      </c>
      <c r="R1091" t="str">
        <f t="shared" ref="R1091:R1154" si="105">MID(N1091,FIND("/",N1091)+1,256)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NA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NA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NA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NA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NA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NA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NA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NA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NA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NA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NA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IF(L1155=0,"NA",E1155/L1155)</f>
        <v>50</v>
      </c>
      <c r="Q1155" t="str">
        <f t="shared" ref="Q1155:Q1218" si="110">LEFT(N1155,FIND("/",N1155,1)-1)</f>
        <v>food</v>
      </c>
      <c r="R1155" t="str">
        <f t="shared" ref="R1155:R1218" si="111">MID(N1155,FIND("/",N1155)+1,256)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NA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NA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NA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NA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NA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NA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NA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IF(L1219=0,"NA",E1219/L1219)</f>
        <v>148.57377049180329</v>
      </c>
      <c r="Q1219" t="str">
        <f t="shared" ref="Q1219:Q1282" si="116">LEFT(N1219,FIND("/",N1219,1)-1)</f>
        <v>photography</v>
      </c>
      <c r="R1219" t="str">
        <f t="shared" ref="R1219:R1282" si="117">MID(N1219,FIND("/",N1219)+1,256)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NA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NA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NA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NA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NA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NA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NA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IF(L1283=0,"NA",E1283/L1283)</f>
        <v>104.72972972972973</v>
      </c>
      <c r="Q1283" t="str">
        <f t="shared" ref="Q1283:Q1346" si="122">LEFT(N1283,FIND("/",N1283,1)-1)</f>
        <v>music</v>
      </c>
      <c r="R1283" t="str">
        <f t="shared" ref="R1283:R1346" si="123">MID(N1283,FIND("/",N1283)+1,256)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NA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NA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NA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IF(L1347=0,"NA",E1347/L1347)</f>
        <v>53.571428571428569</v>
      </c>
      <c r="Q1347" t="str">
        <f t="shared" ref="Q1347:Q1410" si="128">LEFT(N1347,FIND("/",N1347,1)-1)</f>
        <v>publishing</v>
      </c>
      <c r="R1347" t="str">
        <f t="shared" ref="R1347:R1410" si="129">MID(N1347,FIND("/",N1347)+1,256)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str">
        <f t="shared" ref="P1411:P1474" si="133">IF(L1411=0,"NA",E1411/L1411)</f>
        <v>NA</v>
      </c>
      <c r="Q1411" t="str">
        <f t="shared" ref="Q1411:Q1474" si="134">LEFT(N1411,FIND("/",N1411,1)-1)</f>
        <v>publishing</v>
      </c>
      <c r="R1411" t="str">
        <f t="shared" ref="R1411:R1474" si="135">MID(N1411,FIND("/",N1411)+1,256)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NA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NA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NA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NA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NA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NA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NA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NA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NA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NA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NA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NA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NA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NA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NA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NA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NA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NA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IF(L1475=0,"NA",E1475/L1475)</f>
        <v>38.462553191489363</v>
      </c>
      <c r="Q1475" t="str">
        <f t="shared" ref="Q1475:Q1538" si="140">LEFT(N1475,FIND("/",N1475,1)-1)</f>
        <v>publishing</v>
      </c>
      <c r="R1475" t="str">
        <f t="shared" ref="R1475:R1538" si="141">MID(N1475,FIND("/",N1475)+1,256)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NA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NA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NA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NA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NA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NA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IF(L1539=0,"NA",E1539/L1539)</f>
        <v>96.375</v>
      </c>
      <c r="Q1539" t="str">
        <f t="shared" ref="Q1539:Q1602" si="146">LEFT(N1539,FIND("/",N1539,1)-1)</f>
        <v>photography</v>
      </c>
      <c r="R1539" t="str">
        <f t="shared" ref="R1539:R1602" si="147">MID(N1539,FIND("/",N1539)+1,256)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NA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NA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NA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NA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NA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NA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NA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NA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NA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NA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NA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NA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NA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NA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NA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NA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IF(L1603=0,"NA",E1603/L1603)</f>
        <v>48.325535714285714</v>
      </c>
      <c r="Q1603" t="str">
        <f t="shared" ref="Q1603:Q1666" si="152">LEFT(N1603,FIND("/",N1603,1)-1)</f>
        <v>music</v>
      </c>
      <c r="R1603" t="str">
        <f t="shared" ref="R1603:R1666" si="153">MID(N1603,FIND("/",N1603)+1,256)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IF(L1667=0,"NA",E1667/L1667)</f>
        <v>44.956989247311824</v>
      </c>
      <c r="Q1667" t="str">
        <f t="shared" ref="Q1667:Q1730" si="158">LEFT(N1667,FIND("/",N1667,1)-1)</f>
        <v>music</v>
      </c>
      <c r="R1667" t="str">
        <f t="shared" ref="R1667:R1730" si="159">MID(N1667,FIND("/",N1667)+1,256)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NA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NA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NA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NA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NA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NA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NA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NA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str">
        <f t="shared" ref="P1731:P1794" si="163">IF(L1731=0,"NA",E1731/L1731)</f>
        <v>NA</v>
      </c>
      <c r="Q1731" t="str">
        <f t="shared" ref="Q1731:Q1794" si="164">LEFT(N1731,FIND("/",N1731,1)-1)</f>
        <v>music</v>
      </c>
      <c r="R1731" t="str">
        <f t="shared" ref="R1731:R1794" si="165">MID(N1731,FIND("/",N1731)+1,256)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NA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NA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NA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NA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NA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NA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IF(L1795=0,"NA",E1795/L1795)</f>
        <v>20</v>
      </c>
      <c r="Q1795" t="str">
        <f t="shared" ref="Q1795:Q1858" si="170">LEFT(N1795,FIND("/",N1795,1)-1)</f>
        <v>photography</v>
      </c>
      <c r="R1795" t="str">
        <f t="shared" ref="R1795:R1858" si="171">MID(N1795,FIND("/",N1795)+1,256)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NA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NA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NA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IF(L1859=0,"NA",E1859/L1859)</f>
        <v>136.36363636363637</v>
      </c>
      <c r="Q1859" t="str">
        <f t="shared" ref="Q1859:Q1922" si="176">LEFT(N1859,FIND("/",N1859,1)-1)</f>
        <v>music</v>
      </c>
      <c r="R1859" t="str">
        <f t="shared" ref="R1859:R1922" si="177">MID(N1859,FIND("/",N1859)+1,256)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NA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NA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NA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NA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NA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IF(L1923=0,"NA",E1923/L1923)</f>
        <v>54</v>
      </c>
      <c r="Q1923" t="str">
        <f t="shared" ref="Q1923:Q1986" si="182">LEFT(N1923,FIND("/",N1923,1)-1)</f>
        <v>music</v>
      </c>
      <c r="R1923" t="str">
        <f t="shared" ref="R1923:R1986" si="183">MID(N1923,FIND("/",N1923)+1,256)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NA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IF(L1987=0,"NA",E1987/L1987)</f>
        <v>12.75</v>
      </c>
      <c r="Q1987" t="str">
        <f t="shared" ref="Q1987:Q2050" si="188">LEFT(N1987,FIND("/",N1987,1)-1)</f>
        <v>photography</v>
      </c>
      <c r="R1987" t="str">
        <f t="shared" ref="R1987:R2050" si="189">MID(N1987,FIND("/",N1987)+1,256)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NA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NA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NA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NA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IF(L2051=0,"NA",E2051/L2051)</f>
        <v>80.991037735849048</v>
      </c>
      <c r="Q2051" t="str">
        <f t="shared" ref="Q2051:Q2114" si="194">LEFT(N2051,FIND("/",N2051,1)-1)</f>
        <v>technology</v>
      </c>
      <c r="R2051" t="str">
        <f t="shared" ref="R2051:R2114" si="195">MID(N2051,FIND("/",N2051)+1,256)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IF(L2115=0,"NA",E2115/L2115)</f>
        <v>68.598130841121488</v>
      </c>
      <c r="Q2115" t="str">
        <f t="shared" ref="Q2115:Q2178" si="200">LEFT(N2115,FIND("/",N2115,1)-1)</f>
        <v>music</v>
      </c>
      <c r="R2115" t="str">
        <f t="shared" ref="R2115:R2178" si="201">MID(N2115,FIND("/",N2115)+1,256)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NA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NA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IF(L2179=0,"NA",E2179/L2179)</f>
        <v>65.868421052631575</v>
      </c>
      <c r="Q2179" t="str">
        <f t="shared" ref="Q2179:Q2242" si="206">LEFT(N2179,FIND("/",N2179,1)-1)</f>
        <v>music</v>
      </c>
      <c r="R2179" t="str">
        <f t="shared" ref="R2179:R2242" si="207">MID(N2179,FIND("/",N2179)+1,256)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IF(L2243=0,"NA",E2243/L2243)</f>
        <v>49.472392638036808</v>
      </c>
      <c r="Q2243" t="str">
        <f t="shared" ref="Q2243:Q2306" si="212">LEFT(N2243,FIND("/",N2243,1)-1)</f>
        <v>games</v>
      </c>
      <c r="R2243" t="str">
        <f t="shared" ref="R2243:R2306" si="213">MID(N2243,FIND("/",N2243)+1,256)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IF(L2307=0,"NA",E2307/L2307)</f>
        <v>109.10778443113773</v>
      </c>
      <c r="Q2307" t="str">
        <f t="shared" ref="Q2307:Q2370" si="218">LEFT(N2307,FIND("/",N2307,1)-1)</f>
        <v>music</v>
      </c>
      <c r="R2307" t="str">
        <f t="shared" ref="R2307:R2370" si="219">MID(N2307,FIND("/",N2307)+1,256)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NA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NA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NA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NA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NA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NA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NA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NA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NA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NA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NA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NA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NA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NA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str">
        <f t="shared" ref="P2371:P2434" si="223">IF(L2371=0,"NA",E2371/L2371)</f>
        <v>NA</v>
      </c>
      <c r="Q2371" t="str">
        <f t="shared" ref="Q2371:Q2434" si="224">LEFT(N2371,FIND("/",N2371,1)-1)</f>
        <v>technology</v>
      </c>
      <c r="R2371" t="str">
        <f t="shared" ref="R2371:R2434" si="225">MID(N2371,FIND("/",N2371)+1,256)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NA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NA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NA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NA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NA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NA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NA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NA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NA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NA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NA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NA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NA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NA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NA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NA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NA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NA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NA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str">
        <f t="shared" ref="P2435:P2498" si="229">IF(L2435=0,"NA",E2435/L2435)</f>
        <v>NA</v>
      </c>
      <c r="Q2435" t="str">
        <f t="shared" ref="Q2435:Q2498" si="230">LEFT(N2435,FIND("/",N2435,1)-1)</f>
        <v>food</v>
      </c>
      <c r="R2435" t="str">
        <f t="shared" ref="R2435:R2498" si="231">MID(N2435,FIND("/",N2435)+1,256)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NA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NA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IF(L2499=0,"NA",E2499/L2499)</f>
        <v>80.551071428571419</v>
      </c>
      <c r="Q2499" t="str">
        <f t="shared" ref="Q2499:Q2562" si="236">LEFT(N2499,FIND("/",N2499,1)-1)</f>
        <v>music</v>
      </c>
      <c r="R2499" t="str">
        <f t="shared" ref="R2499:R2562" si="237">MID(N2499,FIND("/",N2499)+1,256)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NA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NA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NA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NA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NA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NA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NA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NA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NA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NA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NA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str">
        <f t="shared" ref="P2563:P2626" si="241">IF(L2563=0,"NA",E2563/L2563)</f>
        <v>NA</v>
      </c>
      <c r="Q2563" t="str">
        <f t="shared" ref="Q2563:Q2626" si="242">LEFT(N2563,FIND("/",N2563,1)-1)</f>
        <v>food</v>
      </c>
      <c r="R2563" t="str">
        <f t="shared" ref="R2563:R2626" si="243">MID(N2563,FIND("/",N2563)+1,256)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NA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NA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NA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NA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NA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NA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NA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NA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NA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NA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NA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NA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NA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IF(L2627=0,"NA",E2627/L2627)</f>
        <v>27.576923076923077</v>
      </c>
      <c r="Q2627" t="str">
        <f t="shared" ref="Q2627:Q2690" si="248">LEFT(N2627,FIND("/",N2627,1)-1)</f>
        <v>technology</v>
      </c>
      <c r="R2627" t="str">
        <f t="shared" ref="R2627:R2690" si="249">MID(N2627,FIND("/",N2627)+1,256)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NA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NA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NA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IF(L2691=0,"NA",E2691/L2691)</f>
        <v>1</v>
      </c>
      <c r="Q2691" t="str">
        <f t="shared" ref="Q2691:Q2754" si="254">LEFT(N2691,FIND("/",N2691,1)-1)</f>
        <v>food</v>
      </c>
      <c r="R2691" t="str">
        <f t="shared" ref="R2691:R2754" si="255">MID(N2691,FIND("/",N2691)+1,256)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NA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NA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NA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NA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IF(L2755=0,"NA",E2755/L2755)</f>
        <v>47.5</v>
      </c>
      <c r="Q2755" t="str">
        <f t="shared" ref="Q2755:Q2818" si="260">LEFT(N2755,FIND("/",N2755,1)-1)</f>
        <v>publishing</v>
      </c>
      <c r="R2755" t="str">
        <f t="shared" ref="R2755:R2818" si="261">MID(N2755,FIND("/",N2755)+1,256)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NA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NA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NA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NA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NA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NA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IF(L2819=0,"NA",E2819/L2819)</f>
        <v>23.636363636363637</v>
      </c>
      <c r="Q2819" t="str">
        <f t="shared" ref="Q2819:Q2882" si="266">LEFT(N2819,FIND("/",N2819,1)-1)</f>
        <v>theater</v>
      </c>
      <c r="R2819" t="str">
        <f t="shared" ref="R2819:R2882" si="267">MID(N2819,FIND("/",N2819)+1,256)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NA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NA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NA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NA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NA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NA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NA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NA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NA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NA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str">
        <f t="shared" ref="P2883:P2946" si="271">IF(L2883=0,"NA",E2883/L2883)</f>
        <v>NA</v>
      </c>
      <c r="Q2883" t="str">
        <f t="shared" ref="Q2883:Q2946" si="272">LEFT(N2883,FIND("/",N2883,1)-1)</f>
        <v>theater</v>
      </c>
      <c r="R2883" t="str">
        <f t="shared" ref="R2883:R2946" si="273">MID(N2883,FIND("/",N2883)+1,256)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NA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NA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NA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NA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str">
        <f t="shared" ref="P2947:P3010" si="277">IF(L2947=0,"NA",E2947/L2947)</f>
        <v>NA</v>
      </c>
      <c r="Q2947" t="str">
        <f t="shared" ref="Q2947:Q3010" si="278">LEFT(N2947,FIND("/",N2947,1)-1)</f>
        <v>theater</v>
      </c>
      <c r="R2947" t="str">
        <f t="shared" ref="R2947:R3010" si="279">MID(N2947,FIND("/",N2947)+1,256)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NA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NA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NA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NA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NA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IF(L3011=0,"NA",E3011/L3011)</f>
        <v>233.8984375</v>
      </c>
      <c r="Q3011" t="str">
        <f t="shared" ref="Q3011:Q3074" si="284">LEFT(N3011,FIND("/",N3011,1)-1)</f>
        <v>theater</v>
      </c>
      <c r="R3011" t="str">
        <f t="shared" ref="R3011:R3074" si="285">MID(N3011,FIND("/",N3011)+1,256)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NA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NA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NA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NA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IF(L3075=0,"NA",E3075/L3075)</f>
        <v>92.142857142857139</v>
      </c>
      <c r="Q3075" t="str">
        <f t="shared" ref="Q3075:Q3138" si="290">LEFT(N3075,FIND("/",N3075,1)-1)</f>
        <v>theater</v>
      </c>
      <c r="R3075" t="str">
        <f t="shared" ref="R3075:R3138" si="291">MID(N3075,FIND("/",N3075)+1,256)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NA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NA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NA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NA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IF(L3139=0,"NA",E3139/L3139)</f>
        <v>50</v>
      </c>
      <c r="Q3139" t="str">
        <f t="shared" ref="Q3139:Q3202" si="296">LEFT(N3139,FIND("/",N3139,1)-1)</f>
        <v>theater</v>
      </c>
      <c r="R3139" t="str">
        <f t="shared" ref="R3139:R3202" si="297">MID(N3139,FIND("/",N3139)+1,256)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NA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NA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NA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NA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NA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IF(L3203=0,"NA",E3203/L3203)</f>
        <v>12.5</v>
      </c>
      <c r="Q3203" t="str">
        <f t="shared" ref="Q3203:Q3266" si="302">LEFT(N3203,FIND("/",N3203,1)-1)</f>
        <v>theater</v>
      </c>
      <c r="R3203" t="str">
        <f t="shared" ref="R3203:R3266" si="303">MID(N3203,FIND("/",N3203)+1,256)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NA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NA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IF(L3267=0,"NA",E3267/L3267)</f>
        <v>70.285714285714292</v>
      </c>
      <c r="Q3267" t="str">
        <f t="shared" ref="Q3267:Q3330" si="308">LEFT(N3267,FIND("/",N3267,1)-1)</f>
        <v>theater</v>
      </c>
      <c r="R3267" t="str">
        <f t="shared" ref="R3267:R3330" si="309">MID(N3267,FIND("/",N3267)+1,256)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IF(L3331=0,"NA",E3331/L3331)</f>
        <v>44.92307692307692</v>
      </c>
      <c r="Q3331" t="str">
        <f t="shared" ref="Q3331:Q3394" si="314">LEFT(N3331,FIND("/",N3331,1)-1)</f>
        <v>theater</v>
      </c>
      <c r="R3331" t="str">
        <f t="shared" ref="R3331:R3394" si="315">MID(N3331,FIND("/",N3331)+1,256)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IF(L3395=0,"NA",E3395/L3395)</f>
        <v>36.06818181818182</v>
      </c>
      <c r="Q3395" t="str">
        <f t="shared" ref="Q3395:Q3458" si="320">LEFT(N3395,FIND("/",N3395,1)-1)</f>
        <v>theater</v>
      </c>
      <c r="R3395" t="str">
        <f t="shared" ref="R3395:R3458" si="321">MID(N3395,FIND("/",N3395)+1,256)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IF(L3459=0,"NA",E3459/L3459)</f>
        <v>50.981818181818184</v>
      </c>
      <c r="Q3459" t="str">
        <f t="shared" ref="Q3459:Q3522" si="326">LEFT(N3459,FIND("/",N3459,1)-1)</f>
        <v>theater</v>
      </c>
      <c r="R3459" t="str">
        <f t="shared" ref="R3459:R3522" si="327">MID(N3459,FIND("/",N3459)+1,256)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IF(L3523=0,"NA",E3523/L3523)</f>
        <v>45.615384615384613</v>
      </c>
      <c r="Q3523" t="str">
        <f t="shared" ref="Q3523:Q3586" si="332">LEFT(N3523,FIND("/",N3523,1)-1)</f>
        <v>theater</v>
      </c>
      <c r="R3523" t="str">
        <f t="shared" ref="R3523:R3586" si="333">MID(N3523,FIND("/",N3523)+1,256)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IF(L3587=0,"NA",E3587/L3587)</f>
        <v>176.08695652173913</v>
      </c>
      <c r="Q3587" t="str">
        <f t="shared" ref="Q3587:Q3650" si="338">LEFT(N3587,FIND("/",N3587,1)-1)</f>
        <v>theater</v>
      </c>
      <c r="R3587" t="str">
        <f t="shared" ref="R3587:R3650" si="339">MID(N3587,FIND("/",N3587)+1,256)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NA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NA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NA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NA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IF(L3651=0,"NA",E3651/L3651)</f>
        <v>97.5</v>
      </c>
      <c r="Q3651" t="str">
        <f t="shared" ref="Q3651:Q3714" si="344">LEFT(N3651,FIND("/",N3651,1)-1)</f>
        <v>theater</v>
      </c>
      <c r="R3651" t="str">
        <f t="shared" ref="R3651:R3714" si="345">MID(N3651,FIND("/",N3651)+1,256)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IF(L3715=0,"NA",E3715/L3715)</f>
        <v>106.84210526315789</v>
      </c>
      <c r="Q3715" t="str">
        <f t="shared" ref="Q3715:Q3778" si="350">LEFT(N3715,FIND("/",N3715,1)-1)</f>
        <v>theater</v>
      </c>
      <c r="R3715" t="str">
        <f t="shared" ref="R3715:R3778" si="351">MID(N3715,FIND("/",N3715)+1,256)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NA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NA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NA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NA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IF(L3779=0,"NA",E3779/L3779)</f>
        <v>48.542372881355931</v>
      </c>
      <c r="Q3779" t="str">
        <f t="shared" ref="Q3779:Q3842" si="356">LEFT(N3779,FIND("/",N3779,1)-1)</f>
        <v>theater</v>
      </c>
      <c r="R3779" t="str">
        <f t="shared" ref="R3779:R3842" si="357">MID(N3779,FIND("/",N3779)+1,256)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NA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NA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NA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NA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IF(L3843=0,"NA",E3843/L3843)</f>
        <v>25.647058823529413</v>
      </c>
      <c r="Q3843" t="str">
        <f t="shared" ref="Q3843:Q3906" si="362">LEFT(N3843,FIND("/",N3843,1)-1)</f>
        <v>theater</v>
      </c>
      <c r="R3843" t="str">
        <f t="shared" ref="R3843:R3906" si="363">MID(N3843,FIND("/",N3843)+1,256)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NA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NA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NA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NA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NA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NA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NA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NA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NA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NA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NA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NA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NA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IF(L3907=0,"NA",E3907/L3907)</f>
        <v>24.714285714285715</v>
      </c>
      <c r="Q3907" t="str">
        <f t="shared" ref="Q3907:Q3970" si="368">LEFT(N3907,FIND("/",N3907,1)-1)</f>
        <v>theater</v>
      </c>
      <c r="R3907" t="str">
        <f t="shared" ref="R3907:R3970" si="369">MID(N3907,FIND("/",N3907)+1,256)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NA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NA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NA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NA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NA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NA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NA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NA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NA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NA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NA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NA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IF(L3971=0,"NA",E3971/L3971)</f>
        <v>35.166666666666664</v>
      </c>
      <c r="Q3971" t="str">
        <f t="shared" ref="Q3971:Q4034" si="374">LEFT(N3971,FIND("/",N3971,1)-1)</f>
        <v>theater</v>
      </c>
      <c r="R3971" t="str">
        <f t="shared" ref="R3971:R4034" si="375">MID(N3971,FIND("/",N3971)+1,256)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NA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NA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NA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NA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NA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NA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NA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NA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NA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IF(L4035=0,"NA",E4035/L4035)</f>
        <v>65.340319148936175</v>
      </c>
      <c r="Q4035" t="str">
        <f t="shared" ref="Q4035:Q4098" si="380">LEFT(N4035,FIND("/",N4035,1)-1)</f>
        <v>theater</v>
      </c>
      <c r="R4035" t="str">
        <f t="shared" ref="R4035:R4098" si="381">MID(N4035,FIND("/",N4035)+1,256)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NA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NA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NA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NA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NA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NA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NA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NA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NA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str">
        <f t="shared" ref="P4099:P4115" si="385">IF(L4099=0,"NA",E4099/L4099)</f>
        <v>NA</v>
      </c>
      <c r="Q4099" t="str">
        <f t="shared" ref="Q4099:Q4115" si="386">LEFT(N4099,FIND("/",N4099,1)-1)</f>
        <v>theater</v>
      </c>
      <c r="R4099" t="str">
        <f t="shared" ref="R4099:R4115" si="387">MID(N4099,FIND("/",N4099)+1,256)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NA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NA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NA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NA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DDDAC26A-E660-4542-93AC-F77EC1165E49}"/>
  <conditionalFormatting sqref="F2:F4115">
    <cfRule type="cellIs" dxfId="27" priority="2" operator="equal">
      <formula>"live"</formula>
    </cfRule>
    <cfRule type="cellIs" dxfId="26" priority="4" operator="equal">
      <formula>"canceled"</formula>
    </cfRule>
    <cfRule type="cellIs" dxfId="25" priority="5" operator="equal">
      <formula>"failed"</formula>
    </cfRule>
    <cfRule type="cellIs" dxfId="24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FA0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28058-3544-BD41-A651-B77E2A295111}">
  <dimension ref="A1:F14"/>
  <sheetViews>
    <sheetView workbookViewId="0">
      <selection activeCell="M33" sqref="M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8312</v>
      </c>
    </row>
    <row r="3" spans="1:6" x14ac:dyDescent="0.2">
      <c r="A3" s="8" t="s">
        <v>8378</v>
      </c>
      <c r="B3" s="8" t="s">
        <v>8310</v>
      </c>
    </row>
    <row r="4" spans="1:6" x14ac:dyDescent="0.2">
      <c r="A4" s="8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10" t="s">
        <v>8314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0" t="s">
        <v>8318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0" t="s">
        <v>8320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0" t="s">
        <v>8316</v>
      </c>
      <c r="B8" s="9"/>
      <c r="C8" s="9"/>
      <c r="D8" s="9"/>
      <c r="E8" s="9">
        <v>24</v>
      </c>
      <c r="F8" s="9">
        <v>24</v>
      </c>
    </row>
    <row r="9" spans="1:6" x14ac:dyDescent="0.2">
      <c r="A9" s="10" t="s">
        <v>8317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0" t="s">
        <v>8322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0" t="s">
        <v>8315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0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0" t="s">
        <v>8321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0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D86A7-82F7-0A41-82B0-D002FB065402}">
  <dimension ref="A1:F46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83203125" bestFit="1" customWidth="1"/>
    <col min="8" max="8" width="12.33203125" bestFit="1" customWidth="1"/>
    <col min="9" max="9" width="11.83203125" bestFit="1" customWidth="1"/>
    <col min="10" max="10" width="16.6640625" bestFit="1" customWidth="1"/>
    <col min="11" max="11" width="16" bestFit="1" customWidth="1"/>
  </cols>
  <sheetData>
    <row r="1" spans="1:6" x14ac:dyDescent="0.2">
      <c r="A1" s="8" t="s">
        <v>8223</v>
      </c>
      <c r="B1" t="s">
        <v>8312</v>
      </c>
    </row>
    <row r="3" spans="1:6" x14ac:dyDescent="0.2">
      <c r="A3" s="8" t="s">
        <v>8378</v>
      </c>
      <c r="B3" s="8" t="s">
        <v>8310</v>
      </c>
    </row>
    <row r="4" spans="1:6" x14ac:dyDescent="0.2">
      <c r="A4" s="8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10" t="s">
        <v>8323</v>
      </c>
      <c r="B5" s="9"/>
      <c r="C5" s="9"/>
      <c r="D5" s="9">
        <v>100</v>
      </c>
      <c r="E5" s="9"/>
      <c r="F5" s="9">
        <v>100</v>
      </c>
    </row>
    <row r="6" spans="1:6" x14ac:dyDescent="0.2">
      <c r="A6" s="10" t="s">
        <v>8324</v>
      </c>
      <c r="B6" s="9"/>
      <c r="C6" s="9"/>
      <c r="D6" s="9"/>
      <c r="E6" s="9">
        <v>20</v>
      </c>
      <c r="F6" s="9">
        <v>20</v>
      </c>
    </row>
    <row r="7" spans="1:6" x14ac:dyDescent="0.2">
      <c r="A7" s="10" t="s">
        <v>8325</v>
      </c>
      <c r="B7" s="9"/>
      <c r="C7" s="9"/>
      <c r="D7" s="9"/>
      <c r="E7" s="9">
        <v>24</v>
      </c>
      <c r="F7" s="9">
        <v>24</v>
      </c>
    </row>
    <row r="8" spans="1:6" x14ac:dyDescent="0.2">
      <c r="A8" s="10" t="s">
        <v>8326</v>
      </c>
      <c r="B8" s="9"/>
      <c r="C8" s="9"/>
      <c r="D8" s="9">
        <v>40</v>
      </c>
      <c r="E8" s="9"/>
      <c r="F8" s="9">
        <v>40</v>
      </c>
    </row>
    <row r="9" spans="1:6" x14ac:dyDescent="0.2">
      <c r="A9" s="10" t="s">
        <v>8327</v>
      </c>
      <c r="B9" s="9">
        <v>40</v>
      </c>
      <c r="C9" s="9"/>
      <c r="D9" s="9"/>
      <c r="E9" s="9"/>
      <c r="F9" s="9">
        <v>40</v>
      </c>
    </row>
    <row r="10" spans="1:6" x14ac:dyDescent="0.2">
      <c r="A10" s="10" t="s">
        <v>8328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10" t="s">
        <v>8329</v>
      </c>
      <c r="B11" s="9"/>
      <c r="C11" s="9"/>
      <c r="D11" s="9">
        <v>80</v>
      </c>
      <c r="E11" s="9"/>
      <c r="F11" s="9">
        <v>80</v>
      </c>
    </row>
    <row r="12" spans="1:6" x14ac:dyDescent="0.2">
      <c r="A12" s="10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10" t="s">
        <v>8331</v>
      </c>
      <c r="B13" s="9"/>
      <c r="C13" s="9">
        <v>20</v>
      </c>
      <c r="D13" s="9">
        <v>40</v>
      </c>
      <c r="E13" s="9"/>
      <c r="F13" s="9">
        <v>60</v>
      </c>
    </row>
    <row r="14" spans="1:6" x14ac:dyDescent="0.2">
      <c r="A14" s="10" t="s">
        <v>8332</v>
      </c>
      <c r="B14" s="9"/>
      <c r="C14" s="9"/>
      <c r="D14" s="9">
        <v>40</v>
      </c>
      <c r="E14" s="9"/>
      <c r="F14" s="9">
        <v>40</v>
      </c>
    </row>
    <row r="15" spans="1:6" x14ac:dyDescent="0.2">
      <c r="A15" s="10" t="s">
        <v>8333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">
      <c r="A16" s="10" t="s">
        <v>8334</v>
      </c>
      <c r="B16" s="9"/>
      <c r="C16" s="9"/>
      <c r="D16" s="9">
        <v>20</v>
      </c>
      <c r="E16" s="9"/>
      <c r="F16" s="9">
        <v>20</v>
      </c>
    </row>
    <row r="17" spans="1:6" x14ac:dyDescent="0.2">
      <c r="A17" s="10" t="s">
        <v>8335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0" t="s">
        <v>8336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10" t="s">
        <v>8337</v>
      </c>
      <c r="B19" s="9"/>
      <c r="C19" s="9"/>
      <c r="D19" s="9">
        <v>60</v>
      </c>
      <c r="E19" s="9"/>
      <c r="F19" s="9">
        <v>60</v>
      </c>
    </row>
    <row r="20" spans="1:6" x14ac:dyDescent="0.2">
      <c r="A20" s="10" t="s">
        <v>8338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10" t="s">
        <v>8339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0" t="s">
        <v>8340</v>
      </c>
      <c r="B22" s="9"/>
      <c r="C22" s="9"/>
      <c r="D22" s="9">
        <v>40</v>
      </c>
      <c r="E22" s="9"/>
      <c r="F22" s="9">
        <v>40</v>
      </c>
    </row>
    <row r="23" spans="1:6" x14ac:dyDescent="0.2">
      <c r="A23" s="10" t="s">
        <v>8341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10" t="s">
        <v>8342</v>
      </c>
      <c r="B24" s="9"/>
      <c r="C24" s="9"/>
      <c r="D24" s="9">
        <v>20</v>
      </c>
      <c r="E24" s="9"/>
      <c r="F24" s="9">
        <v>20</v>
      </c>
    </row>
    <row r="25" spans="1:6" x14ac:dyDescent="0.2">
      <c r="A25" s="10" t="s">
        <v>8343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0" t="s">
        <v>8344</v>
      </c>
      <c r="B26" s="9"/>
      <c r="C26" s="9"/>
      <c r="D26" s="9">
        <v>20</v>
      </c>
      <c r="E26" s="9"/>
      <c r="F26" s="9">
        <v>20</v>
      </c>
    </row>
    <row r="27" spans="1:6" x14ac:dyDescent="0.2">
      <c r="A27" s="10" t="s">
        <v>8345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10" t="s">
        <v>8346</v>
      </c>
      <c r="B28" s="9"/>
      <c r="C28" s="9"/>
      <c r="D28" s="9">
        <v>20</v>
      </c>
      <c r="E28" s="9"/>
      <c r="F28" s="9">
        <v>20</v>
      </c>
    </row>
    <row r="29" spans="1:6" x14ac:dyDescent="0.2">
      <c r="A29" s="10" t="s">
        <v>8347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10" t="s">
        <v>8348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0" t="s">
        <v>8349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0" t="s">
        <v>8350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0" t="s">
        <v>8351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0" t="s">
        <v>8352</v>
      </c>
      <c r="B34" s="9"/>
      <c r="C34" s="9"/>
      <c r="D34" s="9"/>
      <c r="E34" s="9">
        <v>40</v>
      </c>
      <c r="F34" s="9">
        <v>40</v>
      </c>
    </row>
    <row r="35" spans="1:6" x14ac:dyDescent="0.2">
      <c r="A35" s="10" t="s">
        <v>8353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0" t="s">
        <v>8354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10" t="s">
        <v>8355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10" t="s">
        <v>8356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10" t="s">
        <v>8357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0" t="s">
        <v>8358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0" t="s">
        <v>8359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10" t="s">
        <v>8360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10" t="s">
        <v>8361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10" t="s">
        <v>8362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10" t="s">
        <v>8363</v>
      </c>
      <c r="B45" s="9"/>
      <c r="C45" s="9"/>
      <c r="D45" s="9"/>
      <c r="E45" s="9">
        <v>20</v>
      </c>
      <c r="F45" s="9">
        <v>20</v>
      </c>
    </row>
    <row r="46" spans="1:6" x14ac:dyDescent="0.2">
      <c r="A46" s="10" t="s">
        <v>8311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36BF-F89A-E844-962F-19F71A414FFB}">
  <dimension ref="A1:F18"/>
  <sheetViews>
    <sheetView workbookViewId="0">
      <selection activeCell="E21" sqref="E21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2.33203125" bestFit="1" customWidth="1"/>
    <col min="9" max="9" width="11.83203125" bestFit="1" customWidth="1"/>
    <col min="10" max="10" width="16.6640625" bestFit="1" customWidth="1"/>
    <col min="11" max="11" width="16" bestFit="1" customWidth="1"/>
  </cols>
  <sheetData>
    <row r="1" spans="1:6" x14ac:dyDescent="0.2">
      <c r="A1" s="8" t="s">
        <v>8308</v>
      </c>
      <c r="B1" t="s">
        <v>8312</v>
      </c>
    </row>
    <row r="2" spans="1:6" x14ac:dyDescent="0.2">
      <c r="A2" s="8" t="s">
        <v>8379</v>
      </c>
      <c r="B2" t="s">
        <v>8312</v>
      </c>
    </row>
    <row r="4" spans="1:6" x14ac:dyDescent="0.2">
      <c r="A4" s="8" t="s">
        <v>8378</v>
      </c>
      <c r="B4" s="8" t="s">
        <v>8310</v>
      </c>
    </row>
    <row r="5" spans="1:6" x14ac:dyDescent="0.2">
      <c r="A5" s="13" t="s">
        <v>8313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8311</v>
      </c>
    </row>
    <row r="6" spans="1:6" x14ac:dyDescent="0.2">
      <c r="A6" s="12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3E7FC-0A5B-094C-B177-5ED31E71CC96}">
  <dimension ref="A1:H13"/>
  <sheetViews>
    <sheetView workbookViewId="0">
      <selection activeCell="F12" sqref="F1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8382</v>
      </c>
      <c r="C1" t="s">
        <v>8381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COUNTIFS(Sheet1!$F$2:$F$4115,MID(B$1,FIND(" ",$B$1)+1,256),Sheet1!$D$2:$D$4115,"&lt;1000")</f>
        <v>322</v>
      </c>
      <c r="C2">
        <f>COUNTIFS(Sheet1!$F$2:$F$4115,MID(C$1,FIND(" ",$B$1)+1,256),Sheet1!$D$2:$D$4115,"&lt;1000")</f>
        <v>113</v>
      </c>
      <c r="D2">
        <f>COUNTIFS(Sheet1!$F$2:$F$4115,MID(D$1,FIND(" ",$B$1)+1,256),Sheet1!$D$2:$D$4115,"&lt;1000")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8389</v>
      </c>
      <c r="B3">
        <f>COUNTIFS(Sheet1!$F$2:$F$4115,MID(B$1,FIND(" ",B$1)+1,256),Sheet1!$D$2:$D$4115,"&gt;=1000",Sheet1!$D$2:$D$4115,"&lt;=4999")</f>
        <v>932</v>
      </c>
      <c r="C3">
        <f>COUNTIFS(Sheet1!$F$2:$F$4115,MID(C$1,FIND(" ",C$1)+1,256),Sheet1!$D$2:$D$4115,"&gt;=1000",Sheet1!$D$2:$D$4115,"&lt;=4999")</f>
        <v>420</v>
      </c>
      <c r="D3">
        <f>COUNTIFS(Sheet1!$F$2:$F$4115,MID(D$1,FIND(" ",D$1)+1,256),Sheet1!$D$2:$D$4115,"&gt;=1000",Sheet1!$D$2:$D$4115,"&lt;=4999")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8390</v>
      </c>
      <c r="B4">
        <f>COUNTIFS(Sheet1!$F$2:$F$4115,MID(B$1,FIND(" ",B$1)+1,256),Sheet1!$D$2:$D$4115,"&gt;=5000",Sheet1!$D$2:$D$4115,"&lt;=9999")</f>
        <v>381</v>
      </c>
      <c r="C4">
        <f>COUNTIFS(Sheet1!$F$2:$F$4115,MID(C$1,FIND(" ",C$1)+1,256),Sheet1!$D$2:$D$4115,"&gt;=5000",Sheet1!$D$2:$D$4115,"&lt;=9999")</f>
        <v>283</v>
      </c>
      <c r="D4">
        <f>COUNTIFS(Sheet1!$F$2:$F$4115,MID(D$1,FIND(" ",D$1)+1,256),Sheet1!$D$2:$D$4115,"&gt;=5000",Sheet1!$D$2:$D$4115,"&lt;=9999")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8391</v>
      </c>
      <c r="B5">
        <f>COUNTIFS(Sheet1!$F$2:$F$4115,MID(B$1,FIND(" ",B$1)+1,256),Sheet1!$D$2:$D$4115,"&gt;=10000",Sheet1!$D$2:$D$4115,"&lt;=14999")</f>
        <v>168</v>
      </c>
      <c r="C5">
        <f>COUNTIFS(Sheet1!$F$2:$F$4115,MID(C$1,FIND(" ",C$1)+1,256),Sheet1!$D$2:$D$4115,"&gt;=10000",Sheet1!$D$2:$D$4115,"&lt;=14999")</f>
        <v>144</v>
      </c>
      <c r="D5">
        <f>COUNTIFS(Sheet1!$F$2:$F$4115,MID(D$1,FIND(" ",D$1)+1,256),Sheet1!$D$2:$D$4115,"&gt;=10000",Sheet1!$D$2:$D$4115,"&lt;=14999")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8392</v>
      </c>
      <c r="B6">
        <f>COUNTIFS(Sheet1!$F$2:$F$4115,MID(B$1,FIND(" ",B$1)+1,256),Sheet1!$D$2:$D$4115,"&gt;=15000",Sheet1!$D$2:$D$4115,"&lt;=19999")</f>
        <v>94</v>
      </c>
      <c r="C6">
        <f>COUNTIFS(Sheet1!$F$2:$F$4115,MID(C$1,FIND(" ",C$1)+1,256),Sheet1!$D$2:$D$4115,"&gt;=15000",Sheet1!$D$2:$D$4115,"&lt;=19999")</f>
        <v>90</v>
      </c>
      <c r="D6">
        <f>COUNTIFS(Sheet1!$F$2:$F$4115,MID(D$1,FIND(" ",D$1)+1,256),Sheet1!$D$2:$D$4115,"&gt;=15000",Sheet1!$D$2:$D$4115,"&lt;=19999")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8393</v>
      </c>
      <c r="B7">
        <f>COUNTIFS(Sheet1!$F$2:$F$4115,MID(B$1,FIND(" ",B$1)+1,256),Sheet1!$D$2:$D$4115,"&gt;=20000",Sheet1!$D$2:$D$4115,"&lt;=24999")</f>
        <v>62</v>
      </c>
      <c r="C7">
        <f>COUNTIFS(Sheet1!$F$2:$F$4115,MID(C$1,FIND(" ",C$1)+1,256),Sheet1!$D$2:$D$4115,"&gt;=20000",Sheet1!$D$2:$D$4115,"&lt;=24999")</f>
        <v>72</v>
      </c>
      <c r="D7">
        <f>COUNTIFS(Sheet1!$F$2:$F$4115,MID(D$1,FIND(" ",D$1)+1,256),Sheet1!$D$2:$D$4115,"&gt;=20000",Sheet1!$D$2:$D$4115,"&lt;=24999")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8394</v>
      </c>
      <c r="B8">
        <f>COUNTIFS(Sheet1!$F$2:$F$4115,MID(B$1,FIND(" ",B$1)+1,256),Sheet1!$D$2:$D$4115,"&gt;=25000",Sheet1!$D$2:$D$4115,"&lt;=29999")</f>
        <v>55</v>
      </c>
      <c r="C8">
        <f>COUNTIFS(Sheet1!$F$2:$F$4115,MID(C$1,FIND(" ",C$1)+1,256),Sheet1!$D$2:$D$4115,"&gt;=25000",Sheet1!$D$2:$D$4115,"&lt;=29999")</f>
        <v>64</v>
      </c>
      <c r="D8">
        <f>COUNTIFS(Sheet1!$F$2:$F$4115,MID(D$1,FIND(" ",D$1)+1,256),Sheet1!$D$2:$D$4115,"&gt;=25000",Sheet1!$D$2:$D$4115,"&lt;=29999")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8395</v>
      </c>
      <c r="B9">
        <f>COUNTIFS(Sheet1!$F$2:$F$4115,MID(B$1,FIND(" ",B$1)+1,256),Sheet1!$D$2:$D$4115,"&gt;=30000",Sheet1!$D$2:$D$4115,"&lt;=34999")</f>
        <v>32</v>
      </c>
      <c r="C9">
        <f>COUNTIFS(Sheet1!$F$2:$F$4115,MID(C$1,FIND(" ",C$1)+1,256),Sheet1!$D$2:$D$4115,"&gt;=30000",Sheet1!$D$2:$D$4115,"&lt;=34999")</f>
        <v>37</v>
      </c>
      <c r="D9">
        <f>COUNTIFS(Sheet1!$F$2:$F$4115,MID(D$1,FIND(" ",D$1)+1,256),Sheet1!$D$2:$D$4115,"&gt;=30000",Sheet1!$D$2:$D$4115,"&lt;=34999")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8396</v>
      </c>
      <c r="B10">
        <f>COUNTIFS(Sheet1!$F$2:$F$4115,MID(B$1,FIND(" ",B$1)+1,256),Sheet1!$D$2:$D$4115,"&gt;=35000",Sheet1!$D$2:$D$4115,"&lt;=39999")</f>
        <v>26</v>
      </c>
      <c r="C10">
        <f>COUNTIFS(Sheet1!$F$2:$F$4115,MID(C$1,FIND(" ",C$1)+1,256),Sheet1!$D$2:$D$4115,"&gt;=35000",Sheet1!$D$2:$D$4115,"&lt;=39999")</f>
        <v>22</v>
      </c>
      <c r="D10">
        <f>COUNTIFS(Sheet1!$F$2:$F$4115,MID(D$1,FIND(" ",D$1)+1,256),Sheet1!$D$2:$D$4115,"&gt;=35000",Sheet1!$D$2:$D$4115,"&lt;=39999")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8397</v>
      </c>
      <c r="B11">
        <f>COUNTIFS(Sheet1!$F$2:$F$4115,MID(B$1,FIND(" ",B$1)+1,256),Sheet1!$D$2:$D$4115,"&gt;=40000",Sheet1!$D$2:$D$4115,"&lt;=44999")</f>
        <v>21</v>
      </c>
      <c r="C11">
        <f>COUNTIFS(Sheet1!$F$2:$F$4115,MID(C$1,FIND(" ",C$1)+1,256),Sheet1!$D$2:$D$4115,"&gt;=40000",Sheet1!$D$2:$D$4115,"&lt;=44999")</f>
        <v>16</v>
      </c>
      <c r="D11">
        <f>COUNTIFS(Sheet1!$F$2:$F$4115,MID(D$1,FIND(" ",D$1)+1,256),Sheet1!$D$2:$D$4115,"&gt;=40000",Sheet1!$D$2:$D$4115,"&lt;=44999")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8398</v>
      </c>
      <c r="B12">
        <f>COUNTIFS(Sheet1!$F$2:$F$4115,MID(B$1,FIND(" ",B$1)+1,256),Sheet1!$D$2:$D$4115,"&gt;=45000",Sheet1!$D$2:$D$4115,"&lt;=49999")</f>
        <v>6</v>
      </c>
      <c r="C12">
        <f>COUNTIFS(Sheet1!$F$2:$F$4115,MID(C$1,FIND(" ",C$1)+1,256),Sheet1!$D$2:$D$4115,"&gt;=45000",Sheet1!$D$2:$D$4115,"&lt;=49999")</f>
        <v>11</v>
      </c>
      <c r="D12">
        <f>COUNTIFS(Sheet1!$F$2:$F$4115,MID(D$1,FIND(" ",D$1)+1,256),Sheet1!$D$2:$D$4115,"&gt;=45000",Sheet1!$D$2:$D$4115,"&lt;=49999")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8399</v>
      </c>
      <c r="B13">
        <f>COUNTIFS(Sheet1!$F$2:$F$4115,MID(B$1,FIND(" ",B$1)+1,256),Sheet1!$D$2:$D$4115,"&gt;=50000")</f>
        <v>86</v>
      </c>
      <c r="C13">
        <f>COUNTIFS(Sheet1!$F$2:$F$4115,MID(C$1,FIND(" ",C$1)+1,256),Sheet1!$D$2:$D$4115,"&gt;=50000")</f>
        <v>258</v>
      </c>
      <c r="D13">
        <f>COUNTIFS(Sheet1!$F$2:$F$4115,MID(D$1,FIND(" ",D$1)+1,256),Sheet1!$D$2:$D$4115,"&gt;=50000")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Sub-Category Stats</vt:lpstr>
      <vt:lpstr>Launch Date Stats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2019-11-16T06:55:43Z</dcterms:modified>
</cp:coreProperties>
</file>