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s/Desktop/IOS apps/Set/"/>
    </mc:Choice>
  </mc:AlternateContent>
  <xr:revisionPtr revIDLastSave="0" documentId="13_ncr:1_{6DE056B2-623F-BD4A-B355-B3C3DB6332F5}" xr6:coauthVersionLast="46" xr6:coauthVersionMax="46" xr10:uidLastSave="{00000000-0000-0000-0000-000000000000}"/>
  <bookViews>
    <workbookView xWindow="0" yWindow="500" windowWidth="25600" windowHeight="14460" xr2:uid="{EA98BFB0-9966-0147-9503-0787D473C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0" i="1"/>
  <c r="F31" i="1" s="1"/>
  <c r="I33" i="1"/>
  <c r="R44" i="1"/>
  <c r="O44" i="1"/>
  <c r="L44" i="1"/>
  <c r="I44" i="1"/>
  <c r="F44" i="1"/>
  <c r="R43" i="1"/>
  <c r="O43" i="1"/>
  <c r="L43" i="1"/>
  <c r="I43" i="1"/>
  <c r="F43" i="1"/>
  <c r="R40" i="1"/>
  <c r="R41" i="1" s="1"/>
  <c r="O40" i="1"/>
  <c r="O41" i="1" s="1"/>
  <c r="L40" i="1"/>
  <c r="L41" i="1" s="1"/>
  <c r="I40" i="1"/>
  <c r="I41" i="1" s="1"/>
  <c r="F40" i="1"/>
  <c r="F41" i="1" s="1"/>
  <c r="O33" i="1"/>
  <c r="R34" i="1"/>
  <c r="R33" i="1"/>
  <c r="R30" i="1"/>
  <c r="R31" i="1" s="1"/>
  <c r="O34" i="1"/>
  <c r="O30" i="1"/>
  <c r="O31" i="1" s="1"/>
  <c r="L34" i="1"/>
  <c r="L33" i="1"/>
  <c r="L30" i="1"/>
  <c r="L31" i="1" s="1"/>
  <c r="I34" i="1"/>
  <c r="I30" i="1"/>
  <c r="I31" i="1" s="1"/>
  <c r="L76" i="1"/>
  <c r="L77" i="1"/>
  <c r="L72" i="1"/>
  <c r="L73" i="1" s="1"/>
  <c r="L75" i="1" s="1"/>
  <c r="I78" i="1"/>
  <c r="I76" i="1"/>
  <c r="I75" i="1"/>
  <c r="I72" i="1"/>
  <c r="I73" i="1" s="1"/>
  <c r="F75" i="1"/>
  <c r="F72" i="1"/>
  <c r="F73" i="1" s="1"/>
  <c r="F74" i="1" s="1"/>
  <c r="R45" i="1" l="1"/>
  <c r="I45" i="1"/>
  <c r="F45" i="1"/>
  <c r="L45" i="1"/>
  <c r="O45" i="1"/>
  <c r="O35" i="1"/>
  <c r="R35" i="1"/>
  <c r="F35" i="1"/>
  <c r="L35" i="1"/>
  <c r="I35" i="1"/>
  <c r="L78" i="1"/>
  <c r="I77" i="1"/>
  <c r="I79" i="1" s="1"/>
  <c r="F76" i="1"/>
  <c r="H15" i="1"/>
  <c r="I15" i="1" s="1"/>
  <c r="J15" i="1" s="1"/>
  <c r="K15" i="1" s="1"/>
  <c r="E10" i="1"/>
  <c r="E8" i="1"/>
  <c r="E12" i="1" l="1"/>
</calcChain>
</file>

<file path=xl/sharedStrings.xml><?xml version="1.0" encoding="utf-8"?>
<sst xmlns="http://schemas.openxmlformats.org/spreadsheetml/2006/main" count="144" uniqueCount="61">
  <si>
    <t>const</t>
  </si>
  <si>
    <t>Time spendt</t>
  </si>
  <si>
    <t>timeSpendtBonusLimit</t>
  </si>
  <si>
    <t>dif</t>
  </si>
  <si>
    <t>dif %</t>
  </si>
  <si>
    <t>Bonus</t>
  </si>
  <si>
    <t>Max bonus</t>
  </si>
  <si>
    <t>Points pr correct</t>
  </si>
  <si>
    <t>standard points</t>
  </si>
  <si>
    <t>Total points</t>
  </si>
  <si>
    <t>Scenario 1 (no streak, 12 cards shown)</t>
  </si>
  <si>
    <t>Scenario 2 (no streak, 15 cards shown)</t>
  </si>
  <si>
    <t>number of extra sets shown</t>
  </si>
  <si>
    <t>extra card speed increase</t>
  </si>
  <si>
    <t xml:space="preserve">     - extra shown</t>
  </si>
  <si>
    <r>
      <t xml:space="preserve">     </t>
    </r>
    <r>
      <rPr>
        <sz val="12"/>
        <color theme="1"/>
        <rFont val="Calibri (Body)"/>
      </rPr>
      <t xml:space="preserve">- </t>
    </r>
    <r>
      <rPr>
        <sz val="12"/>
        <color theme="1"/>
        <rFont val="Calibri"/>
        <family val="2"/>
        <scheme val="minor"/>
      </rPr>
      <t xml:space="preserve">time </t>
    </r>
  </si>
  <si>
    <t>Max penalty for extra show</t>
  </si>
  <si>
    <t>Upper penaltyamount</t>
  </si>
  <si>
    <t>Time spendt on finding set</t>
  </si>
  <si>
    <t>Time spendt on finding set 2 x cards</t>
  </si>
  <si>
    <t>avg</t>
  </si>
  <si>
    <t>40% faster setfinding with 2x cards shown</t>
  </si>
  <si>
    <t>Each time user press show three more</t>
  </si>
  <si>
    <t>the average time to guess is 9% faster -&gt;</t>
  </si>
  <si>
    <t>Test calculations</t>
  </si>
  <si>
    <t>The maximal attainable bonus for being fast. Guess in 0 sec and get 1000 bonus points.</t>
  </si>
  <si>
    <t>The basic points given for guess. Given regardless of performance.</t>
  </si>
  <si>
    <t>How much faster the user, on average, will be able to guess a set after pressing "Show three more" once.</t>
  </si>
  <si>
    <t>Start triples shown</t>
  </si>
  <si>
    <t>How many triples (3 cards pairs) are shown at the game start.</t>
  </si>
  <si>
    <t>Max penalty for using "show three more". The max penalty is given if user has presset this &gt;=Upper penaltyamount</t>
  </si>
  <si>
    <t>^^ set to 6 as there probably wont be a noticable advantage for showing more than 6 triplets more (total 10 triplets)</t>
  </si>
  <si>
    <t>Explanations</t>
  </si>
  <si>
    <t>Times taken finding cards (Test)</t>
  </si>
  <si>
    <t xml:space="preserve">Scenario 1 </t>
  </si>
  <si>
    <t>TimeSpentBonusLimit</t>
  </si>
  <si>
    <t>User has to guess a set correctly before this to get bonus time points</t>
  </si>
  <si>
    <t>Percent of TimeSpentBonusLimit</t>
  </si>
  <si>
    <t xml:space="preserve">  Time bonus</t>
  </si>
  <si>
    <t xml:space="preserve">  ExtraShown penalty</t>
  </si>
  <si>
    <t xml:space="preserve">  Standard points</t>
  </si>
  <si>
    <t>Scenario 2</t>
  </si>
  <si>
    <t>Scenario 3</t>
  </si>
  <si>
    <t>Scenario 4</t>
  </si>
  <si>
    <t>The player would be able to "waste" one turn to scout out other pairs, add functionality to punish players who use max time with many cards shown</t>
  </si>
  <si>
    <t>Scenario 5</t>
  </si>
  <si>
    <t>Scenario 6</t>
  </si>
  <si>
    <t>Scenario 7</t>
  </si>
  <si>
    <t>Scenario 8</t>
  </si>
  <si>
    <t>Scenario 9</t>
  </si>
  <si>
    <t>Scenario 10</t>
  </si>
  <si>
    <t>See other red box</t>
  </si>
  <si>
    <t>Important constants used to determine score</t>
  </si>
  <si>
    <t>Test of how long it took me to find sets, used to determine important game constants</t>
  </si>
  <si>
    <t>Time spent sec</t>
  </si>
  <si>
    <t>Formula correct guess</t>
  </si>
  <si>
    <t>(1000*(1-(TimeSpent/40))-500/6*ExtraShownCardSets+500)*(1+streak/10)</t>
  </si>
  <si>
    <t>Streak</t>
  </si>
  <si>
    <t>n</t>
  </si>
  <si>
    <t>Streak increments by one for every correct guess in a row. Max streak is 3.</t>
  </si>
  <si>
    <t>Diffrent correct guess scenarios using numbers above (No streak)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</si>
</sst>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7" xfId="0" applyBorder="1"/>
    <xf numFmtId="0" fontId="0" fillId="0" borderId="19" xfId="0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0" xfId="0" applyBorder="1"/>
    <xf numFmtId="0" fontId="0" fillId="0" borderId="18" xfId="0" applyBorder="1"/>
    <xf numFmtId="0" fontId="0" fillId="3" borderId="14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24" xfId="0" applyFill="1" applyBorder="1"/>
    <xf numFmtId="0" fontId="0" fillId="3" borderId="0" xfId="0" applyFill="1" applyBorder="1"/>
    <xf numFmtId="0" fontId="0" fillId="3" borderId="18" xfId="0" applyFill="1" applyBorder="1"/>
    <xf numFmtId="9" fontId="0" fillId="3" borderId="0" xfId="1" applyFont="1" applyFill="1" applyBorder="1"/>
    <xf numFmtId="9" fontId="0" fillId="3" borderId="18" xfId="1" applyFont="1" applyFill="1" applyBorder="1"/>
    <xf numFmtId="0" fontId="3" fillId="3" borderId="0" xfId="0" applyFont="1" applyFill="1" applyBorder="1"/>
    <xf numFmtId="0" fontId="3" fillId="3" borderId="24" xfId="0" applyFont="1" applyFill="1" applyBorder="1"/>
    <xf numFmtId="0" fontId="0" fillId="3" borderId="0" xfId="0" applyFont="1" applyFill="1" applyBorder="1"/>
    <xf numFmtId="0" fontId="0" fillId="3" borderId="16" xfId="0" applyFill="1" applyBorder="1"/>
    <xf numFmtId="0" fontId="0" fillId="3" borderId="22" xfId="0" applyFill="1" applyBorder="1"/>
    <xf numFmtId="0" fontId="3" fillId="3" borderId="22" xfId="0" applyFont="1" applyFill="1" applyBorder="1"/>
    <xf numFmtId="0" fontId="0" fillId="3" borderId="17" xfId="0" applyFill="1" applyBorder="1"/>
    <xf numFmtId="0" fontId="0" fillId="4" borderId="23" xfId="0" applyFill="1" applyBorder="1"/>
    <xf numFmtId="0" fontId="0" fillId="4" borderId="20" xfId="0" applyFill="1" applyBorder="1"/>
    <xf numFmtId="0" fontId="4" fillId="4" borderId="23" xfId="0" applyFont="1" applyFill="1" applyBorder="1"/>
    <xf numFmtId="0" fontId="4" fillId="4" borderId="20" xfId="0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5" borderId="23" xfId="0" applyFill="1" applyBorder="1"/>
    <xf numFmtId="0" fontId="0" fillId="5" borderId="20" xfId="0" applyFill="1" applyBorder="1"/>
    <xf numFmtId="0" fontId="0" fillId="5" borderId="19" xfId="0" applyFill="1" applyBorder="1"/>
    <xf numFmtId="9" fontId="0" fillId="5" borderId="20" xfId="1" applyFont="1" applyFill="1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6" borderId="12" xfId="0" applyFill="1" applyBorder="1"/>
    <xf numFmtId="0" fontId="0" fillId="7" borderId="4" xfId="0" applyFill="1" applyBorder="1"/>
    <xf numFmtId="0" fontId="0" fillId="7" borderId="5" xfId="0" applyFill="1" applyBorder="1"/>
    <xf numFmtId="0" fontId="2" fillId="4" borderId="19" xfId="0" applyFont="1" applyFill="1" applyBorder="1"/>
    <xf numFmtId="0" fontId="0" fillId="0" borderId="0" xfId="0" applyFill="1" applyBorder="1"/>
    <xf numFmtId="0" fontId="0" fillId="8" borderId="14" xfId="0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0" fillId="8" borderId="21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23" xfId="0" applyFill="1" applyBorder="1"/>
    <xf numFmtId="0" fontId="0" fillId="8" borderId="20" xfId="0" applyFill="1" applyBorder="1"/>
    <xf numFmtId="0" fontId="0" fillId="5" borderId="24" xfId="0" applyFill="1" applyBorder="1"/>
    <xf numFmtId="0" fontId="3" fillId="9" borderId="24" xfId="0" applyFont="1" applyFill="1" applyBorder="1" applyAlignment="1">
      <alignment wrapText="1"/>
    </xf>
    <xf numFmtId="0" fontId="2" fillId="4" borderId="1" xfId="0" applyFont="1" applyFill="1" applyBorder="1"/>
    <xf numFmtId="0" fontId="0" fillId="5" borderId="26" xfId="0" applyFill="1" applyBorder="1"/>
    <xf numFmtId="9" fontId="0" fillId="5" borderId="26" xfId="1" applyFont="1" applyFill="1" applyBorder="1"/>
    <xf numFmtId="0" fontId="3" fillId="5" borderId="24" xfId="0" applyFont="1" applyFill="1" applyBorder="1"/>
    <xf numFmtId="0" fontId="3" fillId="5" borderId="26" xfId="0" applyFont="1" applyFill="1" applyBorder="1"/>
    <xf numFmtId="0" fontId="3" fillId="10" borderId="19" xfId="0" applyFont="1" applyFill="1" applyBorder="1"/>
    <xf numFmtId="0" fontId="0" fillId="10" borderId="1" xfId="0" applyFill="1" applyBorder="1"/>
    <xf numFmtId="0" fontId="0" fillId="0" borderId="0" xfId="0" applyFont="1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6" xfId="0" applyFill="1" applyBorder="1"/>
    <xf numFmtId="0" fontId="0" fillId="0" borderId="22" xfId="0" applyFill="1" applyBorder="1"/>
    <xf numFmtId="0" fontId="3" fillId="9" borderId="22" xfId="0" applyFont="1" applyFill="1" applyBorder="1"/>
    <xf numFmtId="0" fontId="0" fillId="9" borderId="22" xfId="0" applyFill="1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11" borderId="14" xfId="0" applyFill="1" applyBorder="1"/>
    <xf numFmtId="0" fontId="0" fillId="11" borderId="15" xfId="0" applyFill="1" applyBorder="1"/>
    <xf numFmtId="0" fontId="0" fillId="11" borderId="24" xfId="0" applyFill="1" applyBorder="1"/>
    <xf numFmtId="0" fontId="0" fillId="11" borderId="18" xfId="0" applyFill="1" applyBorder="1"/>
    <xf numFmtId="0" fontId="0" fillId="11" borderId="16" xfId="0" applyFill="1" applyBorder="1"/>
    <xf numFmtId="0" fontId="0" fillId="11" borderId="17" xfId="0" applyFill="1" applyBorder="1"/>
    <xf numFmtId="0" fontId="3" fillId="2" borderId="19" xfId="0" applyFont="1" applyFill="1" applyBorder="1"/>
    <xf numFmtId="0" fontId="2" fillId="4" borderId="19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wrapText="1"/>
    </xf>
    <xf numFmtId="0" fontId="3" fillId="2" borderId="26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0" fillId="0" borderId="20" xfId="0" applyBorder="1" applyAlignment="1">
      <alignment horizontal="right"/>
    </xf>
    <xf numFmtId="2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6BE5-ABAD-C142-9356-B8AF1D075F36}">
  <dimension ref="B4:R79"/>
  <sheetViews>
    <sheetView tabSelected="1" topLeftCell="A22" zoomScale="84" workbookViewId="0">
      <selection activeCell="G34" sqref="G34"/>
    </sheetView>
  </sheetViews>
  <sheetFormatPr baseColWidth="10" defaultRowHeight="16" x14ac:dyDescent="0.2"/>
  <cols>
    <col min="2" max="2" width="19.5" bestFit="1" customWidth="1"/>
    <col min="3" max="3" width="29.5" customWidth="1"/>
    <col min="4" max="4" width="31.1640625" bestFit="1" customWidth="1"/>
    <col min="5" max="5" width="27.1640625" customWidth="1"/>
    <col min="6" max="6" width="12.33203125" customWidth="1"/>
    <col min="8" max="8" width="24.5" customWidth="1"/>
    <col min="9" max="9" width="10.83203125" customWidth="1"/>
    <col min="11" max="11" width="24" customWidth="1"/>
    <col min="12" max="12" width="15.33203125" customWidth="1"/>
    <col min="14" max="14" width="28.5" bestFit="1" customWidth="1"/>
    <col min="17" max="17" width="28.5" bestFit="1" customWidth="1"/>
  </cols>
  <sheetData>
    <row r="4" spans="3:14" ht="25" customHeight="1" x14ac:dyDescent="0.2"/>
    <row r="5" spans="3:14" s="52" customFormat="1" ht="20" customHeight="1" thickBot="1" x14ac:dyDescent="0.25"/>
    <row r="6" spans="3:14" ht="26" customHeight="1" thickBot="1" x14ac:dyDescent="0.25">
      <c r="C6" s="89" t="s">
        <v>53</v>
      </c>
      <c r="D6" s="51" t="s">
        <v>33</v>
      </c>
      <c r="E6" s="36"/>
      <c r="F6" s="36"/>
      <c r="G6" s="36"/>
      <c r="H6" s="36"/>
      <c r="I6" s="36"/>
      <c r="J6" s="36"/>
      <c r="K6" s="36"/>
      <c r="L6" s="36"/>
      <c r="M6" s="36"/>
      <c r="N6" s="37"/>
    </row>
    <row r="7" spans="3:14" x14ac:dyDescent="0.2">
      <c r="C7" s="90"/>
      <c r="D7" s="46" t="s">
        <v>18</v>
      </c>
      <c r="E7" s="7">
        <v>16</v>
      </c>
      <c r="F7" s="3">
        <v>6</v>
      </c>
      <c r="G7" s="3">
        <v>6</v>
      </c>
      <c r="H7" s="3">
        <v>40</v>
      </c>
      <c r="I7" s="3">
        <v>55</v>
      </c>
      <c r="J7" s="3">
        <v>10</v>
      </c>
      <c r="K7" s="3">
        <v>5</v>
      </c>
      <c r="L7" s="3">
        <v>5</v>
      </c>
      <c r="M7" s="3">
        <v>51</v>
      </c>
      <c r="N7" s="4">
        <v>41</v>
      </c>
    </row>
    <row r="8" spans="3:14" ht="17" thickBot="1" x14ac:dyDescent="0.25">
      <c r="C8" s="91"/>
      <c r="D8" s="48" t="s">
        <v>20</v>
      </c>
      <c r="E8" s="8">
        <f>AVERAGE(E7:N7)</f>
        <v>23.5</v>
      </c>
      <c r="F8" s="49"/>
      <c r="G8" s="49"/>
      <c r="H8" s="49"/>
      <c r="I8" s="49"/>
      <c r="J8" s="49"/>
      <c r="K8" s="49"/>
      <c r="L8" s="49"/>
      <c r="M8" s="49"/>
      <c r="N8" s="50"/>
    </row>
    <row r="9" spans="3:14" x14ac:dyDescent="0.2">
      <c r="C9" s="1"/>
      <c r="D9" s="47" t="s">
        <v>19</v>
      </c>
      <c r="E9" s="9">
        <v>20</v>
      </c>
      <c r="F9" s="5">
        <v>11</v>
      </c>
      <c r="G9" s="5">
        <v>11</v>
      </c>
      <c r="H9" s="5">
        <v>8</v>
      </c>
      <c r="I9" s="5">
        <v>40</v>
      </c>
      <c r="J9" s="5">
        <v>21</v>
      </c>
      <c r="K9" s="5">
        <v>6</v>
      </c>
      <c r="L9" s="5">
        <v>9</v>
      </c>
      <c r="M9" s="5">
        <v>25</v>
      </c>
      <c r="N9" s="6">
        <v>15</v>
      </c>
    </row>
    <row r="10" spans="3:14" ht="17" thickBot="1" x14ac:dyDescent="0.25">
      <c r="C10" s="1"/>
      <c r="D10" s="48" t="s">
        <v>20</v>
      </c>
      <c r="E10" s="8">
        <f>AVERAGE(E9:N9)</f>
        <v>16.600000000000001</v>
      </c>
      <c r="F10" s="49"/>
      <c r="G10" s="49"/>
      <c r="H10" s="49"/>
      <c r="I10" s="49"/>
      <c r="J10" s="49"/>
      <c r="K10" s="49"/>
      <c r="L10" s="49"/>
      <c r="M10" s="49"/>
      <c r="N10" s="50"/>
    </row>
    <row r="11" spans="3:14" ht="17" thickBot="1" x14ac:dyDescent="0.25"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3:14" x14ac:dyDescent="0.2">
      <c r="C12" s="1"/>
      <c r="D12" s="18"/>
      <c r="E12" s="80">
        <f>E8/E10</f>
        <v>1.4156626506024095</v>
      </c>
      <c r="F12" s="81"/>
      <c r="G12" s="19"/>
      <c r="H12" s="19"/>
      <c r="I12" s="19"/>
      <c r="J12" s="19"/>
      <c r="K12" s="19"/>
      <c r="L12" s="19"/>
      <c r="M12" s="19"/>
      <c r="N12" s="20"/>
    </row>
    <row r="13" spans="3:14" ht="17" thickBot="1" x14ac:dyDescent="0.25">
      <c r="C13" s="1"/>
      <c r="D13" s="18"/>
      <c r="E13" s="82" t="s">
        <v>21</v>
      </c>
      <c r="F13" s="83"/>
      <c r="G13" s="19"/>
      <c r="H13" s="19"/>
      <c r="I13" s="19"/>
      <c r="J13" s="19"/>
      <c r="K13" s="19"/>
      <c r="L13" s="19"/>
      <c r="M13" s="19"/>
      <c r="N13" s="20"/>
    </row>
    <row r="14" spans="3:14" ht="17" thickBot="1" x14ac:dyDescent="0.25">
      <c r="C14" s="1"/>
      <c r="D14" s="18"/>
      <c r="E14" s="80" t="s">
        <v>22</v>
      </c>
      <c r="F14" s="81"/>
      <c r="G14" s="53"/>
      <c r="H14" s="54" t="s">
        <v>0</v>
      </c>
      <c r="I14" s="55">
        <v>1.0900000000000001</v>
      </c>
      <c r="J14" s="56"/>
      <c r="K14" s="57"/>
      <c r="L14" s="19"/>
      <c r="M14" s="19"/>
      <c r="N14" s="20"/>
    </row>
    <row r="15" spans="3:14" ht="17" thickBot="1" x14ac:dyDescent="0.25">
      <c r="D15" s="12"/>
      <c r="E15" s="84" t="s">
        <v>23</v>
      </c>
      <c r="F15" s="85"/>
      <c r="G15" s="58">
        <v>100</v>
      </c>
      <c r="H15" s="59">
        <f>G15*$I$14</f>
        <v>109.00000000000001</v>
      </c>
      <c r="I15" s="59">
        <f>H15*$I$14</f>
        <v>118.81000000000003</v>
      </c>
      <c r="J15" s="59">
        <f>I15*$I$14</f>
        <v>129.50290000000004</v>
      </c>
      <c r="K15" s="60">
        <f>J15*$I$14</f>
        <v>141.15816100000006</v>
      </c>
      <c r="L15" s="13"/>
      <c r="M15" s="13"/>
      <c r="N15" s="14"/>
    </row>
    <row r="16" spans="3:14" ht="17" thickBot="1" x14ac:dyDescent="0.25"/>
    <row r="17" spans="2:18" ht="35" thickBot="1" x14ac:dyDescent="0.25">
      <c r="D17" s="79" t="s">
        <v>52</v>
      </c>
      <c r="E17" s="87" t="s">
        <v>32</v>
      </c>
      <c r="F17" s="88"/>
      <c r="G17" s="38"/>
      <c r="H17" s="38"/>
      <c r="I17" s="38"/>
      <c r="J17" s="38"/>
      <c r="K17" s="38"/>
      <c r="L17" s="39"/>
      <c r="M17" s="10"/>
    </row>
    <row r="18" spans="2:18" ht="17" thickBot="1" x14ac:dyDescent="0.25">
      <c r="E18" s="40" t="s">
        <v>6</v>
      </c>
      <c r="F18" s="41">
        <v>1000</v>
      </c>
      <c r="G18" s="42" t="s">
        <v>25</v>
      </c>
      <c r="H18" s="42"/>
      <c r="I18" s="42"/>
      <c r="J18" s="42"/>
      <c r="K18" s="42"/>
      <c r="L18" s="43"/>
    </row>
    <row r="19" spans="2:18" ht="17" thickBot="1" x14ac:dyDescent="0.25">
      <c r="E19" s="15" t="s">
        <v>7</v>
      </c>
      <c r="F19" s="17">
        <v>500</v>
      </c>
      <c r="G19" s="16" t="s">
        <v>26</v>
      </c>
      <c r="H19" s="16"/>
      <c r="I19" s="16"/>
      <c r="J19" s="16"/>
      <c r="K19" s="16"/>
      <c r="L19" s="17"/>
    </row>
    <row r="20" spans="2:18" ht="17" thickBot="1" x14ac:dyDescent="0.25">
      <c r="E20" s="44" t="s">
        <v>13</v>
      </c>
      <c r="F20" s="45">
        <v>0.09</v>
      </c>
      <c r="G20" s="42" t="s">
        <v>27</v>
      </c>
      <c r="H20" s="42"/>
      <c r="I20" s="42"/>
      <c r="J20" s="42"/>
      <c r="K20" s="42"/>
      <c r="L20" s="43"/>
    </row>
    <row r="21" spans="2:18" ht="17" thickBot="1" x14ac:dyDescent="0.25">
      <c r="E21" s="15" t="s">
        <v>28</v>
      </c>
      <c r="F21" s="17">
        <v>4</v>
      </c>
      <c r="G21" s="16" t="s">
        <v>29</v>
      </c>
      <c r="H21" s="16"/>
      <c r="I21" s="16"/>
      <c r="J21" s="16"/>
      <c r="K21" s="16"/>
      <c r="L21" s="17"/>
    </row>
    <row r="22" spans="2:18" ht="17" thickBot="1" x14ac:dyDescent="0.25">
      <c r="E22" s="44" t="s">
        <v>16</v>
      </c>
      <c r="F22" s="43">
        <v>500</v>
      </c>
      <c r="G22" s="42" t="s">
        <v>30</v>
      </c>
      <c r="H22" s="42"/>
      <c r="I22" s="42"/>
      <c r="J22" s="42"/>
      <c r="K22" s="42"/>
      <c r="L22" s="43"/>
    </row>
    <row r="23" spans="2:18" ht="17" thickBot="1" x14ac:dyDescent="0.25">
      <c r="E23" s="15" t="s">
        <v>17</v>
      </c>
      <c r="F23" s="17">
        <v>6</v>
      </c>
      <c r="G23" s="16" t="s">
        <v>31</v>
      </c>
      <c r="H23" s="16"/>
      <c r="I23" s="16"/>
      <c r="J23" s="16"/>
      <c r="K23" s="16"/>
      <c r="L23" s="17"/>
    </row>
    <row r="24" spans="2:18" ht="17" thickBot="1" x14ac:dyDescent="0.25">
      <c r="E24" s="44" t="s">
        <v>35</v>
      </c>
      <c r="F24" s="43">
        <v>40</v>
      </c>
      <c r="G24" s="42" t="s">
        <v>36</v>
      </c>
      <c r="H24" s="42"/>
      <c r="I24" s="42"/>
      <c r="J24" s="42"/>
      <c r="K24" s="42"/>
      <c r="L24" s="43"/>
    </row>
    <row r="25" spans="2:18" ht="17" thickBot="1" x14ac:dyDescent="0.25">
      <c r="E25" s="15" t="s">
        <v>57</v>
      </c>
      <c r="F25" s="94" t="s">
        <v>58</v>
      </c>
      <c r="G25" s="16" t="s">
        <v>59</v>
      </c>
      <c r="H25" s="16"/>
      <c r="I25" s="16"/>
      <c r="J25" s="16"/>
      <c r="K25" s="16"/>
      <c r="L25" s="17"/>
    </row>
    <row r="26" spans="2:18" ht="39" customHeight="1" x14ac:dyDescent="0.3">
      <c r="B26" t="s">
        <v>55</v>
      </c>
      <c r="C26" s="92" t="s">
        <v>56</v>
      </c>
    </row>
    <row r="27" spans="2:18" ht="18" customHeight="1" thickBot="1" x14ac:dyDescent="0.45">
      <c r="C27" s="93"/>
    </row>
    <row r="28" spans="2:18" ht="35" thickBot="1" x14ac:dyDescent="0.25">
      <c r="D28" s="78" t="s">
        <v>60</v>
      </c>
      <c r="E28" s="51" t="s">
        <v>34</v>
      </c>
      <c r="F28" s="63"/>
      <c r="G28" s="11"/>
      <c r="H28" s="51" t="s">
        <v>41</v>
      </c>
      <c r="I28" s="63"/>
      <c r="J28" s="11"/>
      <c r="K28" s="51" t="s">
        <v>42</v>
      </c>
      <c r="L28" s="63"/>
      <c r="M28" s="71"/>
      <c r="N28" s="51" t="s">
        <v>43</v>
      </c>
      <c r="O28" s="63"/>
      <c r="P28" s="11"/>
      <c r="Q28" s="51" t="s">
        <v>45</v>
      </c>
      <c r="R28" s="63"/>
    </row>
    <row r="29" spans="2:18" x14ac:dyDescent="0.2">
      <c r="D29" s="77"/>
      <c r="E29" s="61" t="s">
        <v>54</v>
      </c>
      <c r="F29" s="64">
        <v>30</v>
      </c>
      <c r="G29" s="19"/>
      <c r="H29" s="61" t="s">
        <v>54</v>
      </c>
      <c r="I29" s="64">
        <v>10</v>
      </c>
      <c r="J29" s="19"/>
      <c r="K29" s="61" t="s">
        <v>54</v>
      </c>
      <c r="L29" s="64">
        <v>10</v>
      </c>
      <c r="M29" s="19"/>
      <c r="N29" s="61" t="s">
        <v>54</v>
      </c>
      <c r="O29" s="64">
        <v>40</v>
      </c>
      <c r="P29" s="19"/>
      <c r="Q29" s="61" t="s">
        <v>54</v>
      </c>
      <c r="R29" s="64">
        <v>40</v>
      </c>
    </row>
    <row r="30" spans="2:18" x14ac:dyDescent="0.2">
      <c r="E30" s="61" t="s">
        <v>37</v>
      </c>
      <c r="F30" s="65">
        <f>F29/$F$24</f>
        <v>0.75</v>
      </c>
      <c r="G30" s="19"/>
      <c r="H30" s="61" t="s">
        <v>37</v>
      </c>
      <c r="I30" s="65">
        <f>I29/$F$24</f>
        <v>0.25</v>
      </c>
      <c r="J30" s="19"/>
      <c r="K30" s="61" t="s">
        <v>37</v>
      </c>
      <c r="L30" s="65">
        <f>L29/$F$24</f>
        <v>0.25</v>
      </c>
      <c r="M30" s="19"/>
      <c r="N30" s="61" t="s">
        <v>37</v>
      </c>
      <c r="O30" s="65">
        <f>O29/$F$24</f>
        <v>1</v>
      </c>
      <c r="P30" s="19"/>
      <c r="Q30" s="61" t="s">
        <v>37</v>
      </c>
      <c r="R30" s="65">
        <f>R29/$F$24</f>
        <v>1</v>
      </c>
    </row>
    <row r="31" spans="2:18" x14ac:dyDescent="0.2">
      <c r="E31" s="66" t="s">
        <v>38</v>
      </c>
      <c r="F31" s="67">
        <f>$F$18*(1-F30)</f>
        <v>250</v>
      </c>
      <c r="G31" s="19"/>
      <c r="H31" s="66" t="s">
        <v>38</v>
      </c>
      <c r="I31" s="67">
        <f>$F$18*(1-I30)</f>
        <v>750</v>
      </c>
      <c r="J31" s="19"/>
      <c r="K31" s="66" t="s">
        <v>38</v>
      </c>
      <c r="L31" s="67">
        <f>$F$18*(1-L30)</f>
        <v>750</v>
      </c>
      <c r="M31" s="19"/>
      <c r="N31" s="66" t="s">
        <v>38</v>
      </c>
      <c r="O31" s="67">
        <f>$F$18*(1-O30)</f>
        <v>0</v>
      </c>
      <c r="P31" s="19"/>
      <c r="Q31" s="66" t="s">
        <v>38</v>
      </c>
      <c r="R31" s="67">
        <f>$F$18*(1-R30)</f>
        <v>0</v>
      </c>
    </row>
    <row r="32" spans="2:18" x14ac:dyDescent="0.2">
      <c r="E32" s="61" t="s">
        <v>12</v>
      </c>
      <c r="F32" s="64">
        <v>2</v>
      </c>
      <c r="G32" s="19"/>
      <c r="H32" s="61" t="s">
        <v>12</v>
      </c>
      <c r="I32" s="64">
        <v>0</v>
      </c>
      <c r="J32" s="19"/>
      <c r="K32" s="61" t="s">
        <v>12</v>
      </c>
      <c r="L32" s="64">
        <v>6</v>
      </c>
      <c r="M32" s="19"/>
      <c r="N32" s="61" t="s">
        <v>12</v>
      </c>
      <c r="O32" s="64">
        <v>6</v>
      </c>
      <c r="P32" s="19"/>
      <c r="Q32" s="61" t="s">
        <v>12</v>
      </c>
      <c r="R32" s="64">
        <v>1</v>
      </c>
    </row>
    <row r="33" spans="5:18" x14ac:dyDescent="0.2">
      <c r="E33" s="66" t="s">
        <v>39</v>
      </c>
      <c r="F33" s="67">
        <f>-$F$22/$F$23*F32</f>
        <v>-166.66666666666666</v>
      </c>
      <c r="G33" s="19"/>
      <c r="H33" s="66" t="s">
        <v>39</v>
      </c>
      <c r="I33" s="67">
        <f>-$F$22/$F$23*I32</f>
        <v>0</v>
      </c>
      <c r="J33" s="19"/>
      <c r="K33" s="66" t="s">
        <v>39</v>
      </c>
      <c r="L33" s="67">
        <f>-$F$22/$F$23*L32</f>
        <v>-500</v>
      </c>
      <c r="M33" s="19"/>
      <c r="N33" s="66" t="s">
        <v>39</v>
      </c>
      <c r="O33" s="67">
        <f>-$F$22/$F$23*O32</f>
        <v>-500</v>
      </c>
      <c r="P33" s="19"/>
      <c r="Q33" s="66" t="s">
        <v>39</v>
      </c>
      <c r="R33" s="67">
        <f>-$F$22/$F$23*R32</f>
        <v>-83.333333333333329</v>
      </c>
    </row>
    <row r="34" spans="5:18" ht="17" thickBot="1" x14ac:dyDescent="0.25">
      <c r="E34" s="66" t="s">
        <v>40</v>
      </c>
      <c r="F34" s="67">
        <f>$F$19</f>
        <v>500</v>
      </c>
      <c r="G34" s="19"/>
      <c r="H34" s="66" t="s">
        <v>40</v>
      </c>
      <c r="I34" s="67">
        <f>$F$19</f>
        <v>500</v>
      </c>
      <c r="J34" s="19"/>
      <c r="K34" s="66" t="s">
        <v>40</v>
      </c>
      <c r="L34" s="67">
        <f>$F$19</f>
        <v>500</v>
      </c>
      <c r="M34" s="19"/>
      <c r="N34" s="66" t="s">
        <v>40</v>
      </c>
      <c r="O34" s="67">
        <f>$F$19</f>
        <v>500</v>
      </c>
      <c r="P34" s="19"/>
      <c r="Q34" s="66" t="s">
        <v>40</v>
      </c>
      <c r="R34" s="67">
        <f>$F$19</f>
        <v>500</v>
      </c>
    </row>
    <row r="35" spans="5:18" ht="17" thickBot="1" x14ac:dyDescent="0.25">
      <c r="E35" s="68" t="s">
        <v>9</v>
      </c>
      <c r="F35" s="69">
        <f>F34+F33+F31</f>
        <v>583.33333333333337</v>
      </c>
      <c r="G35" s="19"/>
      <c r="H35" s="68" t="s">
        <v>9</v>
      </c>
      <c r="I35" s="69">
        <f>I34+I33+I31</f>
        <v>1250</v>
      </c>
      <c r="J35" s="19"/>
      <c r="K35" s="68" t="s">
        <v>9</v>
      </c>
      <c r="L35" s="69">
        <f>L34+L33+L31</f>
        <v>750</v>
      </c>
      <c r="M35" s="19"/>
      <c r="N35" s="68" t="s">
        <v>9</v>
      </c>
      <c r="O35" s="69">
        <f>O34+O33+O31</f>
        <v>0</v>
      </c>
      <c r="P35" s="19"/>
      <c r="Q35" s="68" t="s">
        <v>9</v>
      </c>
      <c r="R35" s="69">
        <f>R34+R33+R31</f>
        <v>416.66666666666669</v>
      </c>
    </row>
    <row r="36" spans="5:18" ht="85" customHeight="1" x14ac:dyDescent="0.2">
      <c r="E36" s="72"/>
      <c r="F36" s="52"/>
      <c r="G36" s="19"/>
      <c r="H36" s="19"/>
      <c r="I36" s="19"/>
      <c r="J36" s="19"/>
      <c r="K36" s="19"/>
      <c r="L36" s="19"/>
      <c r="M36" s="19"/>
      <c r="N36" s="62" t="s">
        <v>44</v>
      </c>
      <c r="O36" s="19"/>
      <c r="P36" s="19"/>
      <c r="Q36" s="19"/>
      <c r="R36" s="20"/>
    </row>
    <row r="37" spans="5:18" ht="17" thickBot="1" x14ac:dyDescent="0.25">
      <c r="E37" s="72"/>
      <c r="F37" s="5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</row>
    <row r="38" spans="5:18" ht="17" thickBot="1" x14ac:dyDescent="0.25">
      <c r="E38" s="51" t="s">
        <v>46</v>
      </c>
      <c r="F38" s="63"/>
      <c r="G38" s="19"/>
      <c r="H38" s="51" t="s">
        <v>47</v>
      </c>
      <c r="I38" s="63"/>
      <c r="J38" s="19"/>
      <c r="K38" s="51" t="s">
        <v>48</v>
      </c>
      <c r="L38" s="63"/>
      <c r="M38" s="52"/>
      <c r="N38" s="51" t="s">
        <v>49</v>
      </c>
      <c r="O38" s="63"/>
      <c r="P38" s="19"/>
      <c r="Q38" s="51" t="s">
        <v>50</v>
      </c>
      <c r="R38" s="63"/>
    </row>
    <row r="39" spans="5:18" x14ac:dyDescent="0.2">
      <c r="E39" s="61" t="s">
        <v>54</v>
      </c>
      <c r="F39" s="64">
        <v>20</v>
      </c>
      <c r="G39" s="19"/>
      <c r="H39" s="61" t="s">
        <v>54</v>
      </c>
      <c r="I39" s="64">
        <v>20</v>
      </c>
      <c r="J39" s="19"/>
      <c r="K39" s="61" t="s">
        <v>54</v>
      </c>
      <c r="L39" s="64">
        <v>5</v>
      </c>
      <c r="M39" s="19"/>
      <c r="N39" s="61" t="s">
        <v>54</v>
      </c>
      <c r="O39" s="64">
        <v>5</v>
      </c>
      <c r="P39" s="19"/>
      <c r="Q39" s="61" t="s">
        <v>54</v>
      </c>
      <c r="R39" s="64">
        <v>15</v>
      </c>
    </row>
    <row r="40" spans="5:18" x14ac:dyDescent="0.2">
      <c r="E40" s="61" t="s">
        <v>37</v>
      </c>
      <c r="F40" s="65">
        <f>F39/$F$24</f>
        <v>0.5</v>
      </c>
      <c r="G40" s="19"/>
      <c r="H40" s="61" t="s">
        <v>37</v>
      </c>
      <c r="I40" s="65">
        <f>I39/$F$24</f>
        <v>0.5</v>
      </c>
      <c r="J40" s="19"/>
      <c r="K40" s="61" t="s">
        <v>37</v>
      </c>
      <c r="L40" s="65">
        <f>L39/$F$24</f>
        <v>0.125</v>
      </c>
      <c r="M40" s="19"/>
      <c r="N40" s="61" t="s">
        <v>37</v>
      </c>
      <c r="O40" s="65">
        <f>O39/$F$24</f>
        <v>0.125</v>
      </c>
      <c r="P40" s="19"/>
      <c r="Q40" s="61" t="s">
        <v>37</v>
      </c>
      <c r="R40" s="65">
        <f>R39/$F$24</f>
        <v>0.375</v>
      </c>
    </row>
    <row r="41" spans="5:18" x14ac:dyDescent="0.2">
      <c r="E41" s="66" t="s">
        <v>38</v>
      </c>
      <c r="F41" s="67">
        <f>$F$18*(1-F40)</f>
        <v>500</v>
      </c>
      <c r="G41" s="19"/>
      <c r="H41" s="66" t="s">
        <v>38</v>
      </c>
      <c r="I41" s="67">
        <f>$F$18*(1-I40)</f>
        <v>500</v>
      </c>
      <c r="J41" s="19"/>
      <c r="K41" s="66" t="s">
        <v>38</v>
      </c>
      <c r="L41" s="67">
        <f>$F$18*(1-L40)</f>
        <v>875</v>
      </c>
      <c r="M41" s="19"/>
      <c r="N41" s="66" t="s">
        <v>38</v>
      </c>
      <c r="O41" s="67">
        <f>$F$18*(1-O40)</f>
        <v>875</v>
      </c>
      <c r="P41" s="19"/>
      <c r="Q41" s="66" t="s">
        <v>38</v>
      </c>
      <c r="R41" s="67">
        <f>$F$18*(1-R40)</f>
        <v>625</v>
      </c>
    </row>
    <row r="42" spans="5:18" x14ac:dyDescent="0.2">
      <c r="E42" s="61" t="s">
        <v>12</v>
      </c>
      <c r="F42" s="64">
        <v>4</v>
      </c>
      <c r="G42" s="19"/>
      <c r="H42" s="61" t="s">
        <v>12</v>
      </c>
      <c r="I42" s="64">
        <v>1</v>
      </c>
      <c r="J42" s="19"/>
      <c r="K42" s="61" t="s">
        <v>12</v>
      </c>
      <c r="L42" s="64">
        <v>6</v>
      </c>
      <c r="M42" s="19"/>
      <c r="N42" s="61" t="s">
        <v>12</v>
      </c>
      <c r="O42" s="64">
        <v>2</v>
      </c>
      <c r="P42" s="19"/>
      <c r="Q42" s="61" t="s">
        <v>12</v>
      </c>
      <c r="R42" s="64">
        <v>3</v>
      </c>
    </row>
    <row r="43" spans="5:18" x14ac:dyDescent="0.2">
      <c r="E43" s="66" t="s">
        <v>39</v>
      </c>
      <c r="F43" s="67">
        <f>-$F$22/$F$23*F42</f>
        <v>-333.33333333333331</v>
      </c>
      <c r="G43" s="19"/>
      <c r="H43" s="66" t="s">
        <v>39</v>
      </c>
      <c r="I43" s="67">
        <f>-$F$22/$F$23*I42</f>
        <v>-83.333333333333329</v>
      </c>
      <c r="J43" s="19"/>
      <c r="K43" s="66" t="s">
        <v>39</v>
      </c>
      <c r="L43" s="67">
        <f>-$F$22/$F$23*L42</f>
        <v>-500</v>
      </c>
      <c r="M43" s="19"/>
      <c r="N43" s="66" t="s">
        <v>39</v>
      </c>
      <c r="O43" s="67">
        <f>-$F$22/$F$23*O42</f>
        <v>-166.66666666666666</v>
      </c>
      <c r="P43" s="19"/>
      <c r="Q43" s="66" t="s">
        <v>39</v>
      </c>
      <c r="R43" s="67">
        <f>-$F$22/$F$23*R42</f>
        <v>-250</v>
      </c>
    </row>
    <row r="44" spans="5:18" ht="17" thickBot="1" x14ac:dyDescent="0.25">
      <c r="E44" s="66" t="s">
        <v>40</v>
      </c>
      <c r="F44" s="67">
        <f>$F$19</f>
        <v>500</v>
      </c>
      <c r="G44" s="19"/>
      <c r="H44" s="66" t="s">
        <v>40</v>
      </c>
      <c r="I44" s="67">
        <f>$F$19</f>
        <v>500</v>
      </c>
      <c r="J44" s="19"/>
      <c r="K44" s="66" t="s">
        <v>40</v>
      </c>
      <c r="L44" s="67">
        <f>$F$19</f>
        <v>500</v>
      </c>
      <c r="M44" s="19"/>
      <c r="N44" s="66" t="s">
        <v>40</v>
      </c>
      <c r="O44" s="67">
        <f>$F$19</f>
        <v>500</v>
      </c>
      <c r="P44" s="19"/>
      <c r="Q44" s="66" t="s">
        <v>40</v>
      </c>
      <c r="R44" s="67">
        <f>$F$19</f>
        <v>500</v>
      </c>
    </row>
    <row r="45" spans="5:18" ht="17" thickBot="1" x14ac:dyDescent="0.25">
      <c r="E45" s="68" t="s">
        <v>9</v>
      </c>
      <c r="F45" s="69">
        <f>F44+F43+F41</f>
        <v>666.66666666666674</v>
      </c>
      <c r="G45" s="19"/>
      <c r="H45" s="68" t="s">
        <v>9</v>
      </c>
      <c r="I45" s="69">
        <f>I44+I43+I41</f>
        <v>916.66666666666674</v>
      </c>
      <c r="J45" s="19"/>
      <c r="K45" s="68" t="s">
        <v>9</v>
      </c>
      <c r="L45" s="69">
        <f>L44+L43+L41</f>
        <v>875</v>
      </c>
      <c r="M45" s="19"/>
      <c r="N45" s="68" t="s">
        <v>9</v>
      </c>
      <c r="O45" s="69">
        <f>O44+O43+O41</f>
        <v>1208.3333333333335</v>
      </c>
      <c r="P45" s="19"/>
      <c r="Q45" s="68" t="s">
        <v>9</v>
      </c>
      <c r="R45" s="69">
        <f>R44+R43+R41</f>
        <v>875</v>
      </c>
    </row>
    <row r="46" spans="5:18" ht="17" thickBot="1" x14ac:dyDescent="0.25">
      <c r="E46" s="73"/>
      <c r="F46" s="74"/>
      <c r="G46" s="13"/>
      <c r="H46" s="13"/>
      <c r="I46" s="13"/>
      <c r="J46" s="13"/>
      <c r="K46" s="75" t="s">
        <v>51</v>
      </c>
      <c r="L46" s="76"/>
      <c r="M46" s="13"/>
      <c r="N46" s="13"/>
      <c r="O46" s="13"/>
      <c r="P46" s="13"/>
      <c r="Q46" s="13"/>
      <c r="R46" s="14"/>
    </row>
    <row r="47" spans="5:18" x14ac:dyDescent="0.2">
      <c r="E47" s="52"/>
      <c r="F47" s="52"/>
    </row>
    <row r="48" spans="5:18" x14ac:dyDescent="0.2">
      <c r="E48" s="52"/>
      <c r="F48" s="52"/>
    </row>
    <row r="49" spans="4:6" x14ac:dyDescent="0.2">
      <c r="E49" s="52"/>
      <c r="F49" s="52"/>
    </row>
    <row r="50" spans="4:6" x14ac:dyDescent="0.2">
      <c r="D50" s="95">
        <v>4.1666666666666664E-2</v>
      </c>
      <c r="E50" s="52"/>
      <c r="F50" s="52"/>
    </row>
    <row r="51" spans="4:6" x14ac:dyDescent="0.2">
      <c r="E51" s="52"/>
      <c r="F51" s="52"/>
    </row>
    <row r="52" spans="4:6" x14ac:dyDescent="0.2">
      <c r="E52" s="52"/>
      <c r="F52" s="52"/>
    </row>
    <row r="53" spans="4:6" x14ac:dyDescent="0.2">
      <c r="E53" s="52"/>
      <c r="F53" s="52"/>
    </row>
    <row r="54" spans="4:6" x14ac:dyDescent="0.2">
      <c r="E54" s="52"/>
      <c r="F54" s="52"/>
    </row>
    <row r="55" spans="4:6" x14ac:dyDescent="0.2">
      <c r="E55" s="52"/>
      <c r="F55" s="52"/>
    </row>
    <row r="56" spans="4:6" x14ac:dyDescent="0.2">
      <c r="E56" s="52"/>
      <c r="F56" s="52"/>
    </row>
    <row r="57" spans="4:6" x14ac:dyDescent="0.2">
      <c r="E57" s="52"/>
      <c r="F57" s="52"/>
    </row>
    <row r="58" spans="4:6" x14ac:dyDescent="0.2">
      <c r="E58" s="52"/>
      <c r="F58" s="52"/>
    </row>
    <row r="59" spans="4:6" x14ac:dyDescent="0.2">
      <c r="E59" s="52"/>
      <c r="F59" s="52"/>
    </row>
    <row r="60" spans="4:6" x14ac:dyDescent="0.2">
      <c r="E60" s="52"/>
      <c r="F60" s="52"/>
    </row>
    <row r="61" spans="4:6" x14ac:dyDescent="0.2">
      <c r="E61" s="52"/>
      <c r="F61" s="52"/>
    </row>
    <row r="62" spans="4:6" x14ac:dyDescent="0.2">
      <c r="E62" s="52"/>
      <c r="F62" s="52"/>
    </row>
    <row r="63" spans="4:6" x14ac:dyDescent="0.2">
      <c r="E63" s="52"/>
      <c r="F63" s="52"/>
    </row>
    <row r="64" spans="4:6" x14ac:dyDescent="0.2">
      <c r="E64" s="52"/>
      <c r="F64" s="52"/>
    </row>
    <row r="65" spans="4:12" x14ac:dyDescent="0.2">
      <c r="E65" s="52"/>
      <c r="F65" s="52"/>
    </row>
    <row r="66" spans="4:12" x14ac:dyDescent="0.2">
      <c r="E66" s="52"/>
      <c r="F66" s="52"/>
    </row>
    <row r="67" spans="4:12" s="2" customFormat="1" x14ac:dyDescent="0.2">
      <c r="E67" s="70"/>
      <c r="F67" s="70"/>
    </row>
    <row r="68" spans="4:12" ht="17" thickBot="1" x14ac:dyDescent="0.25">
      <c r="E68" s="10"/>
      <c r="F68" s="10"/>
    </row>
    <row r="69" spans="4:12" ht="17" thickBot="1" x14ac:dyDescent="0.25">
      <c r="D69" s="86" t="s">
        <v>24</v>
      </c>
      <c r="E69" s="21" t="s">
        <v>10</v>
      </c>
      <c r="F69" s="22"/>
      <c r="G69" s="22"/>
      <c r="H69" s="22" t="s">
        <v>11</v>
      </c>
      <c r="I69" s="22"/>
      <c r="J69" s="22"/>
      <c r="K69" s="22" t="s">
        <v>11</v>
      </c>
      <c r="L69" s="23"/>
    </row>
    <row r="70" spans="4:12" x14ac:dyDescent="0.2">
      <c r="E70" s="24" t="s">
        <v>1</v>
      </c>
      <c r="F70" s="25">
        <v>20</v>
      </c>
      <c r="G70" s="25"/>
      <c r="H70" s="25" t="s">
        <v>1</v>
      </c>
      <c r="I70" s="25">
        <v>20</v>
      </c>
      <c r="J70" s="25"/>
      <c r="K70" s="25" t="s">
        <v>1</v>
      </c>
      <c r="L70" s="26">
        <v>30</v>
      </c>
    </row>
    <row r="71" spans="4:12" x14ac:dyDescent="0.2">
      <c r="E71" s="24" t="s">
        <v>2</v>
      </c>
      <c r="F71" s="25">
        <v>40</v>
      </c>
      <c r="G71" s="25"/>
      <c r="H71" s="25" t="s">
        <v>2</v>
      </c>
      <c r="I71" s="25">
        <v>40</v>
      </c>
      <c r="J71" s="25"/>
      <c r="K71" s="25" t="s">
        <v>2</v>
      </c>
      <c r="L71" s="26">
        <v>40</v>
      </c>
    </row>
    <row r="72" spans="4:12" x14ac:dyDescent="0.2">
      <c r="E72" s="24" t="s">
        <v>3</v>
      </c>
      <c r="F72" s="25">
        <f>F71-F70</f>
        <v>20</v>
      </c>
      <c r="G72" s="25"/>
      <c r="H72" s="25" t="s">
        <v>3</v>
      </c>
      <c r="I72" s="25">
        <f>I71-I70</f>
        <v>20</v>
      </c>
      <c r="J72" s="25"/>
      <c r="K72" s="25" t="s">
        <v>3</v>
      </c>
      <c r="L72" s="26">
        <f>L71-L70</f>
        <v>10</v>
      </c>
    </row>
    <row r="73" spans="4:12" x14ac:dyDescent="0.2">
      <c r="E73" s="24" t="s">
        <v>4</v>
      </c>
      <c r="F73" s="27">
        <f>F72/F71</f>
        <v>0.5</v>
      </c>
      <c r="G73" s="25"/>
      <c r="H73" s="25" t="s">
        <v>4</v>
      </c>
      <c r="I73" s="27">
        <f>I72/I71</f>
        <v>0.5</v>
      </c>
      <c r="J73" s="25"/>
      <c r="K73" s="25" t="s">
        <v>4</v>
      </c>
      <c r="L73" s="28">
        <f>L72/L71</f>
        <v>0.25</v>
      </c>
    </row>
    <row r="74" spans="4:12" x14ac:dyDescent="0.2">
      <c r="E74" s="24" t="s">
        <v>5</v>
      </c>
      <c r="F74" s="25">
        <f>$F$18*F73</f>
        <v>500</v>
      </c>
      <c r="G74" s="25"/>
      <c r="H74" s="25" t="s">
        <v>12</v>
      </c>
      <c r="I74" s="25">
        <v>2</v>
      </c>
      <c r="J74" s="25"/>
      <c r="K74" s="25" t="s">
        <v>12</v>
      </c>
      <c r="L74" s="26">
        <v>2</v>
      </c>
    </row>
    <row r="75" spans="4:12" x14ac:dyDescent="0.2">
      <c r="E75" s="24" t="s">
        <v>8</v>
      </c>
      <c r="F75" s="25">
        <f>$F$19</f>
        <v>500</v>
      </c>
      <c r="G75" s="25"/>
      <c r="H75" s="29" t="s">
        <v>5</v>
      </c>
      <c r="I75" s="25">
        <f>$F$18</f>
        <v>1000</v>
      </c>
      <c r="J75" s="25"/>
      <c r="K75" s="29" t="s">
        <v>5</v>
      </c>
      <c r="L75" s="26">
        <f>$F$18*L73</f>
        <v>250</v>
      </c>
    </row>
    <row r="76" spans="4:12" x14ac:dyDescent="0.2">
      <c r="E76" s="30" t="s">
        <v>9</v>
      </c>
      <c r="F76" s="25">
        <f>SUM(F74:F75)</f>
        <v>1000</v>
      </c>
      <c r="G76" s="25"/>
      <c r="H76" s="25" t="s">
        <v>14</v>
      </c>
      <c r="I76" s="25">
        <f>$F$18*(1-$F$20)^I74</f>
        <v>828.1</v>
      </c>
      <c r="J76" s="25"/>
      <c r="K76" s="25" t="s">
        <v>14</v>
      </c>
      <c r="L76" s="26">
        <f>-$F$22/$F$23*L74</f>
        <v>-166.66666666666666</v>
      </c>
    </row>
    <row r="77" spans="4:12" x14ac:dyDescent="0.2">
      <c r="E77" s="24"/>
      <c r="F77" s="25"/>
      <c r="G77" s="25"/>
      <c r="H77" s="31" t="s">
        <v>15</v>
      </c>
      <c r="I77" s="25">
        <f>I76*I73</f>
        <v>414.05</v>
      </c>
      <c r="J77" s="25"/>
      <c r="K77" s="25" t="s">
        <v>8</v>
      </c>
      <c r="L77" s="26">
        <f>$F$19</f>
        <v>500</v>
      </c>
    </row>
    <row r="78" spans="4:12" x14ac:dyDescent="0.2">
      <c r="E78" s="24"/>
      <c r="F78" s="25"/>
      <c r="G78" s="25"/>
      <c r="H78" s="25" t="s">
        <v>8</v>
      </c>
      <c r="I78" s="25">
        <f>$F$19</f>
        <v>500</v>
      </c>
      <c r="J78" s="25"/>
      <c r="K78" s="29" t="s">
        <v>9</v>
      </c>
      <c r="L78" s="26">
        <f>SUM(L75:L77)</f>
        <v>583.33333333333337</v>
      </c>
    </row>
    <row r="79" spans="4:12" ht="17" thickBot="1" x14ac:dyDescent="0.25">
      <c r="E79" s="32"/>
      <c r="F79" s="33"/>
      <c r="G79" s="33"/>
      <c r="H79" s="34" t="s">
        <v>9</v>
      </c>
      <c r="I79" s="33">
        <f>SUM(I77:I78)</f>
        <v>914.05</v>
      </c>
      <c r="J79" s="33"/>
      <c r="K79" s="33"/>
      <c r="L79" s="35"/>
    </row>
  </sheetData>
  <mergeCells count="2">
    <mergeCell ref="E17:F17"/>
    <mergeCell ref="C6:C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2021-11-09T18:48:55Z</dcterms:created>
  <dcterms:modified xsi:type="dcterms:W3CDTF">2021-11-21T02:46:45Z</dcterms:modified>
</cp:coreProperties>
</file>