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EstaPastaDeTrabalho"/>
  <mc:AlternateContent xmlns:mc="http://schemas.openxmlformats.org/markup-compatibility/2006">
    <mc:Choice Requires="x15">
      <x15ac:absPath xmlns:x15ac="http://schemas.microsoft.com/office/spreadsheetml/2010/11/ac" url="C:\Users\gabri\Documents\SCRAP-IMOVELWEB\"/>
    </mc:Choice>
  </mc:AlternateContent>
  <xr:revisionPtr revIDLastSave="0" documentId="13_ncr:1_{77DD3451-17B4-4C37-90C2-E25F86F2F947}" xr6:coauthVersionLast="47" xr6:coauthVersionMax="47" xr10:uidLastSave="{00000000-0000-0000-0000-000000000000}"/>
  <bookViews>
    <workbookView xWindow="-120" yWindow="-120" windowWidth="24240" windowHeight="13140" xr2:uid="{00000000-000D-0000-FFFF-FFFF00000000}"/>
  </bookViews>
  <sheets>
    <sheet name="Planilha dos elementos" sheetId="1" r:id="rId1"/>
    <sheet name="CUB DEPRECIADO" sheetId="2" r:id="rId2"/>
  </sheets>
  <externalReferences>
    <externalReference r:id="rId3"/>
    <externalReference r:id="rId4"/>
  </externalReferences>
  <definedNames>
    <definedName name="HEIDECK" localSheetId="1">'[1]Fator Comercialização'!$G$3:$I$11</definedName>
    <definedName name="HEIDECK">'[2]Fator Comercialização'!$G$3:$I$11</definedName>
  </definedNames>
  <calcPr calcId="181029"/>
</workbook>
</file>

<file path=xl/calcChain.xml><?xml version="1.0" encoding="utf-8"?>
<calcChain xmlns="http://schemas.openxmlformats.org/spreadsheetml/2006/main">
  <c r="C5" i="1" l="1"/>
  <c r="C6" i="1"/>
  <c r="C7" i="1"/>
  <c r="C8" i="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4" i="1"/>
  <c r="J54" i="2"/>
  <c r="K54" i="2" s="1"/>
  <c r="H54" i="2"/>
  <c r="F54" i="2"/>
  <c r="L54" i="2" s="1"/>
  <c r="M54" i="2" s="1"/>
  <c r="D54" i="2"/>
  <c r="L51" i="2"/>
  <c r="M51" i="2" s="1"/>
  <c r="N51" i="2" s="1"/>
  <c r="J51" i="2"/>
  <c r="K51" i="2" s="1"/>
  <c r="H51" i="2"/>
  <c r="F51" i="2"/>
  <c r="D51" i="2"/>
  <c r="L50" i="2"/>
  <c r="M50" i="2" s="1"/>
  <c r="J50" i="2"/>
  <c r="K50" i="2" s="1"/>
  <c r="H50" i="2"/>
  <c r="F50" i="2"/>
  <c r="D50" i="2"/>
  <c r="L49" i="2"/>
  <c r="M49" i="2" s="1"/>
  <c r="J49" i="2"/>
  <c r="K49" i="2" s="1"/>
  <c r="H49" i="2"/>
  <c r="F49" i="2"/>
  <c r="D49" i="2"/>
  <c r="M48" i="2"/>
  <c r="N48" i="2" s="1"/>
  <c r="L48" i="2"/>
  <c r="K48" i="2"/>
  <c r="J48" i="2"/>
  <c r="H48" i="2"/>
  <c r="F48" i="2"/>
  <c r="D48" i="2"/>
  <c r="L47" i="2"/>
  <c r="M47" i="2" s="1"/>
  <c r="J47" i="2"/>
  <c r="K47" i="2" s="1"/>
  <c r="H47" i="2"/>
  <c r="F47" i="2"/>
  <c r="D47" i="2"/>
  <c r="M46" i="2"/>
  <c r="N46" i="2" s="1"/>
  <c r="L46" i="2"/>
  <c r="K46" i="2"/>
  <c r="J46" i="2"/>
  <c r="H46" i="2"/>
  <c r="F46" i="2"/>
  <c r="D46" i="2"/>
  <c r="L45" i="2"/>
  <c r="M45" i="2" s="1"/>
  <c r="J45" i="2"/>
  <c r="K45" i="2" s="1"/>
  <c r="H45" i="2"/>
  <c r="F45" i="2"/>
  <c r="D45" i="2"/>
  <c r="M44" i="2"/>
  <c r="N44" i="2" s="1"/>
  <c r="L44" i="2"/>
  <c r="K44" i="2"/>
  <c r="J44" i="2"/>
  <c r="H44" i="2"/>
  <c r="F44" i="2"/>
  <c r="D44" i="2"/>
  <c r="L43" i="2"/>
  <c r="M43" i="2" s="1"/>
  <c r="J43" i="2"/>
  <c r="K43" i="2" s="1"/>
  <c r="H43" i="2"/>
  <c r="F43" i="2"/>
  <c r="D43" i="2"/>
  <c r="M42" i="2"/>
  <c r="N42" i="2" s="1"/>
  <c r="L42" i="2"/>
  <c r="K42" i="2"/>
  <c r="J42" i="2"/>
  <c r="H42" i="2"/>
  <c r="F42" i="2"/>
  <c r="D42" i="2"/>
  <c r="L41" i="2"/>
  <c r="M41" i="2" s="1"/>
  <c r="J41" i="2"/>
  <c r="K41" i="2" s="1"/>
  <c r="H41" i="2"/>
  <c r="F41" i="2"/>
  <c r="D41" i="2"/>
  <c r="M40" i="2"/>
  <c r="N40" i="2" s="1"/>
  <c r="L40" i="2"/>
  <c r="K40" i="2"/>
  <c r="J40" i="2"/>
  <c r="H40" i="2"/>
  <c r="F40" i="2"/>
  <c r="D40" i="2"/>
  <c r="L39" i="2"/>
  <c r="M39" i="2" s="1"/>
  <c r="N39" i="2" s="1"/>
  <c r="J39" i="2"/>
  <c r="K39" i="2" s="1"/>
  <c r="H39" i="2"/>
  <c r="F39" i="2"/>
  <c r="D39" i="2"/>
  <c r="M38" i="2"/>
  <c r="N38" i="2" s="1"/>
  <c r="L38" i="2"/>
  <c r="K38" i="2"/>
  <c r="J38" i="2"/>
  <c r="H38" i="2"/>
  <c r="F38" i="2"/>
  <c r="D38" i="2"/>
  <c r="L37" i="2"/>
  <c r="M37" i="2" s="1"/>
  <c r="J37" i="2"/>
  <c r="K37" i="2" s="1"/>
  <c r="H37" i="2"/>
  <c r="F37" i="2"/>
  <c r="D37" i="2"/>
  <c r="M36" i="2"/>
  <c r="N36" i="2" s="1"/>
  <c r="L36" i="2"/>
  <c r="K36" i="2"/>
  <c r="J36" i="2"/>
  <c r="H36" i="2"/>
  <c r="F36" i="2"/>
  <c r="D36" i="2"/>
  <c r="L35" i="2"/>
  <c r="M35" i="2" s="1"/>
  <c r="J35" i="2"/>
  <c r="K35" i="2" s="1"/>
  <c r="H35" i="2"/>
  <c r="F35" i="2"/>
  <c r="D35" i="2"/>
  <c r="M34" i="2"/>
  <c r="N34" i="2" s="1"/>
  <c r="L34" i="2"/>
  <c r="K34" i="2"/>
  <c r="J34" i="2"/>
  <c r="H34" i="2"/>
  <c r="F34" i="2"/>
  <c r="D34" i="2"/>
  <c r="L33" i="2"/>
  <c r="M33" i="2" s="1"/>
  <c r="J33" i="2"/>
  <c r="K33" i="2" s="1"/>
  <c r="H33" i="2"/>
  <c r="F33" i="2"/>
  <c r="D33" i="2"/>
  <c r="M32" i="2"/>
  <c r="N32" i="2" s="1"/>
  <c r="L32" i="2"/>
  <c r="K32" i="2"/>
  <c r="J32" i="2"/>
  <c r="H32" i="2"/>
  <c r="F32" i="2"/>
  <c r="D32" i="2"/>
  <c r="L31" i="2"/>
  <c r="M31" i="2" s="1"/>
  <c r="J31" i="2"/>
  <c r="K31" i="2" s="1"/>
  <c r="H31" i="2"/>
  <c r="F31" i="2"/>
  <c r="D31" i="2"/>
  <c r="M30" i="2"/>
  <c r="N30" i="2" s="1"/>
  <c r="L30" i="2"/>
  <c r="K30" i="2"/>
  <c r="J30" i="2"/>
  <c r="H30" i="2"/>
  <c r="F30" i="2"/>
  <c r="D30" i="2"/>
  <c r="L29" i="2"/>
  <c r="M29" i="2" s="1"/>
  <c r="J29" i="2"/>
  <c r="K29" i="2" s="1"/>
  <c r="H29" i="2"/>
  <c r="F29" i="2"/>
  <c r="D29" i="2"/>
  <c r="M28" i="2"/>
  <c r="N28" i="2" s="1"/>
  <c r="L28" i="2"/>
  <c r="K28" i="2"/>
  <c r="J28" i="2"/>
  <c r="H28" i="2"/>
  <c r="F28" i="2"/>
  <c r="D28" i="2"/>
  <c r="L27" i="2"/>
  <c r="M27" i="2" s="1"/>
  <c r="J27" i="2"/>
  <c r="K27" i="2" s="1"/>
  <c r="H27" i="2"/>
  <c r="F27" i="2"/>
  <c r="D27" i="2"/>
  <c r="M26" i="2"/>
  <c r="N26" i="2" s="1"/>
  <c r="L26" i="2"/>
  <c r="K26" i="2"/>
  <c r="J26" i="2"/>
  <c r="H26" i="2"/>
  <c r="F26" i="2"/>
  <c r="D26" i="2"/>
  <c r="L25" i="2"/>
  <c r="M25" i="2" s="1"/>
  <c r="J25" i="2"/>
  <c r="K25" i="2" s="1"/>
  <c r="H25" i="2"/>
  <c r="F25" i="2"/>
  <c r="D25" i="2"/>
  <c r="M24" i="2"/>
  <c r="N24" i="2" s="1"/>
  <c r="L24" i="2"/>
  <c r="K24" i="2"/>
  <c r="J24" i="2"/>
  <c r="H24" i="2"/>
  <c r="F24" i="2"/>
  <c r="D24" i="2"/>
  <c r="L23" i="2"/>
  <c r="M23" i="2" s="1"/>
  <c r="J23" i="2"/>
  <c r="K23" i="2" s="1"/>
  <c r="H23" i="2"/>
  <c r="F23" i="2"/>
  <c r="D23" i="2"/>
  <c r="M22" i="2"/>
  <c r="N22" i="2" s="1"/>
  <c r="L22" i="2"/>
  <c r="K22" i="2"/>
  <c r="J22" i="2"/>
  <c r="H22" i="2"/>
  <c r="F22" i="2"/>
  <c r="D22" i="2"/>
  <c r="L21" i="2"/>
  <c r="M21" i="2" s="1"/>
  <c r="J21" i="2"/>
  <c r="K21" i="2" s="1"/>
  <c r="H21" i="2"/>
  <c r="F21" i="2"/>
  <c r="D21" i="2"/>
  <c r="B21" i="2"/>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M20" i="2"/>
  <c r="N20" i="2" s="1"/>
  <c r="L20" i="2"/>
  <c r="K20" i="2"/>
  <c r="J20" i="2"/>
  <c r="H20" i="2"/>
  <c r="F20" i="2"/>
  <c r="D20" i="2"/>
  <c r="B20" i="2"/>
  <c r="L19" i="2"/>
  <c r="M19" i="2" s="1"/>
  <c r="J19" i="2"/>
  <c r="K19" i="2" s="1"/>
  <c r="H19" i="2"/>
  <c r="F19" i="2"/>
  <c r="D19" i="2"/>
  <c r="R36" i="1"/>
  <c r="Q34" i="1"/>
  <c r="R34" i="1" s="1"/>
  <c r="Q33" i="1"/>
  <c r="R33" i="1" s="1"/>
  <c r="Q32" i="1"/>
  <c r="R32" i="1" s="1"/>
  <c r="Q31" i="1"/>
  <c r="R31" i="1" s="1"/>
  <c r="Q30" i="1"/>
  <c r="R30" i="1" s="1"/>
  <c r="M30" i="1"/>
  <c r="Q29" i="1"/>
  <c r="R29" i="1" s="1"/>
  <c r="Q28" i="1"/>
  <c r="R28" i="1" s="1"/>
  <c r="Q27" i="1"/>
  <c r="R27" i="1" s="1"/>
  <c r="Q26" i="1"/>
  <c r="R26" i="1" s="1"/>
  <c r="M26" i="1"/>
  <c r="Q25" i="1"/>
  <c r="R25" i="1" s="1"/>
  <c r="Q24" i="1"/>
  <c r="R24" i="1" s="1"/>
  <c r="Q23" i="1"/>
  <c r="R23" i="1" s="1"/>
  <c r="Q22" i="1"/>
  <c r="R22" i="1" s="1"/>
  <c r="M22" i="1"/>
  <c r="Q21" i="1"/>
  <c r="R21" i="1" s="1"/>
  <c r="R20" i="1"/>
  <c r="Q20" i="1"/>
  <c r="M20" i="1"/>
  <c r="Q19" i="1"/>
  <c r="R19" i="1" s="1"/>
  <c r="Q18" i="1"/>
  <c r="R18" i="1" s="1"/>
  <c r="M18" i="1"/>
  <c r="R17" i="1"/>
  <c r="Q17" i="1"/>
  <c r="Q16" i="1"/>
  <c r="R16" i="1" s="1"/>
  <c r="M16" i="1"/>
  <c r="Q15" i="1"/>
  <c r="R15" i="1" s="1"/>
  <c r="Q14" i="1"/>
  <c r="R14" i="1" s="1"/>
  <c r="M14" i="1"/>
  <c r="Q13" i="1"/>
  <c r="R13" i="1" s="1"/>
  <c r="R12" i="1"/>
  <c r="Q12" i="1"/>
  <c r="M12" i="1"/>
  <c r="Q11" i="1"/>
  <c r="R11" i="1" s="1"/>
  <c r="Q10" i="1"/>
  <c r="R10" i="1" s="1"/>
  <c r="M10" i="1"/>
  <c r="R9" i="1"/>
  <c r="Q9" i="1"/>
  <c r="Q8" i="1"/>
  <c r="R8" i="1" s="1"/>
  <c r="M8" i="1"/>
  <c r="Q7" i="1"/>
  <c r="R7" i="1" s="1"/>
  <c r="Q6" i="1"/>
  <c r="R6" i="1" s="1"/>
  <c r="M6" i="1"/>
  <c r="Q5" i="1"/>
  <c r="R5" i="1" s="1"/>
  <c r="R4" i="1"/>
  <c r="Q4" i="1"/>
  <c r="M4" i="1"/>
  <c r="Q3" i="1"/>
  <c r="R3" i="1" s="1"/>
  <c r="A1" i="1"/>
  <c r="N19" i="2" l="1"/>
  <c r="M3" i="1"/>
  <c r="M7" i="1"/>
  <c r="N23" i="2"/>
  <c r="N27" i="2"/>
  <c r="M11" i="1"/>
  <c r="N31" i="2"/>
  <c r="M15" i="1"/>
  <c r="N35" i="2"/>
  <c r="M19" i="1"/>
  <c r="N43" i="2"/>
  <c r="M27" i="1"/>
  <c r="N47" i="2"/>
  <c r="M31" i="1"/>
  <c r="N49" i="2"/>
  <c r="M33" i="1"/>
  <c r="N54" i="2"/>
  <c r="N21" i="2"/>
  <c r="M5" i="1"/>
  <c r="N25" i="2"/>
  <c r="M9" i="1"/>
  <c r="N29" i="2"/>
  <c r="M13" i="1"/>
  <c r="N33" i="2"/>
  <c r="M17" i="1"/>
  <c r="N37" i="2"/>
  <c r="M21" i="1"/>
  <c r="N41" i="2"/>
  <c r="M25" i="1"/>
  <c r="N45" i="2"/>
  <c r="M29" i="1"/>
  <c r="N50" i="2"/>
  <c r="M34" i="1"/>
  <c r="R37" i="1"/>
  <c r="M24" i="1"/>
  <c r="M28" i="1"/>
  <c r="M32" i="1"/>
  <c r="S38" i="1" l="1"/>
  <c r="R38" i="1"/>
  <c r="S23" i="1" l="1"/>
  <c r="S18" i="1"/>
  <c r="S34" i="1"/>
  <c r="S8" i="1"/>
  <c r="S9" i="1"/>
  <c r="S28" i="1"/>
  <c r="S3" i="1"/>
  <c r="S19" i="1"/>
  <c r="S17" i="1"/>
  <c r="S5" i="1"/>
  <c r="S32" i="1"/>
  <c r="S26" i="1"/>
  <c r="S7" i="1"/>
  <c r="S24" i="1"/>
  <c r="S4" i="1"/>
  <c r="S13" i="1"/>
  <c r="S12" i="1"/>
  <c r="S31" i="1"/>
  <c r="S6" i="1"/>
  <c r="S22" i="1"/>
  <c r="S16" i="1"/>
  <c r="S29" i="1"/>
  <c r="S15" i="1"/>
  <c r="S30" i="1"/>
  <c r="S21" i="1"/>
  <c r="S20" i="1"/>
  <c r="S14" i="1"/>
  <c r="S33" i="1"/>
  <c r="S10" i="1"/>
  <c r="S27" i="1"/>
  <c r="S25" i="1"/>
  <c r="S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W6" authorId="0" shapeId="0" xr:uid="{00000000-0006-0000-0100-000001000000}">
      <text>
        <r>
          <rPr>
            <sz val="11"/>
            <color theme="1"/>
            <rFont val="Calibri"/>
            <family val="2"/>
            <scheme val="minor"/>
          </rPr>
          <t xml:space="preserve">
Típicos de favela e compostos geralmente por um cômodo. Construídos com sobras de materiais de construção e outros, tais como papelão e compensado; piso em terra batida; instalações precárias, às vezes com sanitário.</t>
        </r>
      </text>
    </comment>
    <comment ref="W7" authorId="0" shapeId="0" xr:uid="{00000000-0006-0000-0100-000002000000}">
      <text>
        <r>
          <rPr>
            <sz val="11"/>
            <color theme="1"/>
            <rFont val="Calibri"/>
            <family val="2"/>
            <scheme val="minor"/>
          </rPr>
          <t xml:space="preserve">
Típicos de favela e compostos geralmente por um cômodo. Construídos com sobras de materiais de construção e outros, tais como papelão e compensado; piso em terra batida; instalações precárias, às vezes com sanitário.</t>
        </r>
      </text>
    </comment>
    <comment ref="W8" authorId="0" shapeId="0" xr:uid="{00000000-0006-0000-0100-000003000000}">
      <text>
        <r>
          <rPr>
            <sz val="11"/>
            <color theme="1"/>
            <rFont val="Calibri"/>
            <family val="2"/>
            <scheme val="minor"/>
          </rPr>
          <t xml:space="preserve">
Típicos de favela e compostos geralmente por um cômodo. Construídos com sobras de materiais de construção e outros, tais como papelão e compensado; piso em terra batida; instalações precárias, às vezes com sanitário.</t>
        </r>
      </text>
    </comment>
    <comment ref="W9" authorId="0" shapeId="0" xr:uid="{00000000-0006-0000-0100-000004000000}">
      <text>
        <r>
          <rPr>
            <sz val="11"/>
            <color theme="1"/>
            <rFont val="Calibri"/>
            <family val="2"/>
            <scheme val="minor"/>
          </rPr>
          <t xml:space="preserve">Típicos de favela e podendo ter mais de um cômodo, possuem fechamentos de sobras de materiais de construção ou às vezes alvenaria sem revestimentos; piso cimentado ou atijolado; instalações aparentes, mínimas e precárias; portas e janelas rústicas e improvisadas, eventualmente reaproveitadas.
</t>
        </r>
      </text>
    </comment>
    <comment ref="W10" authorId="0" shapeId="0" xr:uid="{00000000-0006-0000-0100-000005000000}">
      <text>
        <r>
          <rPr>
            <sz val="11"/>
            <color theme="1"/>
            <rFont val="Calibri"/>
            <family val="2"/>
            <scheme val="minor"/>
          </rPr>
          <t xml:space="preserve">Típicos de favela e podendo ter mais de um cômodo, possuem fechamentos de sobras de materiais de construção ou às vezes alvenaria sem revestimentos; piso cimentado ou atijolado; instalações aparentes, mínimas e precárias; portas e janelas rústicas e improvisadas, eventualmente reaproveitadas.
</t>
        </r>
      </text>
    </comment>
    <comment ref="W11" authorId="0" shapeId="0" xr:uid="{00000000-0006-0000-0100-000006000000}">
      <text>
        <r>
          <rPr>
            <sz val="11"/>
            <color theme="1"/>
            <rFont val="Calibri"/>
            <family val="2"/>
            <scheme val="minor"/>
          </rPr>
          <t xml:space="preserve">Típicos de favela e podendo ter mais de um cômodo, possuem fechamentos de sobras de materiais de construção ou às vezes alvenaria sem revestimentos; piso cimentado ou atijolado; instalações aparentes, mínimas e precárias; portas e janelas rústicas e improvisadas, eventualmente reaproveitadas.
</t>
        </r>
      </text>
    </comment>
    <comment ref="W12" authorId="0" shapeId="0" xr:uid="{00000000-0006-0000-0100-000007000000}">
      <text>
        <r>
          <rPr>
            <sz val="11"/>
            <color theme="1"/>
            <rFont val="Calibri"/>
            <family val="2"/>
            <scheme val="minor"/>
          </rPr>
          <t xml:space="preserve">Construídas geralmente em etapas, sem preocupação com o projeto e sem utilização de mão de obra qualificada. Na maioria das vezes são térreas, ocupam a totalidade do terreno e utilizam materiais básicos. Desprovidas de acabamentos, com deficiências construtivas evidentes, tais como desaprumos, desníveis e falta de arremates, bem como pés diretos aquém dos usuais, normalmente sem estrutura portante. Cobertura em telha de fibrocimento ondulada.
</t>
        </r>
      </text>
    </comment>
    <comment ref="W13" authorId="0" shapeId="0" xr:uid="{00000000-0006-0000-0100-000008000000}">
      <text>
        <r>
          <rPr>
            <sz val="11"/>
            <color theme="1"/>
            <rFont val="Calibri"/>
            <family val="2"/>
            <scheme val="minor"/>
          </rPr>
          <t xml:space="preserve">Construídas geralmente em etapas, sem preocupação com o projeto e sem utilização de mão de obra qualificada. Na maioria das vezes são térreas, ocupam a totalidade do terreno e utilizam materiais básicos. Desprovidas de acabamentos, com deficiências construtivas evidentes, tais como desaprumos, desníveis e falta de arremates, bem como pés diretos aquém dos usuais, normalmente sem estrutura portante. Cobertura em telha de fibrocimento ondulada.
</t>
        </r>
      </text>
    </comment>
    <comment ref="W14" authorId="0" shapeId="0" xr:uid="{00000000-0006-0000-0100-000009000000}">
      <text>
        <r>
          <rPr>
            <sz val="11"/>
            <color theme="1"/>
            <rFont val="Calibri"/>
            <family val="2"/>
            <scheme val="minor"/>
          </rPr>
          <t xml:space="preserve">Construídas geralmente em etapas, sem preocupação com o projeto e sem utilização de mão de obra qualificada. Na maioria das vezes são térreas, ocupam a totalidade do terreno e utilizam materiais básicos. Desprovidas de acabamentos, com deficiências construtivas evidentes, tais como desaprumos, desníveis e falta de arremates, bem como pés diretos aquém dos usuais, normalmente sem estrutura portante. Cobertura em telha de fibrocimento ondulada.
</t>
        </r>
      </text>
    </comment>
    <comment ref="W15" authorId="0" shapeId="0" xr:uid="{00000000-0006-0000-0100-00000A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Apresentando geralmente apenas os acabamentos essenciais, com deficiências construtivas evidentes, tais como desaprumos, desníveis e falta de arremates, bem como pés diretos aquém dos usuais, normalmente sem estrutura portante. Cobertura em laje pré-moldada, impermeabilizada por processo simples, ou telhas sobre estrutura de madeira.
</t>
        </r>
      </text>
    </comment>
    <comment ref="W16" authorId="0" shapeId="0" xr:uid="{00000000-0006-0000-0100-00000B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Apresentando geralmente apenas os acabamentos essenciais, com deficiências construtivas evidentes, tais como desaprumos, desníveis e falta de arremates, bem como pés diretos aquém dos usuais, normalmente sem estrutura portante. Cobertura em laje pré-moldada, impermeabilizada por processo simples, ou telhas sobre estrutura de madeira.
</t>
        </r>
      </text>
    </comment>
    <comment ref="W17" authorId="0" shapeId="0" xr:uid="{00000000-0006-0000-0100-00000C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Apresentando geralmente apenas os acabamentos essenciais, com deficiências construtivas evidentes, tais como desaprumos, desníveis e falta de arremates, bem como pés diretos aquém dos usuais, normalmente sem estrutura portante. Cobertura em laje pré-moldada, impermeabilizada por processo simples, ou telhas sobre estrutura de madeira.
</t>
        </r>
      </text>
    </comment>
    <comment ref="W18" authorId="0" shapeId="0" xr:uid="{00000000-0006-0000-0100-00000D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Geralmente com todos os acabamentos e sem imperfeições evidentes de prumos, níveis e arremates. Geralmente cobertura em laje de concreto impermeabilizada por processo simples ou telhas sobre estrutura de madeira com forro.
</t>
        </r>
      </text>
    </comment>
    <comment ref="W19" authorId="0" shapeId="0" xr:uid="{00000000-0006-0000-0100-00000E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Geralmente com todos os acabamentos e sem imperfeições evidentes de prumos, níveis e arremates. Geralmente cobertura em laje de concreto impermeabilizada por processo simples ou telhas sobre estrutura de madeira com forro.
</t>
        </r>
      </text>
    </comment>
    <comment ref="W20" authorId="0" shapeId="0" xr:uid="{00000000-0006-0000-0100-00000F000000}">
      <text>
        <r>
          <rPr>
            <sz val="11"/>
            <color theme="1"/>
            <rFont val="Calibri"/>
            <family val="2"/>
            <scheme val="minor"/>
          </rPr>
          <t xml:space="preserve">Construídas geralmente em etapas, sem preocupação com o projeto e sem utilização de mão de obra qualificada. Na maioria das vezes são térreas e utilizam materiais básicos. Geralmente com todos os acabamentos e sem imperfeições evidentes de prumos, níveis e arremates. Geralmente cobertura em laje de concreto impermeabilizada por processo simples ou telhas sobre estrutura de madeira com forro.
</t>
        </r>
      </text>
    </comment>
    <comment ref="W21" authorId="0" shapeId="0" xr:uid="{00000000-0006-0000-0100-000010000000}">
      <text>
        <r>
          <rPr>
            <sz val="11"/>
            <color theme="1"/>
            <rFont val="Calibri"/>
            <family val="2"/>
            <scheme val="minor"/>
          </rPr>
          <t xml:space="preserve">Térreas ou assobradas, com projetos que demonstram alguma preocupação com a distribuição interna; geralmente geminadas. Podem apresentar cobertura para serviço e veículo. Utilizam materiais econômicos e simples, sendo construídas em alvenaria e apresentando, na maioria das vezes, estrutura de concreto. Cobertura em laje de concreto ou telhas sobre estrutura de madeira com forro. 
</t>
        </r>
      </text>
    </comment>
    <comment ref="W22" authorId="0" shapeId="0" xr:uid="{00000000-0006-0000-0100-000011000000}">
      <text>
        <r>
          <rPr>
            <sz val="11"/>
            <color theme="1"/>
            <rFont val="Calibri"/>
            <family val="2"/>
            <scheme val="minor"/>
          </rPr>
          <t xml:space="preserve">Térreas ou assobradas, com projetos que demonstram alguma preocupação com a distribuição interna; geralmente geminadas. Podem apresentar cobertura para serviço e veículo. Utilizam materiais econômicos e simples, sendo construídas em alvenaria e apresentando, na maioria das vezes, estrutura de concreto. Cobertura em laje de concreto ou telhas sobre estrutura de madeira com forro. 
</t>
        </r>
      </text>
    </comment>
    <comment ref="W23" authorId="0" shapeId="0" xr:uid="{00000000-0006-0000-0100-000012000000}">
      <text>
        <r>
          <rPr>
            <sz val="11"/>
            <color theme="1"/>
            <rFont val="Calibri"/>
            <family val="2"/>
            <scheme val="minor"/>
          </rPr>
          <t xml:space="preserve">Térreas ou assobradas, com projetos que demonstram alguma preocupação com a distribuição interna; geralmente geminadas. Podem apresentar cobertura para serviço e veículo. Utilizam materiais econômicos e simples, sendo construídas em alvenaria e apresentando, na maioria das vezes, estrutura de concreto. Cobertura em laje de concreto ou telhas sobre estrutura de madeira com forro. 
</t>
        </r>
      </text>
    </comment>
    <comment ref="W24" authorId="0" shapeId="0" xr:uid="{00000000-0006-0000-0100-000013000000}">
      <text>
        <r>
          <rPr>
            <sz val="11"/>
            <color theme="1"/>
            <rFont val="Calibri"/>
            <family val="2"/>
            <scheme val="minor"/>
          </rPr>
          <t xml:space="preserve">Térreas ou assobradadas, construídas obedecendo a projetos que apresentam preocupação com a fachada e a distribuição interna. Normalmente são geminadas apenas de um lado. Geralmente com uma suíte e, em sobrados, lavabo no térreo. Usualmente apresentam edícula e cobertura para um ou dois veículos. Os materiais e acabamentos são padronizados, geralmente de boa qualidade. Cobertura em telhado, sobre laje
</t>
        </r>
      </text>
    </comment>
    <comment ref="W25" authorId="0" shapeId="0" xr:uid="{00000000-0006-0000-0100-000014000000}">
      <text>
        <r>
          <rPr>
            <sz val="11"/>
            <color theme="1"/>
            <rFont val="Calibri"/>
            <family val="2"/>
            <scheme val="minor"/>
          </rPr>
          <t xml:space="preserve">Térreas ou assobradadas, construídas obedecendo a projetos que apresentam preocupação com a fachada e a distribuição interna. Normalmente são geminadas apenas de um lado. Geralmente com uma suíte e, em sobrados, lavabo no térreo. Usualmente apresentam edícula e cobertura para um ou dois veículos. Os materiais e acabamentos são padronizados, geralmente de boa qualidade. Cobertura em telhado, sobre laje
</t>
        </r>
      </text>
    </comment>
    <comment ref="W26" authorId="0" shapeId="0" xr:uid="{00000000-0006-0000-0100-000015000000}">
      <text>
        <r>
          <rPr>
            <sz val="11"/>
            <color theme="1"/>
            <rFont val="Calibri"/>
            <family val="2"/>
            <scheme val="minor"/>
          </rPr>
          <t xml:space="preserve">Térreas ou assobradadas, construídas obedecendo a projetos que apresentam preocupação com a fachada e a distribuição interna. Normalmente são geminadas apenas de um lado. Geralmente com uma suíte e, em sobrados, lavabo no térreo. Usualmente apresentam edícula e cobertura para um ou dois veículos. Os materiais e acabamentos são padronizados, geralmente de boa qualidade. Cobertura em telhado, sobre laje
</t>
        </r>
      </text>
    </comment>
    <comment ref="W27" authorId="0" shapeId="0" xr:uid="{00000000-0006-0000-0100-000016000000}">
      <text>
        <r>
          <rPr>
            <sz val="11"/>
            <color theme="1"/>
            <rFont val="Calibri"/>
            <family val="2"/>
            <scheme val="minor"/>
          </rPr>
          <t xml:space="preserve">Térreas ou assobradadas, geralmente isoladas, obedecendo a projeto arquitetônico esmerado, integrando telhado, fachada e paisagismo. Apresentam sala para dois ambientes, uma suite e dois dormitórios, dependências completas para emprega e garagem para dois veículos ou mais.Jardim e eventualmente piscina e/ou churrasqueira. Os materiais e acabamentos são de boa qualidade, apresentando alguma personalização. 
</t>
        </r>
      </text>
    </comment>
    <comment ref="W28" authorId="0" shapeId="0" xr:uid="{00000000-0006-0000-0100-000017000000}">
      <text>
        <r>
          <rPr>
            <sz val="11"/>
            <color theme="1"/>
            <rFont val="Calibri"/>
            <family val="2"/>
            <scheme val="minor"/>
          </rPr>
          <t xml:space="preserve">Térreas ou assobradadas, geralmente isoladas, obedecendo a projeto arquitetônico esmerado, integrando telhado, fachada e paisagismo. Apresentam sala para dois ambientes, uma suite e dois dormitórios, dependências completas para emprega e garagem para dois veículos ou mais.Jardim e eventualmente piscina e/ou churrasqueira. Os materiais e acabamentos são de boa qualidade, apresentando alguma personalização. 
</t>
        </r>
      </text>
    </comment>
    <comment ref="W29" authorId="0" shapeId="0" xr:uid="{00000000-0006-0000-0100-000018000000}">
      <text>
        <r>
          <rPr>
            <sz val="11"/>
            <color theme="1"/>
            <rFont val="Calibri"/>
            <family val="2"/>
            <scheme val="minor"/>
          </rPr>
          <t xml:space="preserve">Térreas ou assobradadas, geralmente isoladas, obedecendo a projeto arquitetônico esmerado, integrando telhado, fachada e paisagismo. Apresentam sala para dois ambientes, uma suite e dois dormitórios, dependências completas para emprega e garagem para dois veículos ou mais.Jardim e eventualmente piscina e/ou churrasqueira. Os materiais e acabamentos são de boa qualidade, apresentando alguma personalização. 
</t>
        </r>
      </text>
    </comment>
    <comment ref="W30" authorId="0" shapeId="0" xr:uid="{00000000-0006-0000-0100-000019000000}">
      <text>
        <r>
          <rPr>
            <sz val="11"/>
            <color theme="1"/>
            <rFont val="Calibri"/>
            <family val="2"/>
            <scheme val="minor"/>
          </rPr>
          <t>Implantadas em terrenos com amplas dimensões, totalmente isoladas. O estilo e os materiais de acabamento obedecem a uma linguagem arquitetônica definida. Compostas de três salas ou mais (estar, jantar, sala de TV), quatro dormitórios ou mais, pelo menos duas suítes, uma delas com closet, lavabo, sala de almoço, cozinha com despensa, adega e dependências de empregados. Tratamento paisagístico, garagem para três ou mais veículos, normalmente piscina e churrasqueira.</t>
        </r>
      </text>
    </comment>
    <comment ref="W31" authorId="0" shapeId="0" xr:uid="{00000000-0006-0000-0100-00001A000000}">
      <text>
        <r>
          <rPr>
            <sz val="11"/>
            <color theme="1"/>
            <rFont val="Calibri"/>
            <family val="2"/>
            <scheme val="minor"/>
          </rPr>
          <t>Implantadas em terrenos com amplas dimensões, totalmente isoladas. O estilo e os materiais de acabamento obedecem a uma linguagem arquitetônica definida. Compostas de três salas ou mais (estar, jantar, sala de TV), quatro dormitórios ou mais, pelo menos duas suítes, uma delas com closet, lavabo, sala de almoço, cozinha com despensa, adega e dependências de empregados. Tratamento paisagístico, garagem para três ou mais veículos, normalmente piscina e churrasqueira.</t>
        </r>
      </text>
    </comment>
    <comment ref="W32" authorId="0" shapeId="0" xr:uid="{00000000-0006-0000-0100-00001B000000}">
      <text>
        <r>
          <rPr>
            <sz val="11"/>
            <color theme="1"/>
            <rFont val="Calibri"/>
            <family val="2"/>
            <scheme val="minor"/>
          </rPr>
          <t>Implantadas em terrenos com amplas dimensões, totalmente isoladas. O estilo e os materiais de acabamento obedecem a uma linguagem arquitetônica definida. Compostas de três salas ou mais (estar, jantar, sala de TV), quatro dormitórios ou mais, pelo menos duas suítes, uma delas com closet, lavabo, sala de almoço, cozinha com despensa, adega e dependências de empregados. Tratamento paisagístico, garagem para três ou mais veículos, normalmente piscina e churrasqueira.</t>
        </r>
      </text>
    </comment>
    <comment ref="W33" authorId="0" shapeId="0" xr:uid="{00000000-0006-0000-0100-00001C000000}">
      <text>
        <r>
          <rPr>
            <sz val="11"/>
            <color theme="1"/>
            <rFont val="Calibri"/>
            <family val="2"/>
            <scheme val="minor"/>
          </rPr>
          <t xml:space="preserve">Implantadas em terrenos com amplas dimensões, totalmente isoladas. O estilo e os materiais de acabamento obedecem a uma linguagem arquitetônica definida. Os acabamentos e a distribuição dos ambientes têm características personalizadas. Possuem, no mínimo, os seguintes ambientes: quatro salas (estar, jantar, escritório e som/TV), quatro ou mais suítes, sendo uma máster, lavabo, sala de almoço, cozinha, despensa, adega e dependências completas para empregados. Tratamento paisagístico, piscina com vestiário e dependências para lazer, eventualmente quadra esportiva. Garagem para quatro veículos ou mais.
</t>
        </r>
      </text>
    </comment>
    <comment ref="W34" authorId="0" shapeId="0" xr:uid="{00000000-0006-0000-0100-00001D000000}">
      <text>
        <r>
          <rPr>
            <sz val="11"/>
            <color theme="1"/>
            <rFont val="Calibri"/>
            <family val="2"/>
            <scheme val="minor"/>
          </rPr>
          <t xml:space="preserve">Edificação geralmente com dois ou três pavimentos, sem preocupação com estilo arquitetônico, seja de fachada ou funcionalidade. O pavimento térreo pode estar ocupado por destinação diversa. Não possui elevador e normalmente sem portaria ou local para estacionamento. Emprego de mão-de-obra com pouca qualificação. Unidades usualmente compostas de quarto, sala, banheiro e cozinha, podendo ser incluídas neste caso as quitinetes. Hall de entrada e corredores com dimensões reduzidas. Caracterizam-se pela utilização de materiais construtivos básicos e poucos acabamentos, tanto nas áreascomuns como nas privativas.
</t>
        </r>
      </text>
    </comment>
    <comment ref="W35" authorId="0" shapeId="0" xr:uid="{00000000-0006-0000-0100-00001E000000}">
      <text>
        <r>
          <rPr>
            <sz val="11"/>
            <color theme="1"/>
            <rFont val="Calibri"/>
            <family val="2"/>
            <scheme val="minor"/>
          </rPr>
          <t xml:space="preserve">Edificação geralmente com dois ou três pavimentos, sem preocupação com estilo arquitetônico, seja de fachada ou funcionalidade. O pavimento térreo pode estar ocupado por destinação diversa. Não possui elevador e normalmente sem portaria ou local para estacionamento. Emprego de mão-de-obra com pouca qualificação. Unidades usualmente compostas de quarto, sala, banheiro e cozinha, podendo ser incluídas neste caso as quitinetes. Hall de entrada e corredores com dimensões reduzidas. Caracterizam-se pela utilização de materiais construtivos básicos e poucos acabamentos, tanto nas áreascomuns como nas privativas.
</t>
        </r>
      </text>
    </comment>
    <comment ref="W36" authorId="0" shapeId="0" xr:uid="{00000000-0006-0000-0100-00001F000000}">
      <text>
        <r>
          <rPr>
            <sz val="11"/>
            <color theme="1"/>
            <rFont val="Calibri"/>
            <family val="2"/>
            <scheme val="minor"/>
          </rPr>
          <t xml:space="preserve">Edificação geralmente com dois ou três pavimentos, sem preocupação com estilo arquitetônico, seja de fachada ou funcionalidade. O pavimento térreo pode estar ocupado por destinação diversa. Não possui elevador e normalmente sem portaria ou local para estacionamento. Emprego de mão-de-obra com pouca qualificação. Unidades usualmente compostas de quarto, sala, banheiro e cozinha, podendo ser incluídas neste caso as quitinetes. Hall de entrada e corredores com dimensões reduzidas. Caracterizam-se pela utilização de materiais construtivos básicos e poucos acabamentos, tanto nas áreascomuns como nas privativas.
</t>
        </r>
      </text>
    </comment>
    <comment ref="W37" authorId="0" shapeId="0" xr:uid="{00000000-0006-0000-0100-000020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38" authorId="0" shapeId="0" xr:uid="{00000000-0006-0000-0100-000021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39" authorId="0" shapeId="0" xr:uid="{00000000-0006-0000-0100-000022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40" authorId="0" shapeId="0" xr:uid="{00000000-0006-0000-0100-000023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41" authorId="0" shapeId="0" xr:uid="{00000000-0006-0000-0100-000024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42" authorId="0" shapeId="0" xr:uid="{00000000-0006-0000-0100-000025000000}">
      <text>
        <r>
          <rPr>
            <sz val="11"/>
            <color theme="1"/>
            <rFont val="Calibri"/>
            <family val="2"/>
            <scheme val="minor"/>
          </rPr>
          <t xml:space="preserve">Edificações com três ou mais pavimentos, dotados ou não de elevador (marca comum) e satisfazendo a projeto arquitetônico simples. Hall de entrada e corredores com dimensões reduzidas e acabamentos simples, geralmente sem portaria, podendo o térreo apresentar outras destinações, tais como pequenos salões comerciais ou lojas. Eventualmente pode haver espaço para estacionamento contendo vagas de uso coletivo. Fachadas sem tratamentos especiais, normalmente pintadas a látex sobre emboço ou reboco, podendo ter aplicação de pastilhas, cerâmica ou equivalente. Unidades normalmente constituídas de sala, um ou mais dormitórios, banheiro, cozinha e área de serviço conjugada ou separada por meia parede, geralmente sem dependências de empregada.
</t>
        </r>
      </text>
    </comment>
    <comment ref="W43" authorId="0" shapeId="0" xr:uid="{00000000-0006-0000-0100-000026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4" authorId="0" shapeId="0" xr:uid="{00000000-0006-0000-0100-000027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5" authorId="0" shapeId="0" xr:uid="{00000000-0006-0000-0100-000028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6" authorId="0" shapeId="0" xr:uid="{00000000-0006-0000-0100-000029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7" authorId="0" shapeId="0" xr:uid="{00000000-0006-0000-0100-00002A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8" authorId="0" shapeId="0" xr:uid="{00000000-0006-0000-0100-00002B000000}">
      <text>
        <r>
          <rPr>
            <sz val="11"/>
            <color theme="1"/>
            <rFont val="Calibri"/>
            <family val="2"/>
            <scheme val="minor"/>
          </rPr>
          <t xml:space="preserve">Edifícios com quatro ou mais pavimentos apresentando alguma preocupação com a forma e a funcionalidade arquitetônica, principalmente no tocante à distribuição interna das unidades, em geral, quatro por andar. Dotados de elevadores de padrão médio (social e serviço), geralmente com acessos e circulação pelo mesmo corredor. As áreas comuns apresentam acabamentos de padrão médio e podem conter salão de festas e, eventualmente, quadras de esportes e piscinas, além de guarita e apartamento de zelador. Fachadas com pintura sobre massa corrida ou texturizada, ou com aplicação de pastilhas, cerâmicas, ou equivalentes. Unidades contendo sala para dois ambientes, cozinha, área de serviço conjugada, dois ou três dormitórios (podendo um deles ter banheiro privativo ser suíte) e uma vaga de garagem por unidade, podendo possuir, também, dependências para empregada. 
</t>
        </r>
      </text>
    </comment>
    <comment ref="W49" authorId="0" shapeId="0" xr:uid="{00000000-0006-0000-0100-00002C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3" authorId="0" shapeId="0" xr:uid="{00000000-0006-0000-0100-00002D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4" authorId="0" shapeId="0" xr:uid="{00000000-0006-0000-0100-00002E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5" authorId="0" shapeId="0" xr:uid="{00000000-0006-0000-0100-00002F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6" authorId="0" shapeId="0" xr:uid="{00000000-0006-0000-0100-000030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7" authorId="0" shapeId="0" xr:uid="{00000000-0006-0000-0100-000031000000}">
      <text>
        <r>
          <rPr>
            <sz val="11"/>
            <color theme="1"/>
            <rFont val="Calibri"/>
            <family val="2"/>
            <scheme val="minor"/>
          </rPr>
          <t xml:space="preserve">Edifícios atendendo a projeto arquitetônico com soluções planejadas tanto na estética das fachadas como na distribuição interna dos apartamentos, em geral dois por andar. Dotados de dois ou mais elevadores (social e serviço), geralmente com acessos e circulação independentes. Hall social não necessariamente amplo, porém com revestimentos e elementos de decoração de bom padrão. Áreas externas com grandes afastamentos e jardins, podendo ou não conter área de lazer (salão de festas, quadras de esportes, piscinas, etc.). Fachadas com pintura sobre massa corrida, massa texturizada ou cerâmica; eventualmente combinados com detalhes em granito ou material equivalente. Unidades contendo salas para dois ou mais ambientes, três dormitórios, pelo menos uma suite, cozinha, dependências para empregada e duas ou mais vagas de estacionamento. 
</t>
        </r>
      </text>
    </comment>
    <comment ref="W58" authorId="0" shapeId="0" xr:uid="{00000000-0006-0000-0100-000032000000}">
      <text>
        <r>
          <rPr>
            <sz val="11"/>
            <color theme="1"/>
            <rFont val="Calibri"/>
            <family val="2"/>
            <scheme val="minor"/>
          </rPr>
          <t xml:space="preserve">Edifícios exibindo linhas arquitetônicas esmeradas. Normalmente compostos por um único apartamento por andar, podendo ser duplex. Elevadores de primeira linha com circulação independente para a parte social e de serviço, ambos com acesso direto aos subsolos. Hall social amplo com materiais de acabamento e de decoração esmerados e pé-direito elevado, dotados de guarita e sistema especial de segurança. Áreas externas com grandes afastamentos, planejadas e com tratamento paisagístico especial, geralmente complementadas com área de lazer completo. Fachadas dotadas de tratamentos especiais em concreto aparente, massa raspada, texturizada, granito ou material equivalente. Unidades com pelo menos quatro dormitórios (pelo menos duas suítes), sala para três ou mais ambientes, dependências de empregada, ampla área de serviço e pelo menos três vagas de estacionamento, eventualmente acrescidas de outras para visitantes.
</t>
        </r>
      </text>
    </comment>
    <comment ref="W59" authorId="0" shapeId="0" xr:uid="{00000000-0006-0000-0100-000033000000}">
      <text>
        <r>
          <rPr>
            <sz val="11"/>
            <color theme="1"/>
            <rFont val="Calibri"/>
            <family val="2"/>
            <scheme val="minor"/>
          </rPr>
          <t xml:space="preserve">Edifícios exibindo linhas arquitetônicas esmeradas. Normalmente compostos por um único apartamento por andar, podendo ser duplex. Elevadores de primeira linha com circulação independente para a parte social e de serviço, ambos com acesso direto aos subsolos. Hall social amplo com materiais de acabamento e de decoração esmerados e pé-direito elevado, dotados de guarita e sistema especial de segurança. Áreas externas com grandes afastamentos, planejadas e com tratamento paisagístico especial, geralmente complementadas com área de lazer completo. Fachadas dotadas de tratamentos especiais em concreto aparente, massa raspada, texturizada, granito ou material equivalente. Unidades com pelo menos quatro dormitórios (pelo menos duas suítes), sala para três ou mais ambientes, dependências de empregada, ampla área de serviço e pelo menos três vagas de estacionamento, eventualmente acrescidas de outras para visitantes.
</t>
        </r>
      </text>
    </comment>
    <comment ref="W60" authorId="0" shapeId="0" xr:uid="{00000000-0006-0000-0100-000034000000}">
      <text>
        <r>
          <rPr>
            <sz val="11"/>
            <color theme="1"/>
            <rFont val="Calibri"/>
            <family val="2"/>
            <scheme val="minor"/>
          </rPr>
          <t xml:space="preserve">Edifícios exibindo linhas arquitetônicas esmeradas. Normalmente compostos por um único apartamento por andar, podendo ser duplex. Elevadores de primeira linha com circulação independente para a parte social e de serviço, ambos com acesso direto aos subsolos. Hall social amplo com materiais de acabamento e de decoração esmerados e pé-direito elevado, dotados de guarita e sistema especial de segurança. Áreas externas com grandes afastamentos, planejadas e com tratamento paisagístico especial, geralmente complementadas com área de lazer completo. Fachadas dotadas de tratamentos especiais em concreto aparente, massa raspada, texturizada, granito ou material equivalente. Unidades com pelo menos quatro dormitórios (pelo menos duas suítes), sala para três ou mais ambientes, dependências de empregada, ampla área de serviço e pelo menos três vagas de estacionamento, eventualmente acrescidas de outras para visitantes.
</t>
        </r>
      </text>
    </comment>
    <comment ref="W61" authorId="0" shapeId="0" xr:uid="{00000000-0006-0000-0100-000035000000}">
      <text>
        <r>
          <rPr>
            <sz val="11"/>
            <color theme="1"/>
            <rFont val="Calibri"/>
            <family val="2"/>
            <scheme val="minor"/>
          </rPr>
          <t xml:space="preserve">Edifícios com linhas arquitetônicas exclusivas e estilo diferenciado, atendendo a projeto arquitetônico singular, com áreas privativas e sociais amplas e bem planejadas, caracterizados pela natureza excepcionalmente nobre dos materiais e dos revestimentos utilizados. Elevadores de marca reputada, com acessos e circulação independentes para a parte social e de serviço. Saguão social amplo e pé direito elevado, dotado de materiais de acabamento e decoração esmerados e controlado com sistema de vigilância por TV. Áreas externas com grandes afastamentos, planejadas e atendendo projeto paisagístico, em geral contendo área de lazer completa. Fachadas com tratamento arquitetônico em concreto aparente ou revestimentos com massa raspada, massa texturizada, granito ou material equivalente. Unidades amplas, normalmente uma por andar, podendo ser duplex ou triplex, com preocupação especialmente voltada na disposição dos ambientes caracterizada pela circulação diferenciada nas áreas social, íntima e de serviço. Contendo salas para diversos ambientes (estar, jantar, íntima, lareira, almoço, biblioteca), pelo menos quatro suítes, com "closet", sendo uma máster, cozinha, despensa e área de serviço com instalações completas para empregados, além de varandas nas quais podem estar incluídas churrasqueiras e piscina privativas. Normalmente quatro ou mais vagas de estacionamento por unidade, além de outras para visitantes.
</t>
        </r>
      </text>
    </comment>
    <comment ref="W62" authorId="0" shapeId="0" xr:uid="{00000000-0006-0000-0100-000036000000}">
      <text>
        <r>
          <rPr>
            <sz val="11"/>
            <color theme="1"/>
            <rFont val="Calibri"/>
            <family val="2"/>
            <scheme val="minor"/>
          </rPr>
          <t xml:space="preserve">Edificações térreas ou com mais pavimentos, executadas obedecendo à estrutura convencional e sem preocupação com a funcionalidade ou o estilo arquitetônico. Não possuem elevador e normalmente não dispõem de espaço para estacionamento. Os andares usualmente são subdivididos em salas com dimensões reduzidas, geralmente dotadas de banheiros coletivos no andar, com instalações sumárias e com aparelhos sanitários básicos, de modelos simples. O térreo pode apresentar destinações diversas, tais como salões, oficinas ou lojas, sendo o acesso aos andares superiores feito através de escadas e corredores estreitos, geralmente sem portaria. 
</t>
        </r>
      </text>
    </comment>
    <comment ref="W63" authorId="0" shapeId="0" xr:uid="{00000000-0006-0000-0100-000037000000}">
      <text>
        <r>
          <rPr>
            <sz val="11"/>
            <color theme="1"/>
            <rFont val="Calibri"/>
            <family val="2"/>
            <scheme val="minor"/>
          </rPr>
          <t xml:space="preserve">Edificações térreas ou com mais pavimentos, executadas obedecendo à estrutura convencional e sem preocupação com a funcionalidade ou o estilo arquitetônico. Não possuem elevador e normalmente não dispõem de espaço para estacionamento. Os andares usualmente são subdivididos em salas com dimensões reduzidas, geralmente dotadas de banheiros coletivos no andar, com instalações sumárias e com aparelhos sanitários básicos, de modelos simples. O térreo pode apresentar destinações diversas, tais como salões, oficinas ou lojas, sendo o acesso aos andares superiores feito através de escadas e corredores estreitos, geralmente sem portaria. 
</t>
        </r>
      </text>
    </comment>
    <comment ref="W64" authorId="0" shapeId="0" xr:uid="{00000000-0006-0000-0100-000038000000}">
      <text>
        <r>
          <rPr>
            <sz val="11"/>
            <color theme="1"/>
            <rFont val="Calibri"/>
            <family val="2"/>
            <scheme val="minor"/>
          </rPr>
          <t xml:space="preserve">Edificações térreas ou com mais pavimentos, executadas obedecendo à estrutura convencional e sem preocupação com a funcionalidade ou o estilo arquitetônico. Não possuem elevador e normalmente não dispõem de espaço para estacionamento. Os andares usualmente são subdivididos em salas com dimensões reduzidas, geralmente dotadas de banheiros coletivos no andar, com instalações sumárias e com aparelhos sanitários básicos, de modelos simples. O térreo pode apresentar destinações diversas, tais como salões, oficinas ou lojas, sendo o acesso aos andares superiores feito através de escadas e corredores estreitos, geralmente sem portaria. 
</t>
        </r>
      </text>
    </comment>
    <comment ref="W65" authorId="0" shapeId="0" xr:uid="{00000000-0006-0000-0100-000039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66" authorId="0" shapeId="0" xr:uid="{00000000-0006-0000-0100-00003A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67" authorId="0" shapeId="0" xr:uid="{00000000-0006-0000-0100-00003B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68" authorId="0" shapeId="0" xr:uid="{00000000-0006-0000-0100-00003C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69" authorId="0" shapeId="0" xr:uid="{00000000-0006-0000-0100-00003D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70" authorId="0" shapeId="0" xr:uid="{00000000-0006-0000-0100-00003E000000}">
      <text>
        <r>
          <rPr>
            <sz val="11"/>
            <color theme="1"/>
            <rFont val="Calibri"/>
            <family val="2"/>
            <scheme val="minor"/>
          </rPr>
          <t xml:space="preserve">Edificações com até quatro pavimentos, sem elevador, executadas obedecendo à estrutura convencional e arquitetura interior e exterior simples. Os andares, subdivididos em salas com dimensões reduzidas, possuem banheiros que podem ser privativos ou coletivos, contendo apenas instalações básicas e metais de modelo simples. Hall e corredores de larguras reduzidas, geralmente sem portaria, podendo o térreo apresentar destinações diversas, tais como salões ou lojas. Normalmente com poucas vagas de estacionamento. 
</t>
        </r>
      </text>
    </comment>
    <comment ref="W71" authorId="0" shapeId="0" xr:uid="{00000000-0006-0000-0100-00003F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2" authorId="0" shapeId="0" xr:uid="{00000000-0006-0000-0100-000040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3" authorId="0" shapeId="0" xr:uid="{00000000-0006-0000-0100-000041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4" authorId="0" shapeId="0" xr:uid="{00000000-0006-0000-0100-000042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5" authorId="0" shapeId="0" xr:uid="{00000000-0006-0000-0100-000043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6" authorId="0" shapeId="0" xr:uid="{00000000-0006-0000-0100-000044000000}">
      <text>
        <r>
          <rPr>
            <sz val="11"/>
            <color theme="1"/>
            <rFont val="Calibri"/>
            <family val="2"/>
            <scheme val="minor"/>
          </rPr>
          <t xml:space="preserve">Edifícios com quatro ou mais pavimentos, atendendo a projeto arquitetônico simples, compreendendo salas ou conjuntos de salas de dimensões médias, dotadas de banheiros privativos, inclusive copa. Geralmente com número reduzido de vagas de estacionamento por unidade. Hall de entrada não necessariamente amplo, dotado de portaria e elementos decorativos simples. Quando existentes, os elevadores são de padrão médio. Áreas externas com pouco recuo mínimos e em geral ajardinadas. 
</t>
        </r>
      </text>
    </comment>
    <comment ref="W77" authorId="0" shapeId="0" xr:uid="{00000000-0006-0000-0100-000045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78" authorId="0" shapeId="0" xr:uid="{00000000-0006-0000-0100-000046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79" authorId="0" shapeId="0" xr:uid="{00000000-0006-0000-0100-000047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80" authorId="0" shapeId="0" xr:uid="{00000000-0006-0000-0100-000048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81" authorId="0" shapeId="0" xr:uid="{00000000-0006-0000-0100-000049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82" authorId="0" shapeId="0" xr:uid="{00000000-0006-0000-0100-00004A000000}">
      <text>
        <r>
          <rPr>
            <sz val="11"/>
            <color theme="1"/>
            <rFont val="Calibri"/>
            <family val="2"/>
            <scheme val="minor"/>
          </rPr>
          <t xml:space="preserve">Edifícios atendendo a projeto arquitetônico especial, prevendo alguma versatilidade na distribuição dos espaços internos das unidades dispostas em lajes de proporções médias. Hall social amplo e com elementos decorativos de qualidade, dotados de elevadores de padrão superior. Normalmente com duas ou mais vagas de estacionamento por unidade e, eventualmente, também para visitantes. Áreas externas, em geral, com tratamento paisagístico. </t>
        </r>
      </text>
    </comment>
    <comment ref="W83" authorId="0" shapeId="0" xr:uid="{00000000-0006-0000-0100-00004B000000}">
      <text>
        <r>
          <rPr>
            <sz val="11"/>
            <color theme="1"/>
            <rFont val="Calibri"/>
            <family val="2"/>
            <scheme val="minor"/>
          </rPr>
          <t xml:space="preserve">Edifícios atendendo a projeto arquitetônico diferenciado, especialmente concebido em lajes de grandes proporções, geralmente livres de alvenarias internas e com módulos de banheiros e copas em posições estratégicas e que permitem versatilidade no aproveitamento dos pavimentos, integral ou subdivido. Hall de entrada amplo, geralmente com pé direito duplo e dotados de revestimentos especiais. Áreas externas tratadas com projeto paisagístico especial. Elevadores de marca reputada, projetados com acabamentos de qualidade e especial capacidade deatendimento à circulação de pessoas. Geralmente dotados de heliponto e estacionamento com disponibilidade de diversas vagas, inclusive para visitantes.
</t>
        </r>
      </text>
    </comment>
    <comment ref="W84" authorId="0" shapeId="0" xr:uid="{00000000-0006-0000-0100-00004C000000}">
      <text>
        <r>
          <rPr>
            <sz val="11"/>
            <color theme="1"/>
            <rFont val="Calibri"/>
            <family val="2"/>
            <scheme val="minor"/>
          </rPr>
          <t xml:space="preserve">Edifícios atendendo a projeto arquitetônico diferenciado, especialmente concebido em lajes de grandes proporções, geralmente livres de alvenarias internas e com módulos de banheiros e copas em posições estratégicas e que permitem versatilidade no aproveitamento dos pavimentos, integral ou subdivido. Hall de entrada amplo, geralmente com pé direito duplo e dotados de revestimentos especiais. Áreas externas tratadas com projeto paisagístico especial. Elevadores de marca reputada, projetados com acabamentos de qualidade e especial capacidade deatendimento à circulação de pessoas. Geralmente dotados de heliponto e estacionamento com disponibilidade de diversas vagas, inclusive para visitantes.
</t>
        </r>
      </text>
    </comment>
    <comment ref="W85" authorId="0" shapeId="0" xr:uid="{00000000-0006-0000-0100-00004D000000}">
      <text>
        <r>
          <rPr>
            <sz val="11"/>
            <color theme="1"/>
            <rFont val="Calibri"/>
            <family val="2"/>
            <scheme val="minor"/>
          </rPr>
          <t xml:space="preserve">Edifícios atendendo a projeto arquitetônico diferenciado, especialmente concebido em lajes de grandes proporções, geralmente livres de alvenarias internas e com módulos de banheiros e copas em posições estratégicas e que permitem versatilidade no aproveitamento dos pavimentos, integral ou subdivido. Hall de entrada amplo, geralmente com pé direito duplo e dotados de revestimentos especiais. Áreas externas tratadas com projeto paisagístico especial. Elevadores de marca reputada, projetados com acabamentos de qualidade e especial capacidade deatendimento à circulação de pessoas. Geralmente dotados de heliponto e estacionamento com disponibilidade de diversas vagas, inclusive para visitantes.
</t>
        </r>
      </text>
    </comment>
    <comment ref="W86" authorId="0" shapeId="0" xr:uid="{00000000-0006-0000-0100-00004E000000}">
      <text>
        <r>
          <rPr>
            <sz val="11"/>
            <color theme="1"/>
            <rFont val="Calibri"/>
            <family val="2"/>
            <scheme val="minor"/>
          </rPr>
          <t xml:space="preserve">Edifícios atendendo a projeto arquitetônico singular, estruturado em lajes amplas e especialmente concebido para combinar automação predial e integrar sistemas de segurança e de manutenção, além de infra-estrutura adequada para receber os incrementos tecnológicos. Instalações de ar condicionado central com termo-acumulação de gelo, dotados, via de regra, de controles climáticos e sensores eletrônicos. Elevadores de alta velocidade e de grande capacidade, dotados de controladores de potência e tensão de acordo com a carga e de comandos especiais para atendimento a chamadas conforme necessidade dos usuários. Geralmente dotados de heliponto. Amplas áreas de estacionamento, com diversas vagas por unidade, inclusive para visitantes. Áreas externas com grandes afastamentos, atendendo projeto paisagístico especial e áreas comuns decoradas com materiais sofisticados, possuindo salões de convenções e outras dependências de apoio. 
</t>
        </r>
      </text>
    </comment>
    <comment ref="W87" authorId="0" shapeId="0" xr:uid="{00000000-0006-0000-0100-00004F000000}">
      <text>
        <r>
          <rPr>
            <sz val="11"/>
            <color theme="1"/>
            <rFont val="Calibri"/>
            <family val="2"/>
            <scheme val="minor"/>
          </rPr>
          <t xml:space="preserve">Com um só pavimento e vãos de pequenas proporções, em geral inferiores a 10 metros, fechamentos com alvenaria de tijolos ou blocos de concreto, podendo ou não ser totalmente vedados. Cobertura em telhas de barro, metálicas ou fibrocimento, sobre estrutura de madeira ou metálica, sem forro. Fachadas sem revestimentos, podendo ser pintadas a látex sobre emboço ou reboco. 
</t>
        </r>
      </text>
    </comment>
    <comment ref="W88" authorId="0" shapeId="0" xr:uid="{00000000-0006-0000-0100-000050000000}">
      <text>
        <r>
          <rPr>
            <sz val="11"/>
            <color theme="1"/>
            <rFont val="Calibri"/>
            <family val="2"/>
            <scheme val="minor"/>
          </rPr>
          <t xml:space="preserve">Com um só pavimento e vãos de pequenas proporções, em geral inferiores a 10 metros, fechamentos com alvenaria de tijolos ou blocos de concreto, podendo ou não ser totalmente vedados. Cobertura em telhas de barro, metálicas ou fibrocimento, sobre estrutura de madeira ou metálica, sem forro. Fachadas sem revestimentos, podendo ser pintadas a látex sobre emboço ou reboco. 
</t>
        </r>
      </text>
    </comment>
    <comment ref="W89" authorId="0" shapeId="0" xr:uid="{00000000-0006-0000-0100-000051000000}">
      <text>
        <r>
          <rPr>
            <sz val="11"/>
            <color theme="1"/>
            <rFont val="Calibri"/>
            <family val="2"/>
            <scheme val="minor"/>
          </rPr>
          <t xml:space="preserve">Com um só pavimento e vãos de pequenas proporções, em geral inferiores a 10 metros, fechamentos com alvenaria de tijolos ou blocos de concreto, podendo ou não ser totalmente vedados. Cobertura em telhas de barro, metálicas ou fibrocimento, sobre estrutura de madeira ou metálica, sem forro. Fachadas sem revestimentos, podendo ser pintadas a látex sobre emboço ou reboco. 
</t>
        </r>
      </text>
    </comment>
    <comment ref="W90" authorId="0" shapeId="0" xr:uid="{00000000-0006-0000-0100-000052000000}">
      <text>
        <r>
          <rPr>
            <sz val="11"/>
            <color theme="1"/>
            <rFont val="Calibri"/>
            <family val="2"/>
            <scheme val="minor"/>
          </rPr>
          <t xml:space="preserve">Com um pavimento ou mais, podendo ter divisões internas para escritórios, mezaninos ou outras dependências. Projetados para vãos de proporções médias, em geral em torno de 10 metros, em estrutura metálica ou de concreto e fechamentos com alvenaria de tijolos ou blocos de concreto. Coberturas de telhas de barro ou de fibrocimento sobre tesouras de madeira ou metálicas, geralmente com forro. Fachadas normalmente pintadas a látex sobre emboço ou reboco, ou sem revestimentos.
</t>
        </r>
      </text>
    </comment>
    <comment ref="W91" authorId="0" shapeId="0" xr:uid="{00000000-0006-0000-0100-000053000000}">
      <text>
        <r>
          <rPr>
            <sz val="11"/>
            <color theme="1"/>
            <rFont val="Calibri"/>
            <family val="2"/>
            <scheme val="minor"/>
          </rPr>
          <t xml:space="preserve">Com um pavimento ou mais, podendo ter divisões internas para escritórios, mezaninos ou outras dependências. Projetados para vãos de proporções médias, em geral em torno de 10 metros, em estrutura metálica ou de concreto e fechamentos com alvenaria de tijolos ou blocos de concreto. Coberturas de telhas de barro ou de fibrocimento sobre tesouras de madeira ou metálicas, geralmente com forro. Fachadas normalmente pintadas a látex sobre emboço ou reboco, ou sem revestimentos.
</t>
        </r>
      </text>
    </comment>
    <comment ref="W92" authorId="0" shapeId="0" xr:uid="{00000000-0006-0000-0100-000054000000}">
      <text>
        <r>
          <rPr>
            <sz val="11"/>
            <color theme="1"/>
            <rFont val="Calibri"/>
            <family val="2"/>
            <scheme val="minor"/>
          </rPr>
          <t xml:space="preserve">Com um pavimento ou mais, podendo ter divisões internas para escritórios, mezaninos ou outras dependências. Projetados para vãos de proporções médias, em geral em torno de 10 metros, em estrutura metálica ou de concreto e fechamentos com alvenaria de tijolos ou blocos de concreto. Coberturas de telhas de barro ou de fibrocimento sobre tesouras de madeira ou metálicas, geralmente com forro. Fachadas normalmente pintadas a látex sobre emboço ou reboco, ou sem revestimentos.
</t>
        </r>
      </text>
    </comment>
    <comment ref="W93" authorId="0" shapeId="0" xr:uid="{00000000-0006-0000-0100-000055000000}">
      <text>
        <r>
          <rPr>
            <sz val="11"/>
            <color theme="1"/>
            <rFont val="Calibri"/>
            <family val="2"/>
            <scheme val="minor"/>
          </rPr>
          <t xml:space="preserve">Com um pavimento ou mais, projetados para vãos, em geral, superiores a 10 metros, utilizando estruturas metálicas ou de concreto pré-moldado ou armado no local. Coberturas metálicas ou telhas pré-moldadas de concreto protendido. Fachadas com tratamento arquitetônico simples, pintadas a látex, com revestimento de cerâmica ou outros materiais. Áreas externas com piso cimentado ou concreto simples, podendo ter partes ajardinadas. 
</t>
        </r>
      </text>
    </comment>
    <comment ref="W94" authorId="0" shapeId="0" xr:uid="{00000000-0006-0000-0100-000056000000}">
      <text>
        <r>
          <rPr>
            <sz val="11"/>
            <color theme="1"/>
            <rFont val="Calibri"/>
            <family val="2"/>
            <scheme val="minor"/>
          </rPr>
          <t xml:space="preserve">Com um pavimento ou mais, projetados para vãos, em geral, superiores a 10 metros, utilizando estruturas metálicas ou de concreto pré-moldado ou armado no local. Coberturas metálicas ou telhas pré-moldadas de concreto protendido. Fachadas com tratamento arquitetônico simples, pintadas a látex, com revestimento de cerâmica ou outros materiais. Áreas externas com piso cimentado ou concreto simples, podendo ter partes ajardinadas. 
</t>
        </r>
      </text>
    </comment>
    <comment ref="W95" authorId="0" shapeId="0" xr:uid="{00000000-0006-0000-0100-000057000000}">
      <text>
        <r>
          <rPr>
            <sz val="11"/>
            <color theme="1"/>
            <rFont val="Calibri"/>
            <family val="2"/>
            <scheme val="minor"/>
          </rPr>
          <t xml:space="preserve">Com um pavimento ou mais, projetados para vãos, em geral, superiores a 10 metros, utilizando estruturas metálicas ou de concreto pré-moldado ou armado no local. Coberturas metálicas ou telhas pré-moldadas de concreto protendido. Fachadas com tratamento arquitetônico simples, pintadas a látex, com revestimento de cerâmica ou outros materiais. Áreas externas com piso cimentado ou concreto simples, podendo ter partes ajardinadas. 
</t>
        </r>
      </text>
    </comment>
    <comment ref="W96" authorId="0" shapeId="0" xr:uid="{00000000-0006-0000-0100-000058000000}">
      <text>
        <r>
          <rPr>
            <sz val="11"/>
            <color theme="1"/>
            <rFont val="Calibri"/>
            <family val="2"/>
            <scheme val="minor"/>
          </rPr>
          <t xml:space="preserve">Com um pavimento ou mais, pé-direito elevado e vão de grandes proporções, utilizando estruturas especiais metálicas, de concreto pré-moldado ou armado no local. Coberturas metálicas ou telhas pré-moldadas de concreto protendido. Fachadas com tratamento arquitetônico, utilizando painéis de vidro, pintura a látex, revestimento cerâmico ou outros materiais. Áreas externas com tratamento paisagístico, pavimentação, tendo como dependências acessórias vagas de estacionamento, guarita, plataforma de carga e descarga, dentre outras.
</t>
        </r>
      </text>
    </comment>
    <comment ref="W97" authorId="0" shapeId="0" xr:uid="{00000000-0006-0000-0100-000059000000}">
      <text>
        <r>
          <rPr>
            <sz val="11"/>
            <color theme="1"/>
            <rFont val="Calibri"/>
            <family val="2"/>
            <scheme val="minor"/>
          </rPr>
          <t xml:space="preserve">Cobertura de telhas de barro, metálicas ou fibrocimento apoiadas sobre peças simples de madeira ou de concreto pré-moldado em pequenos vãos; sem forro; sem fechamentos laterais; piso cimentado ou com revestimentos simples. Podem utilizar como apoio, muros ou paredes de outras edificações.
</t>
        </r>
      </text>
    </comment>
    <comment ref="W98" authorId="0" shapeId="0" xr:uid="{00000000-0006-0000-0100-00005A000000}">
      <text>
        <r>
          <rPr>
            <sz val="11"/>
            <color theme="1"/>
            <rFont val="Calibri"/>
            <family val="2"/>
            <scheme val="minor"/>
          </rPr>
          <t xml:space="preserve">Cobertura de telhas de barro, metálicas ou fibrocimento apoiadas sobre peças simples de madeira ou de concreto pré-moldado em pequenos vãos; sem forro; sem fechamentos laterais; piso cimentado ou com revestimentos simples. Podem utilizar como apoio, muros ou paredes de outras edificações.
</t>
        </r>
      </text>
    </comment>
    <comment ref="W99" authorId="0" shapeId="0" xr:uid="{00000000-0006-0000-0100-00005B000000}">
      <text>
        <r>
          <rPr>
            <sz val="11"/>
            <color theme="1"/>
            <rFont val="Calibri"/>
            <family val="2"/>
            <scheme val="minor"/>
          </rPr>
          <t xml:space="preserve">Cobertura de telhas de barro, metálicas ou fibrocimento apoiadas sobre peças simples de madeira ou de concreto pré-moldado em pequenos vãos; sem forro; sem fechamentos laterais; piso cimentado ou com revestimentos simples. Podem utilizar como apoio, muros ou paredes de outras edificações.
</t>
        </r>
      </text>
    </comment>
    <comment ref="W100" authorId="0" shapeId="0" xr:uid="{00000000-0006-0000-0100-00005C000000}">
      <text>
        <r>
          <rPr>
            <sz val="11"/>
            <color theme="1"/>
            <rFont val="Calibri"/>
            <family val="2"/>
            <scheme val="minor"/>
          </rPr>
          <t xml:space="preserve">Cobertura de telhas de barro, fibrocimento, metálica ou material equivalente envolvendo vãos médios, apoiada sobre estrutura de madeira, metálica ou de concreto pré-moldado; com ou sem forro; sem fechamentos laterais; piso cimentado ou com revestimentos diversos. Podem utilizar como apoio, muros ou paredes de outras edificações.
</t>
        </r>
      </text>
    </comment>
    <comment ref="W101" authorId="0" shapeId="0" xr:uid="{00000000-0006-0000-0100-00005D000000}">
      <text>
        <r>
          <rPr>
            <sz val="11"/>
            <color theme="1"/>
            <rFont val="Calibri"/>
            <family val="2"/>
            <scheme val="minor"/>
          </rPr>
          <t xml:space="preserve">Cobertura de telhas de barro, fibrocimento, metálica ou material equivalente envolvendo vãos médios, apoiada sobre estrutura de madeira, metálica ou de concreto pré-moldado; com ou sem forro; sem fechamentos laterais; piso cimentado ou com revestimentos diversos. Podem utilizar como apoio, muros ou paredes de outras edificações.
</t>
        </r>
      </text>
    </comment>
    <comment ref="W102" authorId="0" shapeId="0" xr:uid="{00000000-0006-0000-0100-00005E000000}">
      <text>
        <r>
          <rPr>
            <sz val="11"/>
            <color theme="1"/>
            <rFont val="Calibri"/>
            <family val="2"/>
            <scheme val="minor"/>
          </rPr>
          <t xml:space="preserve">Cobertura de telhas de barro, fibrocimento, metálica ou material equivalente envolvendo vãos médios, apoiada sobre estrutura de madeira, metálica ou de concreto pré-moldado; com ou sem forro; sem fechamentos laterais; piso cimentado ou com revestimentos diversos. Podem utilizar como apoio, muros ou paredes de outras edificações.
</t>
        </r>
      </text>
    </comment>
    <comment ref="W103" authorId="0" shapeId="0" xr:uid="{00000000-0006-0000-0100-00005F000000}">
      <text>
        <r>
          <rPr>
            <sz val="11"/>
            <color theme="1"/>
            <rFont val="Calibri"/>
            <family val="2"/>
            <scheme val="minor"/>
          </rPr>
          <t xml:space="preserve">Cobertura metálica, de fibrocimento ou material equivalente de grandes vãos e pés direitos elevados, apoiada sobre estrutura metálica ou de concreto pré-moldado; com ou sem forro; sem fechamentos laterais; piso cimentado ou com revestimentos diversos. 
</t>
        </r>
      </text>
    </comment>
    <comment ref="W104" authorId="0" shapeId="0" xr:uid="{00000000-0006-0000-0100-000060000000}">
      <text>
        <r>
          <rPr>
            <sz val="11"/>
            <color theme="1"/>
            <rFont val="Calibri"/>
            <family val="2"/>
            <scheme val="minor"/>
          </rPr>
          <t xml:space="preserve">Cobertura metálica, de fibrocimento ou material equivalente de grandes vãos e pés direitos elevados, apoiada sobre estrutura metálica ou de concreto pré-moldado; com ou sem forro; sem fechamentos laterais; piso cimentado ou com revestimentos diversos. 
</t>
        </r>
      </text>
    </comment>
    <comment ref="W105" authorId="0" shapeId="0" xr:uid="{00000000-0006-0000-0100-000061000000}">
      <text>
        <r>
          <rPr>
            <sz val="11"/>
            <color theme="1"/>
            <rFont val="Calibri"/>
            <family val="2"/>
            <scheme val="minor"/>
          </rPr>
          <t xml:space="preserve">Cobertura metálica, de fibrocimento ou material equivalente de grandes vãos e pés direitos elevados, apoiada sobre estrutura metálica ou de concreto pré-moldado; com ou sem forro; sem fechamentos laterais; piso cimentado ou com revestimentos diversos. 
</t>
        </r>
      </text>
    </comment>
  </commentList>
</comments>
</file>

<file path=xl/sharedStrings.xml><?xml version="1.0" encoding="utf-8"?>
<sst xmlns="http://schemas.openxmlformats.org/spreadsheetml/2006/main" count="198" uniqueCount="194">
  <si>
    <t>ITEM</t>
  </si>
  <si>
    <t>DATA DA
 PESQUISA</t>
  </si>
  <si>
    <t>ENDEREÇO</t>
  </si>
  <si>
    <t>FONTE</t>
  </si>
  <si>
    <t>TELEFONE</t>
  </si>
  <si>
    <t>PREÇO DE
 VENDA (R$)</t>
  </si>
  <si>
    <t>ÁREA TERRENO (m²)</t>
  </si>
  <si>
    <t>ÁREA
CONSTRUÍDA
(m²)</t>
  </si>
  <si>
    <t>DORMITÓRIOS</t>
  </si>
  <si>
    <t>Nº DE
VAGAS</t>
  </si>
  <si>
    <t>BANHEIROS</t>
  </si>
  <si>
    <t>CUB DEPRECIADO</t>
  </si>
  <si>
    <t>TIPO</t>
  </si>
  <si>
    <t>IDADE</t>
  </si>
  <si>
    <t>ESTADO</t>
  </si>
  <si>
    <t>VALOR
UNITÁRIO
(R$/m²)</t>
  </si>
  <si>
    <t>VU S/ FATOR OFERTA
(R$/m²)</t>
  </si>
  <si>
    <t>AVAL</t>
  </si>
  <si>
    <t>ROSS &amp; HEIDECKE</t>
  </si>
  <si>
    <t>Custo de Construção</t>
  </si>
  <si>
    <t>IBAPE - TABELA DE COEFICIENTES - BASE R8N (SINDUSCON)</t>
  </si>
  <si>
    <t>Condições Físicas</t>
  </si>
  <si>
    <t>Classificação</t>
  </si>
  <si>
    <t>Est.</t>
  </si>
  <si>
    <t>Coef.</t>
  </si>
  <si>
    <t>Tipo</t>
  </si>
  <si>
    <t>Tipo/Padrão</t>
  </si>
  <si>
    <t>C. Unitário</t>
  </si>
  <si>
    <t>Não sofreu nem requer reparos</t>
  </si>
  <si>
    <t>ÓTIMO</t>
  </si>
  <si>
    <t>Sobrado padrão fino</t>
  </si>
  <si>
    <t>CLASSE</t>
  </si>
  <si>
    <t>GRUPO</t>
  </si>
  <si>
    <t>Nº</t>
  </si>
  <si>
    <t>PADRÃO  ECONÔMICO</t>
  </si>
  <si>
    <t>VALOR</t>
  </si>
  <si>
    <t>Vida</t>
  </si>
  <si>
    <t>Residual</t>
  </si>
  <si>
    <t>MUITO BOM</t>
  </si>
  <si>
    <t>Sobrado padrão médio</t>
  </si>
  <si>
    <t>(Anos)</t>
  </si>
  <si>
    <t>%</t>
  </si>
  <si>
    <t>Requer/recebeu pequenos reparos</t>
  </si>
  <si>
    <t>BOM</t>
  </si>
  <si>
    <t>Residencial Popular</t>
  </si>
  <si>
    <t>RESIDENCIAL</t>
  </si>
  <si>
    <t>BARRACO</t>
  </si>
  <si>
    <t>BARRACO PADRÃO RÚSTICO -</t>
  </si>
  <si>
    <t>INTERMÉDIO</t>
  </si>
  <si>
    <t>Prédio hab. Com elevador</t>
  </si>
  <si>
    <t>BARRACO PADRÃO RÚSTICO</t>
  </si>
  <si>
    <t>Requer reparações simples</t>
  </si>
  <si>
    <t>REGULAR</t>
  </si>
  <si>
    <t>Prédio hab. Sem elevador</t>
  </si>
  <si>
    <t>BARRACO PADRÃO RÚSTICO +</t>
  </si>
  <si>
    <t>DEFICIENTE</t>
  </si>
  <si>
    <t>Galpões Indl. Convenc.</t>
  </si>
  <si>
    <t>BARRACO PADRÃO SIMPLES -</t>
  </si>
  <si>
    <t>Requer reparações importantes</t>
  </si>
  <si>
    <t>MAU</t>
  </si>
  <si>
    <t>Prédio Comercial s/elev.</t>
  </si>
  <si>
    <t xml:space="preserve">BARRACO PADRÃO SIMPLES </t>
  </si>
  <si>
    <t>MUITO MAU</t>
  </si>
  <si>
    <t>Prédio c/elevador fino</t>
  </si>
  <si>
    <t>BARRACO PADRÃO SIMPLES +</t>
  </si>
  <si>
    <t>Valor de demolição (residual)</t>
  </si>
  <si>
    <t>DEMOLIÇÃO</t>
  </si>
  <si>
    <t>CASA</t>
  </si>
  <si>
    <t>CASA PADRÃO RÚSTICO -</t>
  </si>
  <si>
    <t>CASA PADRÃO RÚSTICO</t>
  </si>
  <si>
    <t>CASA PADRÃO RÚSTICO +</t>
  </si>
  <si>
    <t>CASA PADRÃO PROLETÁRIO -</t>
  </si>
  <si>
    <t>CASA PADRÃO PROLETÁRIO</t>
  </si>
  <si>
    <t>CASA PADRÃO PROLETÁRIO +</t>
  </si>
  <si>
    <t>Item</t>
  </si>
  <si>
    <t>Benfeitoria</t>
  </si>
  <si>
    <t>Idade (anos)</t>
  </si>
  <si>
    <t>Vida(anos)</t>
  </si>
  <si>
    <t>Estado</t>
  </si>
  <si>
    <t>Quant.(m2)</t>
  </si>
  <si>
    <t>Unitário (R$)</t>
  </si>
  <si>
    <t>Vlr Novo (R$)</t>
  </si>
  <si>
    <t>Depreciação</t>
  </si>
  <si>
    <t>Valor Depreciado (R$)</t>
  </si>
  <si>
    <t>Valor Unitário (R$)</t>
  </si>
  <si>
    <t>CASA PADRÃO ECONÔMICO -</t>
  </si>
  <si>
    <t>CASA PADRÃO ECONÔMICO</t>
  </si>
  <si>
    <t>CASA PADRÃO ECONÔMICO +</t>
  </si>
  <si>
    <t>CASA PADRÃO SIMPLES -</t>
  </si>
  <si>
    <t>CASA PADRÃO SIMPLES</t>
  </si>
  <si>
    <t>CASA PADRÃO SIMPLES +</t>
  </si>
  <si>
    <t>CASA PADRÃO MÉDIO -</t>
  </si>
  <si>
    <t>CASA PADRÃO MÉDIO</t>
  </si>
  <si>
    <t>CASA PADRÃO MÉDIO +</t>
  </si>
  <si>
    <t>CASA PADRÃO SUPERIOR -</t>
  </si>
  <si>
    <t>CASA PADRÃO SUPERIOR</t>
  </si>
  <si>
    <t>CASA PADRÃO SUPERIOR +</t>
  </si>
  <si>
    <t>CASA PADRÃO FINO -</t>
  </si>
  <si>
    <t>CASA PADRÃO FINO</t>
  </si>
  <si>
    <t>CASA PADRÃO FINO +</t>
  </si>
  <si>
    <t xml:space="preserve">CASA PADRÃO LUXO </t>
  </si>
  <si>
    <t>APARTAMENTO</t>
  </si>
  <si>
    <t>APTO. PADRÃO ECONÔMICO -</t>
  </si>
  <si>
    <t>APTO. PADRÃO ECONÔMICO</t>
  </si>
  <si>
    <t>APTO. PADRÃO ECONÔMICO +</t>
  </si>
  <si>
    <t>APTO. PADRÃO SIMPLES SEM ELEVADOR -</t>
  </si>
  <si>
    <t>APTO. PADRÃO SIMPLES SEM ELEVADOR</t>
  </si>
  <si>
    <t>APTO. PADRÃO SIMPLES SEM ELEVADOR +</t>
  </si>
  <si>
    <t>APTO. PADRÃO SIMPLES COM ELEVADOR -</t>
  </si>
  <si>
    <t>APTO. PADRÃO SIMPLES COM ELEVADOR</t>
  </si>
  <si>
    <t>APTO. PADRÃO SIMPLES COM ELEVADOR +</t>
  </si>
  <si>
    <t>APTO. PADRÃO MÉDIO SEM ELEVADOR -</t>
  </si>
  <si>
    <t>APTO. PADRÃO MÉDIO SEM ELEVADOR</t>
  </si>
  <si>
    <t>APTO. PADRÃO MÉDIO SEM ELEVADOR +</t>
  </si>
  <si>
    <t>APTO. PADRÃO MÉDIO COM ELEVADOR -</t>
  </si>
  <si>
    <t>APTO. PADRÃO MÉDIO COM ELEVADOR</t>
  </si>
  <si>
    <t>APTO. PADRÃO MÉDIO COM ELEVADOR +</t>
  </si>
  <si>
    <t>APTO. PADRÃO SUPERIOR SEM ELEVADOR -</t>
  </si>
  <si>
    <t>APTO. PADRÃO SUPERIOR SEM ELEVADOR</t>
  </si>
  <si>
    <t>AV</t>
  </si>
  <si>
    <t>APTO. PADRÃO SUPERIOR SEM ELEVADOR +</t>
  </si>
  <si>
    <t>Vida Total (anos)</t>
  </si>
  <si>
    <t>APTO. PADRÃO SUPERIOR COM ELEVADOR -</t>
  </si>
  <si>
    <t>Apartamentos</t>
  </si>
  <si>
    <t>APTO. PADRÃO SUPERIOR COM ELEVADOR</t>
  </si>
  <si>
    <t>Bancos</t>
  </si>
  <si>
    <t>APTO. PADRÃO SUPERIOR COM ELEVADOR +</t>
  </si>
  <si>
    <t>Residências</t>
  </si>
  <si>
    <t>APTO. PADRÃO FINO -</t>
  </si>
  <si>
    <t>Fábricas</t>
  </si>
  <si>
    <t>VALOR R8N =</t>
  </si>
  <si>
    <t>APTO. PADRÃO FINO</t>
  </si>
  <si>
    <t>Construções em Fazendas</t>
  </si>
  <si>
    <t>MÊS REFERÊNCIA:</t>
  </si>
  <si>
    <t>APTO. PADRÃO FINO +</t>
  </si>
  <si>
    <t>Garagens</t>
  </si>
  <si>
    <t>Sinduscon SP-Custos Unitário Básicos de Construção (R$/m²)-SP</t>
  </si>
  <si>
    <t>APTO. PADRÃO LUXO</t>
  </si>
  <si>
    <t>Silos</t>
  </si>
  <si>
    <t>Unidade Autônoma = Residência / Pav. = 8 / Normal</t>
  </si>
  <si>
    <t>COMERCIAL                           SERVIÇO                     INDUSTRIAL</t>
  </si>
  <si>
    <t>ESCRITÓRIO</t>
  </si>
  <si>
    <t>ESCRITÓRIO PADRÃO ECONÔMICO -</t>
  </si>
  <si>
    <t>Hotéis</t>
  </si>
  <si>
    <t>ESCRITÓRIO PADRÃO ECONÔMICO</t>
  </si>
  <si>
    <t>Paióis</t>
  </si>
  <si>
    <t>ESCRITÓRIO PADRÃO ECONÔMICO +</t>
  </si>
  <si>
    <t>Oficinas Mecânicas</t>
  </si>
  <si>
    <t>ESCRITÓRIO PADRÃO SIMPLES S/ELEVADOR -</t>
  </si>
  <si>
    <t>Edifícios de Escritórios</t>
  </si>
  <si>
    <t>ESCRITÓRIO PADRÃO SIMPLES S/ELEVADOR</t>
  </si>
  <si>
    <t>Lojas</t>
  </si>
  <si>
    <t>ESCRITÓRIO PADRÃO SIMPLES S/ELEVADOR +</t>
  </si>
  <si>
    <t>Teatros</t>
  </si>
  <si>
    <t>ESCRITÓRIO PADRÃO SIMPLES C/ELEVADOR -</t>
  </si>
  <si>
    <t>Armazéns</t>
  </si>
  <si>
    <t>ESCRITÓRIO PADRÃO SIMPLES C/ELEVADOR</t>
  </si>
  <si>
    <t>ESCRITÓRIO PADRÃO SIMPLES C/ELEVADOR +</t>
  </si>
  <si>
    <t>ESCRITÓRIO PADRÃO MÉDIO S/ELEVADOR -</t>
  </si>
  <si>
    <t>ESCRITÓRIO PADRÃO MÉDIO S/ELEVADOR</t>
  </si>
  <si>
    <t>ESCRITÓRIO PADRÃO MÉDIO S/ELEVADOR +</t>
  </si>
  <si>
    <t>ESCRITÓRIO PADRÃO MÉDIO C/ELEVADOR -</t>
  </si>
  <si>
    <t>ESCRITÓRIO PADRÃO MÉDIO C/ELEVADOR</t>
  </si>
  <si>
    <t>ESCRITÓRIO PADRÃO MÉDIO C/ELEVADOR +</t>
  </si>
  <si>
    <t>ESCRITÓRIO PADRÃO SUPERIOR S/ELEVADOR -</t>
  </si>
  <si>
    <t>ESCRITÓRIO PADRÃO SUPERIOR S/ELEVADOR</t>
  </si>
  <si>
    <t>ESCRITÓRIO PADRÃO SUPERIOR S/ELEVADOR +</t>
  </si>
  <si>
    <t>ESCRITÓRIO PADRÃO SUPERIOR C/ELEVADOR -</t>
  </si>
  <si>
    <t>ESCRITÓRIO PADRÃO SUPERIOR C/ELEVADOR</t>
  </si>
  <si>
    <t>ESCRITÓRIO PADRÃO SUPERIOR C/ELEVADOR +</t>
  </si>
  <si>
    <t>ESCRITÓRIO PADRÃO FINO -</t>
  </si>
  <si>
    <t>ESCRITÓRIO PADRÃO FINO</t>
  </si>
  <si>
    <t>ESCRITÓRIO PADRÃO FINO +</t>
  </si>
  <si>
    <t>ESCRITÓRIO PADRÃO LUXO</t>
  </si>
  <si>
    <t>GALPÃO</t>
  </si>
  <si>
    <t>GALPÃO PADRÃO ECONÔMICO -</t>
  </si>
  <si>
    <t>GALPÃO PADRÃO ECONÔMICO</t>
  </si>
  <si>
    <t>GALPÃO PADRÃO ECONÔMICO +</t>
  </si>
  <si>
    <t>GALPÃO PADRÃO SIMPLES -</t>
  </si>
  <si>
    <t>GALPÃO PADRÃO SIMPLES</t>
  </si>
  <si>
    <t>GALPÃO PADRÃO SIMPLES +</t>
  </si>
  <si>
    <t>GALPÃO PADRÃO MÉDIO -</t>
  </si>
  <si>
    <t>GALPÃO PADRÃO MÉDIO</t>
  </si>
  <si>
    <t>GALPÃO PADRÃO MÉDIO +</t>
  </si>
  <si>
    <t>GALPÃO PADRÃO SUPERIOR</t>
  </si>
  <si>
    <t>ESPECIAL</t>
  </si>
  <si>
    <t>COBERTURA</t>
  </si>
  <si>
    <t>COBERTURA PADRÃO SIMPLES -</t>
  </si>
  <si>
    <t>COBERTURA PADRÃO SIMPLES</t>
  </si>
  <si>
    <t>COBERTURA PADRÃO SIMPLES +</t>
  </si>
  <si>
    <t>COBERTURA PADRÃO MÉDIO -</t>
  </si>
  <si>
    <t>COBERTURA PADRÃO MÉDIO</t>
  </si>
  <si>
    <t>COBERTURA PADRÃO MÉDIO +</t>
  </si>
  <si>
    <t>COBERTURA PADRÃO SUPERIOR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</si>
</sst>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16]mmm\-yy;@"/>
    <numFmt numFmtId="165" formatCode="General_)"/>
    <numFmt numFmtId="166" formatCode="0.000%"/>
    <numFmt numFmtId="167" formatCode="#,##0.000"/>
    <numFmt numFmtId="168" formatCode="0.0%"/>
    <numFmt numFmtId="169" formatCode="mmmm\-yy"/>
  </numFmts>
  <fonts count="2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name val="Ecofont Vera Sans"/>
      <family val="2"/>
    </font>
    <font>
      <b/>
      <sz val="9"/>
      <name val="Ecofont Vera Sans"/>
    </font>
    <font>
      <u/>
      <sz val="11"/>
      <color theme="10"/>
      <name val="Calibri"/>
      <family val="2"/>
      <scheme val="minor"/>
    </font>
    <font>
      <b/>
      <sz val="10"/>
      <name val="Arial"/>
      <family val="2"/>
    </font>
    <font>
      <b/>
      <sz val="12"/>
      <name val="Arial"/>
      <family val="2"/>
    </font>
    <font>
      <b/>
      <sz val="8"/>
      <name val="Arial"/>
      <family val="2"/>
    </font>
    <font>
      <sz val="8"/>
      <name val="Arial"/>
      <family val="2"/>
    </font>
    <font>
      <sz val="11"/>
      <name val="Arial"/>
      <family val="2"/>
    </font>
    <font>
      <b/>
      <sz val="10"/>
      <color indexed="8"/>
      <name val="Arial"/>
      <family val="2"/>
    </font>
    <font>
      <b/>
      <sz val="8"/>
      <color indexed="8"/>
      <name val="Arial"/>
      <family val="2"/>
    </font>
    <font>
      <b/>
      <sz val="9"/>
      <name val="Arial"/>
      <family val="2"/>
    </font>
    <font>
      <sz val="8"/>
      <color indexed="8"/>
      <name val="Arial"/>
      <family val="2"/>
    </font>
    <font>
      <sz val="10"/>
      <color indexed="8"/>
      <name val="Arial"/>
      <family val="2"/>
    </font>
    <font>
      <sz val="7"/>
      <name val="Arial"/>
      <family val="2"/>
    </font>
    <font>
      <sz val="12"/>
      <color indexed="8"/>
      <name val="Arial"/>
      <family val="2"/>
    </font>
    <font>
      <b/>
      <sz val="11"/>
      <color indexed="10"/>
      <name val="Arial"/>
      <family val="2"/>
    </font>
    <font>
      <b/>
      <sz val="12"/>
      <color indexed="10"/>
      <name val="Arial"/>
      <family val="2"/>
    </font>
    <font>
      <sz val="12"/>
      <name val="Arial"/>
      <family val="2"/>
    </font>
  </fonts>
  <fills count="9">
    <fill>
      <patternFill patternType="none"/>
    </fill>
    <fill>
      <patternFill patternType="gray125"/>
    </fill>
    <fill>
      <patternFill patternType="solid">
        <fgColor theme="0" tint="-0.14999847407452621"/>
        <bgColor indexed="64"/>
      </patternFill>
    </fill>
    <fill>
      <patternFill patternType="solid">
        <fgColor indexed="43"/>
        <bgColor indexed="64"/>
      </patternFill>
    </fill>
    <fill>
      <patternFill patternType="solid">
        <fgColor indexed="1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indexed="42"/>
        <bgColor indexed="64"/>
      </patternFill>
    </fill>
    <fill>
      <patternFill patternType="solid">
        <fgColor indexed="47"/>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s>
  <cellStyleXfs count="7">
    <xf numFmtId="0" fontId="0" fillId="0" borderId="0"/>
    <xf numFmtId="43" fontId="1" fillId="0" borderId="0"/>
    <xf numFmtId="0" fontId="3" fillId="0" borderId="0"/>
    <xf numFmtId="0" fontId="6" fillId="0" borderId="0"/>
    <xf numFmtId="0" fontId="3" fillId="0" borderId="0"/>
    <xf numFmtId="43" fontId="3" fillId="0" borderId="0"/>
    <xf numFmtId="43" fontId="3" fillId="0" borderId="0"/>
  </cellStyleXfs>
  <cellXfs count="259">
    <xf numFmtId="0" fontId="0" fillId="0" borderId="0" xfId="0"/>
    <xf numFmtId="0" fontId="4" fillId="0" borderId="1" xfId="2" applyFont="1" applyBorder="1" applyAlignment="1">
      <alignment horizontal="center" vertical="center" wrapText="1"/>
    </xf>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4" fontId="4" fillId="0" borderId="1" xfId="2" applyNumberFormat="1" applyFont="1" applyBorder="1" applyAlignment="1">
      <alignment horizontal="center" vertical="center" wrapText="1"/>
    </xf>
    <xf numFmtId="0" fontId="4" fillId="0" borderId="1" xfId="2" applyFont="1" applyBorder="1" applyAlignment="1">
      <alignment horizontal="center" wrapText="1"/>
    </xf>
    <xf numFmtId="0" fontId="2" fillId="0" borderId="0" xfId="0" applyFont="1" applyAlignment="1">
      <alignment horizontal="center"/>
    </xf>
    <xf numFmtId="0" fontId="6" fillId="0" borderId="0" xfId="3" applyAlignment="1">
      <alignment vertical="center"/>
    </xf>
    <xf numFmtId="0" fontId="6" fillId="0" borderId="0" xfId="3"/>
    <xf numFmtId="0" fontId="4" fillId="0" borderId="1" xfId="2" applyFont="1" applyBorder="1" applyAlignment="1">
      <alignment horizontal="center" vertical="center"/>
    </xf>
    <xf numFmtId="0" fontId="0" fillId="0" borderId="1" xfId="0" applyBorder="1" applyAlignment="1">
      <alignment horizontal="left" vertical="center" wrapText="1"/>
    </xf>
    <xf numFmtId="2" fontId="4" fillId="0" borderId="1" xfId="0" applyNumberFormat="1" applyFont="1" applyBorder="1" applyAlignment="1">
      <alignment horizontal="center" vertical="center" wrapText="1"/>
    </xf>
    <xf numFmtId="0" fontId="0" fillId="0" borderId="0" xfId="0"/>
    <xf numFmtId="0" fontId="3" fillId="2" borderId="2" xfId="4" applyFill="1" applyBorder="1"/>
    <xf numFmtId="0" fontId="3" fillId="2" borderId="3" xfId="4" applyFill="1" applyBorder="1"/>
    <xf numFmtId="0" fontId="3" fillId="2" borderId="4" xfId="4" applyFill="1" applyBorder="1"/>
    <xf numFmtId="0" fontId="3" fillId="2" borderId="5" xfId="4" applyFill="1" applyBorder="1"/>
    <xf numFmtId="0" fontId="3" fillId="2" borderId="0" xfId="4" applyFill="1"/>
    <xf numFmtId="0" fontId="7" fillId="2" borderId="0" xfId="4" applyFont="1" applyFill="1"/>
    <xf numFmtId="0" fontId="8" fillId="3" borderId="8" xfId="4" applyFont="1" applyFill="1" applyBorder="1" applyAlignment="1">
      <alignment horizontal="center"/>
    </xf>
    <xf numFmtId="0" fontId="3" fillId="0" borderId="8" xfId="4" applyBorder="1"/>
    <xf numFmtId="0" fontId="3" fillId="0" borderId="10" xfId="4" applyBorder="1" applyAlignment="1">
      <alignment horizontal="centerContinuous"/>
    </xf>
    <xf numFmtId="0" fontId="9" fillId="0" borderId="8" xfId="4" applyFont="1" applyBorder="1" applyAlignment="1">
      <alignment horizontal="centerContinuous" vertical="top"/>
    </xf>
    <xf numFmtId="0" fontId="9" fillId="0" borderId="3" xfId="4" applyFont="1" applyBorder="1" applyAlignment="1">
      <alignment horizontal="centerContinuous" vertical="top"/>
    </xf>
    <xf numFmtId="0" fontId="3" fillId="0" borderId="3" xfId="4" applyBorder="1" applyAlignment="1">
      <alignment horizontal="centerContinuous"/>
    </xf>
    <xf numFmtId="0" fontId="10" fillId="0" borderId="14" xfId="4" applyFont="1" applyBorder="1" applyAlignment="1">
      <alignment horizontal="center"/>
    </xf>
    <xf numFmtId="0" fontId="3" fillId="0" borderId="15" xfId="4" applyBorder="1"/>
    <xf numFmtId="0" fontId="3" fillId="0" borderId="1" xfId="4" applyBorder="1" applyAlignment="1">
      <alignment horizontal="centerContinuous"/>
    </xf>
    <xf numFmtId="0" fontId="3" fillId="0" borderId="21" xfId="4" applyBorder="1" applyAlignment="1">
      <alignment horizontal="center" vertical="top"/>
    </xf>
    <xf numFmtId="2" fontId="11" fillId="0" borderId="13" xfId="4" applyNumberFormat="1" applyFont="1" applyBorder="1" applyAlignment="1" applyProtection="1">
      <alignment horizontal="center"/>
      <protection locked="0"/>
    </xf>
    <xf numFmtId="0" fontId="12" fillId="0" borderId="14" xfId="4" applyFont="1" applyBorder="1" applyAlignment="1">
      <alignment horizontal="center" vertical="center"/>
    </xf>
    <xf numFmtId="0" fontId="3" fillId="0" borderId="15" xfId="4" applyBorder="1" applyAlignment="1">
      <alignment horizontal="center"/>
    </xf>
    <xf numFmtId="0" fontId="3" fillId="0" borderId="24" xfId="4" applyBorder="1" applyAlignment="1">
      <alignment horizontal="center" vertical="top"/>
    </xf>
    <xf numFmtId="2" fontId="11" fillId="0" borderId="20" xfId="4" applyNumberFormat="1" applyFont="1" applyBorder="1" applyAlignment="1" applyProtection="1">
      <alignment horizontal="center"/>
      <protection locked="0"/>
    </xf>
    <xf numFmtId="0" fontId="13" fillId="0" borderId="29" xfId="4" applyFont="1" applyBorder="1" applyAlignment="1">
      <alignment horizontal="center" vertical="center"/>
    </xf>
    <xf numFmtId="0" fontId="7" fillId="0" borderId="30" xfId="4" quotePrefix="1" applyFont="1" applyBorder="1" applyAlignment="1">
      <alignment horizontal="center" vertical="center"/>
    </xf>
    <xf numFmtId="0" fontId="3" fillId="0" borderId="30" xfId="4" quotePrefix="1" applyBorder="1" applyAlignment="1">
      <alignment horizontal="center"/>
    </xf>
    <xf numFmtId="0" fontId="3" fillId="0" borderId="31" xfId="4" applyBorder="1" applyAlignment="1">
      <alignment horizontal="center" vertical="top"/>
    </xf>
    <xf numFmtId="0" fontId="12" fillId="4" borderId="17" xfId="4" applyFont="1" applyFill="1" applyBorder="1" applyAlignment="1">
      <alignment horizontal="center"/>
    </xf>
    <xf numFmtId="3" fontId="3" fillId="0" borderId="21" xfId="4" applyNumberFormat="1" applyBorder="1" applyAlignment="1">
      <alignment horizontal="center"/>
    </xf>
    <xf numFmtId="10" fontId="3" fillId="0" borderId="21" xfId="4" applyNumberFormat="1" applyBorder="1" applyAlignment="1">
      <alignment horizontal="center"/>
    </xf>
    <xf numFmtId="0" fontId="12" fillId="4" borderId="1" xfId="4" applyFont="1" applyFill="1" applyBorder="1" applyAlignment="1">
      <alignment horizontal="center"/>
    </xf>
    <xf numFmtId="3" fontId="3" fillId="0" borderId="24" xfId="4" applyNumberFormat="1" applyBorder="1" applyAlignment="1">
      <alignment horizontal="center"/>
    </xf>
    <xf numFmtId="10" fontId="3" fillId="0" borderId="24" xfId="4" applyNumberFormat="1" applyBorder="1" applyAlignment="1">
      <alignment horizontal="center"/>
    </xf>
    <xf numFmtId="10" fontId="3" fillId="0" borderId="14" xfId="4" applyNumberFormat="1" applyBorder="1" applyAlignment="1">
      <alignment horizontal="center"/>
    </xf>
    <xf numFmtId="3" fontId="3" fillId="0" borderId="31" xfId="4" applyNumberFormat="1" applyBorder="1" applyAlignment="1">
      <alignment horizontal="center"/>
    </xf>
    <xf numFmtId="0" fontId="12" fillId="4" borderId="41" xfId="4" applyFont="1" applyFill="1" applyBorder="1" applyAlignment="1">
      <alignment horizontal="center"/>
    </xf>
    <xf numFmtId="3" fontId="3" fillId="0" borderId="15" xfId="4" applyNumberFormat="1" applyBorder="1" applyAlignment="1">
      <alignment horizontal="center"/>
    </xf>
    <xf numFmtId="10" fontId="3" fillId="0" borderId="30" xfId="4" applyNumberFormat="1" applyBorder="1" applyAlignment="1">
      <alignment horizontal="center"/>
    </xf>
    <xf numFmtId="0" fontId="3" fillId="0" borderId="27" xfId="4" applyBorder="1" applyAlignment="1">
      <alignment horizontal="centerContinuous"/>
    </xf>
    <xf numFmtId="10" fontId="3" fillId="0" borderId="28" xfId="4" applyNumberFormat="1" applyBorder="1"/>
    <xf numFmtId="0" fontId="10" fillId="0" borderId="30" xfId="4" applyFont="1" applyBorder="1" applyAlignment="1">
      <alignment horizontal="centerContinuous" vertical="top"/>
    </xf>
    <xf numFmtId="2" fontId="3" fillId="0" borderId="44" xfId="4" applyNumberFormat="1" applyBorder="1" applyAlignment="1">
      <alignment horizontal="center"/>
    </xf>
    <xf numFmtId="0" fontId="12" fillId="4" borderId="45" xfId="4" applyFont="1" applyFill="1" applyBorder="1" applyAlignment="1">
      <alignment horizontal="center"/>
    </xf>
    <xf numFmtId="10" fontId="3" fillId="0" borderId="31" xfId="4" applyNumberFormat="1" applyBorder="1" applyAlignment="1">
      <alignment horizontal="center"/>
    </xf>
    <xf numFmtId="0" fontId="9" fillId="0" borderId="9" xfId="4" applyFont="1" applyBorder="1" applyAlignment="1">
      <alignment horizontal="center" vertical="center" textRotation="90"/>
    </xf>
    <xf numFmtId="0" fontId="9" fillId="3" borderId="10" xfId="4" applyFont="1" applyFill="1" applyBorder="1" applyAlignment="1">
      <alignment horizontal="center" vertical="center" textRotation="90"/>
    </xf>
    <xf numFmtId="0" fontId="9" fillId="0" borderId="10" xfId="4" applyFont="1" applyBorder="1" applyAlignment="1">
      <alignment horizontal="center" vertical="center"/>
    </xf>
    <xf numFmtId="0" fontId="9" fillId="0" borderId="10" xfId="4" applyFont="1" applyBorder="1" applyAlignment="1">
      <alignment horizontal="center" vertical="center" textRotation="90"/>
    </xf>
    <xf numFmtId="0" fontId="9" fillId="0" borderId="10" xfId="4" applyFont="1" applyBorder="1" applyAlignment="1">
      <alignment horizontal="center" vertical="center" wrapText="1"/>
    </xf>
    <xf numFmtId="0" fontId="9" fillId="5" borderId="10" xfId="4" applyFont="1" applyFill="1" applyBorder="1" applyAlignment="1">
      <alignment horizontal="center" vertical="center" wrapText="1"/>
    </xf>
    <xf numFmtId="0" fontId="9" fillId="0" borderId="11" xfId="4" applyFont="1" applyBorder="1" applyAlignment="1">
      <alignment horizontal="center" vertical="center" wrapText="1"/>
    </xf>
    <xf numFmtId="0" fontId="15" fillId="3" borderId="17" xfId="4" applyFont="1" applyFill="1" applyBorder="1" applyAlignment="1" applyProtection="1">
      <alignment horizontal="center"/>
      <protection locked="0"/>
    </xf>
    <xf numFmtId="0" fontId="3" fillId="0" borderId="46" xfId="4" applyBorder="1" applyAlignment="1">
      <alignment horizontal="center"/>
    </xf>
    <xf numFmtId="4" fontId="3" fillId="0" borderId="17" xfId="4" applyNumberFormat="1" applyBorder="1"/>
    <xf numFmtId="4" fontId="3" fillId="0" borderId="46" xfId="4" applyNumberFormat="1" applyBorder="1"/>
    <xf numFmtId="4" fontId="11" fillId="5" borderId="17" xfId="4" applyNumberFormat="1" applyFont="1" applyFill="1" applyBorder="1"/>
    <xf numFmtId="0" fontId="15" fillId="3" borderId="1" xfId="4" applyFont="1" applyFill="1" applyBorder="1" applyAlignment="1" applyProtection="1">
      <alignment horizontal="center"/>
      <protection locked="0"/>
    </xf>
    <xf numFmtId="0" fontId="3" fillId="0" borderId="1" xfId="4" applyBorder="1" applyAlignment="1">
      <alignment horizontal="center"/>
    </xf>
    <xf numFmtId="4" fontId="3" fillId="0" borderId="1" xfId="4" applyNumberFormat="1" applyBorder="1"/>
    <xf numFmtId="4" fontId="11" fillId="5" borderId="1" xfId="4" applyNumberFormat="1" applyFont="1" applyFill="1" applyBorder="1"/>
    <xf numFmtId="0" fontId="3" fillId="3" borderId="1" xfId="4" applyFill="1" applyBorder="1" applyAlignment="1" applyProtection="1">
      <alignment horizontal="center"/>
      <protection locked="0"/>
    </xf>
    <xf numFmtId="0" fontId="3" fillId="2" borderId="14" xfId="4" applyFill="1" applyBorder="1"/>
    <xf numFmtId="3" fontId="3" fillId="0" borderId="47" xfId="4" applyNumberFormat="1" applyBorder="1" applyAlignment="1">
      <alignment horizontal="center"/>
    </xf>
    <xf numFmtId="0" fontId="3" fillId="2" borderId="15" xfId="4" applyFill="1" applyBorder="1"/>
    <xf numFmtId="0" fontId="12" fillId="4" borderId="27" xfId="4" applyFont="1" applyFill="1" applyBorder="1" applyAlignment="1">
      <alignment horizontal="center"/>
    </xf>
    <xf numFmtId="3" fontId="16" fillId="0" borderId="48" xfId="4" applyNumberFormat="1" applyFont="1" applyBorder="1" applyAlignment="1">
      <alignment horizontal="center"/>
    </xf>
    <xf numFmtId="10" fontId="3" fillId="0" borderId="48" xfId="4" applyNumberFormat="1" applyBorder="1" applyAlignment="1">
      <alignment horizontal="center"/>
    </xf>
    <xf numFmtId="0" fontId="3" fillId="6" borderId="1" xfId="4" applyFill="1" applyBorder="1" applyAlignment="1" applyProtection="1">
      <alignment horizontal="center"/>
      <protection locked="0"/>
    </xf>
    <xf numFmtId="0" fontId="3" fillId="6" borderId="1" xfId="4" applyFill="1" applyBorder="1" applyAlignment="1">
      <alignment horizontal="center"/>
    </xf>
    <xf numFmtId="4" fontId="3" fillId="6" borderId="1" xfId="4" applyNumberFormat="1" applyFill="1" applyBorder="1"/>
    <xf numFmtId="4" fontId="11" fillId="6" borderId="1" xfId="4" applyNumberFormat="1" applyFont="1" applyFill="1" applyBorder="1"/>
    <xf numFmtId="0" fontId="8" fillId="2" borderId="0" xfId="4" applyFont="1" applyFill="1" applyAlignment="1">
      <alignment vertical="center"/>
    </xf>
    <xf numFmtId="0" fontId="9" fillId="2" borderId="14" xfId="4" applyFont="1" applyFill="1" applyBorder="1" applyAlignment="1">
      <alignment vertical="center"/>
    </xf>
    <xf numFmtId="0" fontId="3" fillId="0" borderId="23" xfId="4" applyBorder="1" applyAlignment="1">
      <alignment vertical="center" wrapText="1"/>
    </xf>
    <xf numFmtId="0" fontId="3" fillId="0" borderId="20" xfId="4" applyBorder="1" applyAlignment="1">
      <alignment horizontal="center" vertical="center"/>
    </xf>
    <xf numFmtId="0" fontId="8" fillId="2" borderId="14" xfId="4" applyFont="1" applyFill="1" applyBorder="1"/>
    <xf numFmtId="9" fontId="15" fillId="2" borderId="0" xfId="4" applyNumberFormat="1" applyFont="1" applyFill="1" applyAlignment="1">
      <alignment horizontal="left"/>
    </xf>
    <xf numFmtId="3" fontId="3" fillId="0" borderId="48" xfId="4" applyNumberFormat="1" applyBorder="1" applyAlignment="1">
      <alignment horizontal="center"/>
    </xf>
    <xf numFmtId="0" fontId="8" fillId="2" borderId="14" xfId="4" applyFont="1" applyFill="1" applyBorder="1" applyAlignment="1">
      <alignment vertical="center"/>
    </xf>
    <xf numFmtId="0" fontId="3" fillId="0" borderId="23" xfId="4" applyBorder="1" applyAlignment="1">
      <alignment vertical="center"/>
    </xf>
    <xf numFmtId="0" fontId="14" fillId="2" borderId="0" xfId="4" applyFont="1" applyFill="1" applyAlignment="1">
      <alignment vertical="center"/>
    </xf>
    <xf numFmtId="4" fontId="10" fillId="2" borderId="0" xfId="4" applyNumberFormat="1" applyFont="1" applyFill="1"/>
    <xf numFmtId="0" fontId="3" fillId="0" borderId="26" xfId="4" applyBorder="1" applyAlignment="1">
      <alignment vertical="center"/>
    </xf>
    <xf numFmtId="0" fontId="3" fillId="0" borderId="28" xfId="4" applyBorder="1" applyAlignment="1">
      <alignment horizontal="center" vertical="center"/>
    </xf>
    <xf numFmtId="10" fontId="3" fillId="0" borderId="47" xfId="4" applyNumberFormat="1" applyBorder="1" applyAlignment="1">
      <alignment horizontal="center"/>
    </xf>
    <xf numFmtId="10" fontId="3" fillId="0" borderId="52" xfId="4" applyNumberFormat="1" applyBorder="1" applyAlignment="1">
      <alignment horizontal="center"/>
    </xf>
    <xf numFmtId="10" fontId="3" fillId="0" borderId="53" xfId="4" applyNumberFormat="1" applyBorder="1" applyAlignment="1">
      <alignment horizontal="center"/>
    </xf>
    <xf numFmtId="0" fontId="7" fillId="2" borderId="0" xfId="4" applyFont="1" applyFill="1" applyAlignment="1">
      <alignment horizontal="center" vertical="center"/>
    </xf>
    <xf numFmtId="0" fontId="14" fillId="2" borderId="0" xfId="4" applyFont="1" applyFill="1" applyAlignment="1">
      <alignment horizontal="left" vertical="center"/>
    </xf>
    <xf numFmtId="9" fontId="15" fillId="8" borderId="0" xfId="4" applyNumberFormat="1" applyFont="1" applyFill="1" applyAlignment="1">
      <alignment horizontal="left"/>
    </xf>
    <xf numFmtId="0" fontId="3" fillId="2" borderId="38" xfId="4" applyFill="1" applyBorder="1"/>
    <xf numFmtId="0" fontId="8" fillId="2" borderId="39" xfId="4" applyFont="1" applyFill="1" applyBorder="1" applyAlignment="1">
      <alignment vertical="center"/>
    </xf>
    <xf numFmtId="0" fontId="14" fillId="2" borderId="39" xfId="4" applyFont="1" applyFill="1" applyBorder="1" applyAlignment="1">
      <alignment vertical="center"/>
    </xf>
    <xf numFmtId="4" fontId="10" fillId="2" borderId="39" xfId="4" applyNumberFormat="1" applyFont="1" applyFill="1" applyBorder="1"/>
    <xf numFmtId="0" fontId="3" fillId="2" borderId="39" xfId="4" applyFill="1" applyBorder="1"/>
    <xf numFmtId="0" fontId="3" fillId="2" borderId="51" xfId="4" applyFill="1" applyBorder="1"/>
    <xf numFmtId="0" fontId="8" fillId="0" borderId="0" xfId="4" applyFont="1" applyAlignment="1">
      <alignment vertical="center"/>
    </xf>
    <xf numFmtId="0" fontId="14" fillId="0" borderId="0" xfId="4" applyFont="1" applyAlignment="1">
      <alignment vertical="center"/>
    </xf>
    <xf numFmtId="4" fontId="10" fillId="0" borderId="0" xfId="4" applyNumberFormat="1" applyFont="1"/>
    <xf numFmtId="0" fontId="8" fillId="0" borderId="0" xfId="4" applyFont="1" applyAlignment="1">
      <alignment vertical="center" wrapText="1"/>
    </xf>
    <xf numFmtId="0" fontId="21" fillId="0" borderId="0" xfId="4" applyFont="1" applyAlignment="1">
      <alignment vertical="center" wrapText="1"/>
    </xf>
    <xf numFmtId="9" fontId="15" fillId="0" borderId="0" xfId="4" applyNumberFormat="1" applyFont="1"/>
    <xf numFmtId="0" fontId="7" fillId="0" borderId="0" xfId="4" applyFont="1" applyAlignment="1">
      <alignment vertical="center"/>
    </xf>
    <xf numFmtId="4" fontId="3" fillId="0" borderId="0" xfId="4" applyNumberFormat="1"/>
    <xf numFmtId="9" fontId="16" fillId="0" borderId="0" xfId="4" applyNumberFormat="1" applyFont="1"/>
    <xf numFmtId="0" fontId="10" fillId="0" borderId="0" xfId="4" applyFont="1"/>
    <xf numFmtId="0" fontId="3" fillId="0" borderId="0" xfId="4" applyAlignment="1">
      <alignment horizontal="centerContinuous" vertical="center"/>
    </xf>
    <xf numFmtId="9" fontId="16" fillId="0" borderId="0" xfId="4" applyNumberFormat="1" applyFont="1" applyAlignment="1">
      <alignment horizontal="centerContinuous"/>
    </xf>
    <xf numFmtId="4" fontId="3" fillId="0" borderId="0" xfId="4" applyNumberFormat="1" applyAlignment="1">
      <alignment horizontal="centerContinuous"/>
    </xf>
    <xf numFmtId="4" fontId="15" fillId="0" borderId="0" xfId="4" applyNumberFormat="1" applyFont="1" applyAlignment="1">
      <alignment horizontal="centerContinuous"/>
    </xf>
    <xf numFmtId="4" fontId="15" fillId="0" borderId="0" xfId="4" applyNumberFormat="1" applyFont="1"/>
    <xf numFmtId="4" fontId="4" fillId="0" borderId="1" xfId="0" applyNumberFormat="1" applyFont="1" applyBorder="1" applyAlignment="1">
      <alignment horizontal="center" vertical="center" wrapText="1"/>
    </xf>
    <xf numFmtId="2" fontId="0" fillId="0" borderId="0" xfId="0" applyNumberFormat="1"/>
    <xf numFmtId="0" fontId="3" fillId="0" borderId="0" xfId="0" applyFont="1"/>
    <xf numFmtId="0" fontId="3" fillId="0" borderId="25" xfId="4" applyBorder="1" applyAlignment="1">
      <alignment vertical="top"/>
    </xf>
    <xf numFmtId="0" fontId="3" fillId="0" borderId="19" xfId="4" applyBorder="1" applyAlignment="1">
      <alignment vertical="top"/>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2" fillId="0" borderId="0" xfId="0" applyFont="1" applyAlignment="1">
      <alignment horizontal="left"/>
    </xf>
    <xf numFmtId="0" fontId="0" fillId="0" borderId="0" xfId="0" applyAlignment="1">
      <alignment horizontal="center" vertical="center"/>
    </xf>
    <xf numFmtId="0" fontId="2" fillId="0" borderId="0" xfId="0" applyFont="1" applyAlignment="1">
      <alignment horizontal="center" vertical="center"/>
    </xf>
    <xf numFmtId="0" fontId="12" fillId="0" borderId="17" xfId="4" applyFont="1" applyBorder="1" applyAlignment="1">
      <alignment horizontal="center" vertical="center"/>
    </xf>
    <xf numFmtId="0" fontId="3" fillId="0" borderId="0" xfId="4"/>
    <xf numFmtId="4" fontId="10" fillId="0" borderId="1" xfId="4" applyNumberFormat="1" applyFont="1" applyBorder="1" applyAlignment="1">
      <alignment horizontal="left"/>
    </xf>
    <xf numFmtId="43" fontId="4" fillId="0" borderId="1" xfId="1" applyFont="1" applyBorder="1" applyAlignment="1">
      <alignment horizontal="center" vertical="center" wrapText="1"/>
    </xf>
    <xf numFmtId="43" fontId="4" fillId="0" borderId="1" xfId="0" applyNumberFormat="1" applyFont="1" applyBorder="1" applyAlignment="1">
      <alignment horizontal="center" vertical="center" wrapText="1"/>
    </xf>
    <xf numFmtId="43" fontId="5" fillId="0" borderId="0" xfId="1" applyFont="1" applyAlignment="1">
      <alignment horizontal="center" vertical="center" wrapText="1"/>
    </xf>
    <xf numFmtId="43" fontId="0" fillId="0" borderId="0" xfId="0" applyNumberFormat="1"/>
    <xf numFmtId="43" fontId="0" fillId="0" borderId="0" xfId="0" applyNumberFormat="1" applyAlignment="1">
      <alignment horizontal="center" vertical="center"/>
    </xf>
    <xf numFmtId="165" fontId="9" fillId="0" borderId="12" xfId="4" applyNumberFormat="1" applyFont="1" applyBorder="1" applyAlignment="1">
      <alignment horizontal="centerContinuous" vertical="center"/>
    </xf>
    <xf numFmtId="165" fontId="9" fillId="0" borderId="10" xfId="4" applyNumberFormat="1" applyFont="1" applyBorder="1" applyAlignment="1">
      <alignment horizontal="center" vertical="center"/>
    </xf>
    <xf numFmtId="165" fontId="9" fillId="0" borderId="11" xfId="4" applyNumberFormat="1" applyFont="1" applyBorder="1" applyAlignment="1">
      <alignment horizontal="center" vertical="center"/>
    </xf>
    <xf numFmtId="43" fontId="9" fillId="0" borderId="13" xfId="6" applyFont="1" applyBorder="1" applyAlignment="1">
      <alignment horizontal="center"/>
    </xf>
    <xf numFmtId="165" fontId="10" fillId="0" borderId="19" xfId="4" applyNumberFormat="1" applyFont="1" applyBorder="1" applyAlignment="1">
      <alignment horizontal="centerContinuous"/>
    </xf>
    <xf numFmtId="165" fontId="3" fillId="0" borderId="1" xfId="4" applyNumberFormat="1" applyBorder="1"/>
    <xf numFmtId="166" fontId="3" fillId="0" borderId="20" xfId="4" applyNumberFormat="1" applyBorder="1"/>
    <xf numFmtId="167" fontId="16" fillId="0" borderId="17" xfId="4" applyNumberFormat="1" applyFont="1" applyBorder="1" applyAlignment="1">
      <alignment horizontal="center"/>
    </xf>
    <xf numFmtId="167" fontId="16" fillId="0" borderId="1" xfId="4" applyNumberFormat="1" applyFont="1" applyBorder="1" applyAlignment="1">
      <alignment horizontal="center"/>
    </xf>
    <xf numFmtId="167" fontId="16" fillId="0" borderId="41" xfId="4" applyNumberFormat="1" applyFont="1" applyBorder="1" applyAlignment="1">
      <alignment horizontal="center"/>
    </xf>
    <xf numFmtId="165" fontId="10" fillId="0" borderId="43" xfId="4" applyNumberFormat="1" applyFont="1" applyBorder="1" applyAlignment="1">
      <alignment horizontal="centerContinuous"/>
    </xf>
    <xf numFmtId="165" fontId="3" fillId="0" borderId="27" xfId="4" applyNumberFormat="1" applyBorder="1"/>
    <xf numFmtId="167" fontId="16" fillId="0" borderId="45" xfId="4" applyNumberFormat="1" applyFont="1" applyBorder="1" applyAlignment="1">
      <alignment horizontal="center"/>
    </xf>
    <xf numFmtId="165" fontId="15" fillId="0" borderId="16" xfId="4" applyNumberFormat="1" applyFont="1" applyBorder="1" applyAlignment="1">
      <alignment horizontal="center"/>
    </xf>
    <xf numFmtId="165" fontId="17" fillId="0" borderId="46" xfId="4" applyNumberFormat="1" applyFont="1" applyBorder="1"/>
    <xf numFmtId="165" fontId="3" fillId="3" borderId="17" xfId="4" applyNumberFormat="1" applyFill="1" applyBorder="1" applyAlignment="1" applyProtection="1">
      <alignment horizontal="center"/>
      <protection locked="0"/>
    </xf>
    <xf numFmtId="165" fontId="3" fillId="0" borderId="46" xfId="4" applyNumberFormat="1" applyBorder="1" applyAlignment="1">
      <alignment horizontal="center"/>
    </xf>
    <xf numFmtId="43" fontId="3" fillId="0" borderId="17" xfId="6" applyBorder="1" applyAlignment="1">
      <alignment horizontal="center"/>
    </xf>
    <xf numFmtId="168" fontId="3" fillId="0" borderId="17" xfId="4" applyNumberFormat="1" applyBorder="1"/>
    <xf numFmtId="43" fontId="0" fillId="0" borderId="18" xfId="6" applyFont="1" applyBorder="1" applyAlignment="1">
      <alignment horizontal="right"/>
    </xf>
    <xf numFmtId="165" fontId="15" fillId="0" borderId="23" xfId="4" applyNumberFormat="1" applyFont="1" applyBorder="1" applyAlignment="1">
      <alignment horizontal="center"/>
    </xf>
    <xf numFmtId="165" fontId="17" fillId="0" borderId="1" xfId="4" applyNumberFormat="1" applyFont="1" applyBorder="1"/>
    <xf numFmtId="165" fontId="3" fillId="3" borderId="1" xfId="4" applyNumberFormat="1" applyFill="1" applyBorder="1" applyAlignment="1" applyProtection="1">
      <alignment horizontal="center"/>
      <protection locked="0"/>
    </xf>
    <xf numFmtId="165" fontId="3" fillId="0" borderId="1" xfId="4" applyNumberFormat="1" applyBorder="1" applyAlignment="1">
      <alignment horizontal="center"/>
    </xf>
    <xf numFmtId="43" fontId="3" fillId="0" borderId="1" xfId="6" applyBorder="1" applyAlignment="1">
      <alignment horizontal="center"/>
    </xf>
    <xf numFmtId="168" fontId="3" fillId="0" borderId="45" xfId="4" applyNumberFormat="1" applyBorder="1"/>
    <xf numFmtId="43" fontId="0" fillId="0" borderId="20" xfId="6" applyFont="1" applyBorder="1" applyAlignment="1">
      <alignment horizontal="right"/>
    </xf>
    <xf numFmtId="165" fontId="15" fillId="3" borderId="1" xfId="4" applyNumberFormat="1" applyFont="1" applyFill="1" applyBorder="1" applyAlignment="1" applyProtection="1">
      <alignment horizontal="center"/>
      <protection locked="0"/>
    </xf>
    <xf numFmtId="167" fontId="16" fillId="0" borderId="29" xfId="4" applyNumberFormat="1" applyFont="1" applyBorder="1" applyAlignment="1">
      <alignment horizontal="center"/>
    </xf>
    <xf numFmtId="167" fontId="18" fillId="0" borderId="27" xfId="4" applyNumberFormat="1" applyFont="1" applyBorder="1" applyAlignment="1">
      <alignment horizontal="center"/>
    </xf>
    <xf numFmtId="165" fontId="15" fillId="6" borderId="23" xfId="4" applyNumberFormat="1" applyFont="1" applyFill="1" applyBorder="1" applyAlignment="1">
      <alignment horizontal="center"/>
    </xf>
    <xf numFmtId="165" fontId="15" fillId="6" borderId="1" xfId="4" applyNumberFormat="1" applyFont="1" applyFill="1" applyBorder="1" applyAlignment="1" applyProtection="1">
      <alignment horizontal="center"/>
      <protection locked="0"/>
    </xf>
    <xf numFmtId="165" fontId="17" fillId="6" borderId="1" xfId="4" applyNumberFormat="1" applyFont="1" applyFill="1" applyBorder="1"/>
    <xf numFmtId="165" fontId="3" fillId="6" borderId="1" xfId="4" applyNumberFormat="1" applyFill="1" applyBorder="1" applyAlignment="1">
      <alignment horizontal="center"/>
    </xf>
    <xf numFmtId="43" fontId="3" fillId="6" borderId="1" xfId="6" applyFill="1" applyBorder="1" applyAlignment="1">
      <alignment horizontal="center"/>
    </xf>
    <xf numFmtId="168" fontId="3" fillId="6" borderId="45" xfId="4" applyNumberFormat="1" applyFill="1" applyBorder="1"/>
    <xf numFmtId="43" fontId="3" fillId="6" borderId="20" xfId="6" applyFill="1" applyBorder="1" applyAlignment="1">
      <alignment horizontal="right"/>
    </xf>
    <xf numFmtId="167" fontId="16" fillId="0" borderId="27" xfId="4" applyNumberFormat="1" applyFont="1" applyBorder="1" applyAlignment="1">
      <alignment horizontal="center"/>
    </xf>
    <xf numFmtId="167" fontId="16" fillId="2" borderId="0" xfId="4" applyNumberFormat="1" applyFont="1" applyFill="1" applyAlignment="1">
      <alignment horizontal="center"/>
    </xf>
    <xf numFmtId="167" fontId="21" fillId="2" borderId="0" xfId="4" applyNumberFormat="1" applyFont="1" applyFill="1" applyAlignment="1">
      <alignment horizontal="center"/>
    </xf>
    <xf numFmtId="167" fontId="3" fillId="2" borderId="0" xfId="4" applyNumberFormat="1" applyFill="1" applyAlignment="1">
      <alignment horizontal="center"/>
    </xf>
    <xf numFmtId="165" fontId="12" fillId="2" borderId="0" xfId="4" applyNumberFormat="1" applyFont="1" applyFill="1" applyAlignment="1">
      <alignment horizontal="center"/>
    </xf>
    <xf numFmtId="167" fontId="16" fillId="8" borderId="0" xfId="4" applyNumberFormat="1" applyFont="1" applyFill="1" applyAlignment="1">
      <alignment horizontal="center"/>
    </xf>
    <xf numFmtId="167" fontId="21" fillId="8" borderId="0" xfId="4" applyNumberFormat="1" applyFont="1" applyFill="1" applyAlignment="1">
      <alignment horizontal="center"/>
    </xf>
    <xf numFmtId="167" fontId="3" fillId="8" borderId="0" xfId="4" applyNumberFormat="1" applyFill="1" applyAlignment="1">
      <alignment horizontal="center"/>
    </xf>
    <xf numFmtId="165" fontId="12" fillId="2" borderId="39" xfId="4" applyNumberFormat="1" applyFont="1" applyFill="1" applyBorder="1" applyAlignment="1">
      <alignment horizontal="center"/>
    </xf>
    <xf numFmtId="167" fontId="16" fillId="2" borderId="39" xfId="4" applyNumberFormat="1" applyFont="1" applyFill="1" applyBorder="1" applyAlignment="1">
      <alignment horizontal="center"/>
    </xf>
    <xf numFmtId="167" fontId="21" fillId="2" borderId="39" xfId="4" applyNumberFormat="1" applyFont="1" applyFill="1" applyBorder="1" applyAlignment="1">
      <alignment horizontal="center"/>
    </xf>
    <xf numFmtId="167" fontId="3" fillId="2" borderId="39" xfId="4" applyNumberFormat="1" applyFill="1" applyBorder="1" applyAlignment="1">
      <alignment horizontal="center"/>
    </xf>
    <xf numFmtId="165" fontId="12" fillId="0" borderId="0" xfId="4" applyNumberFormat="1" applyFont="1" applyAlignment="1">
      <alignment horizontal="center"/>
    </xf>
    <xf numFmtId="167" fontId="16" fillId="0" borderId="0" xfId="4" applyNumberFormat="1" applyFont="1" applyAlignment="1">
      <alignment horizontal="center"/>
    </xf>
    <xf numFmtId="167" fontId="21" fillId="0" borderId="0" xfId="4" applyNumberFormat="1" applyFont="1" applyAlignment="1">
      <alignment horizontal="center"/>
    </xf>
    <xf numFmtId="167" fontId="3" fillId="0" borderId="0" xfId="4" applyNumberFormat="1" applyAlignment="1">
      <alignment horizontal="center"/>
    </xf>
    <xf numFmtId="165" fontId="16" fillId="0" borderId="0" xfId="4" applyNumberFormat="1" applyFont="1" applyAlignment="1">
      <alignment horizontal="centerContinuous"/>
    </xf>
    <xf numFmtId="165" fontId="16" fillId="0" borderId="0" xfId="4" applyNumberFormat="1" applyFont="1"/>
    <xf numFmtId="165" fontId="16" fillId="0" borderId="0" xfId="4" applyNumberFormat="1" applyFont="1" applyAlignment="1">
      <alignment horizontal="center"/>
    </xf>
    <xf numFmtId="165" fontId="16" fillId="0" borderId="0" xfId="4" quotePrefix="1" applyNumberFormat="1" applyFont="1"/>
    <xf numFmtId="0" fontId="2" fillId="0" borderId="0" xfId="0" applyFont="1" applyAlignment="1">
      <alignment horizontal="left"/>
    </xf>
    <xf numFmtId="0" fontId="0" fillId="0" borderId="0" xfId="0" applyAlignment="1">
      <alignment horizontal="center" vertical="center"/>
    </xf>
    <xf numFmtId="0" fontId="2" fillId="0" borderId="0" xfId="0" applyFont="1" applyAlignment="1">
      <alignment horizontal="center" vertical="center"/>
    </xf>
    <xf numFmtId="0" fontId="8" fillId="3" borderId="6" xfId="4" applyFont="1" applyFill="1" applyBorder="1" applyAlignment="1">
      <alignment horizontal="center"/>
    </xf>
    <xf numFmtId="0" fontId="0" fillId="0" borderId="7" xfId="0" applyBorder="1"/>
    <xf numFmtId="165" fontId="9" fillId="0" borderId="9" xfId="4" applyNumberFormat="1" applyFont="1" applyBorder="1" applyAlignment="1">
      <alignment horizontal="center" vertical="center"/>
    </xf>
    <xf numFmtId="0" fontId="0" fillId="0" borderId="12" xfId="0" applyBorder="1"/>
    <xf numFmtId="0" fontId="10" fillId="0" borderId="6" xfId="4" applyFont="1" applyBorder="1" applyAlignment="1">
      <alignment horizontal="center"/>
    </xf>
    <xf numFmtId="165" fontId="3" fillId="0" borderId="16" xfId="4" applyNumberFormat="1" applyBorder="1" applyAlignment="1">
      <alignment horizontal="left"/>
    </xf>
    <xf numFmtId="0" fontId="0" fillId="0" borderId="50" xfId="0" applyBorder="1"/>
    <xf numFmtId="0" fontId="0" fillId="0" borderId="22" xfId="0" applyBorder="1"/>
    <xf numFmtId="0" fontId="3" fillId="0" borderId="16" xfId="4" applyBorder="1" applyAlignment="1">
      <alignment vertical="top"/>
    </xf>
    <xf numFmtId="0" fontId="7" fillId="0" borderId="16" xfId="4" applyFont="1" applyBorder="1" applyAlignment="1">
      <alignment horizontal="center" vertical="center"/>
    </xf>
    <xf numFmtId="0" fontId="0" fillId="0" borderId="3" xfId="0" applyBorder="1"/>
    <xf numFmtId="0" fontId="0" fillId="0" borderId="32" xfId="0" applyBorder="1"/>
    <xf numFmtId="0" fontId="0" fillId="0" borderId="56" xfId="0" applyBorder="1"/>
    <xf numFmtId="0" fontId="0" fillId="0" borderId="36" xfId="0" applyBorder="1"/>
    <xf numFmtId="0" fontId="0" fillId="0" borderId="37" xfId="0" applyBorder="1"/>
    <xf numFmtId="0" fontId="7" fillId="0" borderId="22" xfId="4" applyFont="1" applyBorder="1" applyAlignment="1">
      <alignment horizontal="center" vertical="center"/>
    </xf>
    <xf numFmtId="0" fontId="12" fillId="0" borderId="17" xfId="4" applyFont="1" applyBorder="1" applyAlignment="1">
      <alignment horizontal="center" vertical="center"/>
    </xf>
    <xf numFmtId="0" fontId="0" fillId="0" borderId="45" xfId="0" applyBorder="1"/>
    <xf numFmtId="0" fontId="7" fillId="0" borderId="17" xfId="4" applyFont="1" applyBorder="1" applyAlignment="1">
      <alignment horizontal="center" vertical="center"/>
    </xf>
    <xf numFmtId="0" fontId="0" fillId="0" borderId="35" xfId="0" applyBorder="1"/>
    <xf numFmtId="0" fontId="3" fillId="0" borderId="23" xfId="4" applyBorder="1" applyAlignment="1">
      <alignment horizontal="left"/>
    </xf>
    <xf numFmtId="0" fontId="0" fillId="0" borderId="34" xfId="0" applyBorder="1"/>
    <xf numFmtId="0" fontId="0" fillId="0" borderId="19" xfId="0" applyBorder="1"/>
    <xf numFmtId="9" fontId="15" fillId="0" borderId="1" xfId="4" applyNumberFormat="1" applyFont="1" applyBorder="1" applyAlignment="1">
      <alignment horizontal="left"/>
    </xf>
    <xf numFmtId="165" fontId="3" fillId="0" borderId="23" xfId="4" applyNumberFormat="1" applyBorder="1" applyAlignment="1">
      <alignment horizontal="left"/>
    </xf>
    <xf numFmtId="0" fontId="3" fillId="0" borderId="23" xfId="4" applyBorder="1" applyAlignment="1">
      <alignment vertical="top"/>
    </xf>
    <xf numFmtId="9" fontId="15" fillId="0" borderId="27" xfId="4" applyNumberFormat="1" applyFont="1" applyBorder="1" applyAlignment="1">
      <alignment horizontal="left"/>
    </xf>
    <xf numFmtId="0" fontId="0" fillId="0" borderId="42" xfId="0" applyBorder="1"/>
    <xf numFmtId="0" fontId="0" fillId="0" borderId="43" xfId="0" applyBorder="1"/>
    <xf numFmtId="0" fontId="7" fillId="0" borderId="54" xfId="4" applyFont="1" applyBorder="1" applyAlignment="1">
      <alignment horizontal="center" vertical="center"/>
    </xf>
    <xf numFmtId="0" fontId="0" fillId="0" borderId="4" xfId="0" applyBorder="1"/>
    <xf numFmtId="0" fontId="0" fillId="0" borderId="5" xfId="0" applyBorder="1"/>
    <xf numFmtId="0" fontId="3" fillId="0" borderId="0" xfId="4"/>
    <xf numFmtId="0" fontId="0" fillId="0" borderId="14" xfId="0" applyBorder="1"/>
    <xf numFmtId="0" fontId="0" fillId="0" borderId="38" xfId="0" applyBorder="1"/>
    <xf numFmtId="0" fontId="0" fillId="0" borderId="39" xfId="0" applyBorder="1"/>
    <xf numFmtId="0" fontId="0" fillId="0" borderId="51" xfId="0" applyBorder="1"/>
    <xf numFmtId="0" fontId="14" fillId="0" borderId="9" xfId="4" applyFont="1" applyBorder="1" applyAlignment="1">
      <alignment horizontal="center" vertical="center"/>
    </xf>
    <xf numFmtId="0" fontId="0" fillId="0" borderId="33" xfId="0" applyBorder="1"/>
    <xf numFmtId="0" fontId="0" fillId="0" borderId="40" xfId="0" applyBorder="1"/>
    <xf numFmtId="9" fontId="15" fillId="0" borderId="46" xfId="4" applyNumberFormat="1" applyFont="1" applyBorder="1" applyAlignment="1">
      <alignment horizontal="left"/>
    </xf>
    <xf numFmtId="9" fontId="15" fillId="0" borderId="45" xfId="4" applyNumberFormat="1" applyFont="1" applyBorder="1" applyAlignment="1">
      <alignment horizontal="left"/>
    </xf>
    <xf numFmtId="165" fontId="3" fillId="0" borderId="26" xfId="4" applyNumberFormat="1" applyBorder="1" applyAlignment="1">
      <alignment horizontal="left"/>
    </xf>
    <xf numFmtId="0" fontId="10" fillId="0" borderId="26" xfId="4" applyFont="1" applyBorder="1" applyAlignment="1">
      <alignment horizontal="center" vertical="top"/>
    </xf>
    <xf numFmtId="4" fontId="10" fillId="0" borderId="1" xfId="4" applyNumberFormat="1" applyFont="1" applyBorder="1" applyAlignment="1">
      <alignment horizontal="left"/>
    </xf>
    <xf numFmtId="0" fontId="14" fillId="0" borderId="55" xfId="4" applyFont="1" applyBorder="1" applyAlignment="1">
      <alignment horizontal="left" vertical="center"/>
    </xf>
    <xf numFmtId="0" fontId="7" fillId="0" borderId="16" xfId="4" applyFont="1" applyBorder="1" applyAlignment="1">
      <alignment horizontal="center" vertical="center" wrapText="1"/>
    </xf>
    <xf numFmtId="0" fontId="19" fillId="7" borderId="54" xfId="4" applyFont="1" applyFill="1" applyBorder="1" applyAlignment="1">
      <alignment horizontal="left" vertical="center"/>
    </xf>
    <xf numFmtId="0" fontId="0" fillId="0" borderId="49" xfId="0" applyBorder="1"/>
    <xf numFmtId="2" fontId="20" fillId="7" borderId="54" xfId="4" applyNumberFormat="1" applyFont="1" applyFill="1" applyBorder="1" applyAlignment="1" applyProtection="1">
      <alignment horizontal="center" vertical="center"/>
      <protection locked="0"/>
    </xf>
    <xf numFmtId="0" fontId="3" fillId="2" borderId="17" xfId="4" applyFill="1" applyBorder="1" applyAlignment="1">
      <alignment horizontal="left" vertical="center"/>
    </xf>
    <xf numFmtId="169" fontId="14" fillId="2" borderId="45" xfId="4" applyNumberFormat="1" applyFont="1" applyFill="1" applyBorder="1" applyAlignment="1" applyProtection="1">
      <alignment horizontal="center" vertical="center"/>
      <protection locked="0"/>
    </xf>
    <xf numFmtId="0" fontId="7" fillId="0" borderId="5" xfId="4" applyFont="1" applyBorder="1" applyAlignment="1">
      <alignment horizontal="center" vertical="center" wrapText="1"/>
    </xf>
    <xf numFmtId="0" fontId="14" fillId="0" borderId="9" xfId="4" applyFont="1" applyBorder="1" applyAlignment="1">
      <alignment horizontal="left" vertical="center"/>
    </xf>
    <xf numFmtId="9" fontId="15" fillId="0" borderId="17" xfId="4" applyNumberFormat="1" applyFont="1" applyBorder="1" applyAlignment="1">
      <alignment horizontal="left"/>
    </xf>
    <xf numFmtId="9" fontId="15" fillId="0" borderId="41" xfId="4" applyNumberFormat="1" applyFont="1" applyBorder="1" applyAlignment="1">
      <alignment horizontal="left"/>
    </xf>
  </cellXfs>
  <cellStyles count="7">
    <cellStyle name="Hiperlink" xfId="3" builtinId="8"/>
    <cellStyle name="Normal" xfId="0" builtinId="0"/>
    <cellStyle name="Normal 2" xfId="4" xr:uid="{00000000-0005-0000-0000-000004000000}"/>
    <cellStyle name="Normal_Plan1 (2) 2" xfId="2" xr:uid="{00000000-0005-0000-0000-000002000000}"/>
    <cellStyle name="Vírgula" xfId="1" builtinId="3"/>
    <cellStyle name="Vírgula 2" xfId="5" xr:uid="{00000000-0005-0000-0000-000005000000}"/>
    <cellStyle name="Vírgula 2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bri/Google%20Drive/AVA/CURSO-AVAL-IMOVEIS/OS%202647%20-%20UAP%20-%20MORUMBI/CUB%20DEPRECIADO%20-%20UAP%20-%20GUARUJ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bri/Google%20Drive/AVA/CURSO-AVAL-IMOVEIS/OS%202567%20-%20UAP%20-%20GUARUJA/CUB%20DEPRECIADO%20-%20UAP%20-%20GUAR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ss Heideck"/>
      <sheetName val="Fator Comercialização"/>
      <sheetName val="FC"/>
      <sheetName val="Valor Benfeitorias"/>
    </sheetNames>
    <sheetDataSet>
      <sheetData sheetId="0"/>
      <sheetData sheetId="1">
        <row r="3">
          <cell r="G3">
            <v>1</v>
          </cell>
          <cell r="H3">
            <v>0</v>
          </cell>
        </row>
        <row r="4">
          <cell r="G4">
            <v>1.5</v>
          </cell>
          <cell r="H4">
            <v>3.2000000000000003E-4</v>
          </cell>
        </row>
        <row r="5">
          <cell r="G5">
            <v>2</v>
          </cell>
          <cell r="H5">
            <v>2.52E-2</v>
          </cell>
        </row>
        <row r="6">
          <cell r="G6">
            <v>2.5</v>
          </cell>
          <cell r="H6">
            <v>8.09E-2</v>
          </cell>
        </row>
        <row r="7">
          <cell r="G7">
            <v>3</v>
          </cell>
          <cell r="H7">
            <v>0.18099999999999999</v>
          </cell>
        </row>
        <row r="8">
          <cell r="G8">
            <v>3.5</v>
          </cell>
          <cell r="H8">
            <v>0.33200000000000002</v>
          </cell>
        </row>
        <row r="9">
          <cell r="G9">
            <v>4</v>
          </cell>
          <cell r="H9">
            <v>0.52600000000000002</v>
          </cell>
        </row>
        <row r="10">
          <cell r="G10">
            <v>4.5</v>
          </cell>
          <cell r="H10">
            <v>0.752</v>
          </cell>
        </row>
        <row r="11">
          <cell r="G11">
            <v>5</v>
          </cell>
          <cell r="H11">
            <v>1</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ss Heideck"/>
      <sheetName val="Fator Comercialização"/>
      <sheetName val="FC"/>
      <sheetName val="Valor Benfeitorias"/>
    </sheetNames>
    <sheetDataSet>
      <sheetData sheetId="0"/>
      <sheetData sheetId="1">
        <row r="3">
          <cell r="G3">
            <v>1</v>
          </cell>
          <cell r="H3">
            <v>0</v>
          </cell>
        </row>
        <row r="4">
          <cell r="G4">
            <v>1.5</v>
          </cell>
          <cell r="H4">
            <v>3.2000000000000003E-4</v>
          </cell>
        </row>
        <row r="5">
          <cell r="G5">
            <v>2</v>
          </cell>
          <cell r="H5">
            <v>2.52E-2</v>
          </cell>
        </row>
        <row r="6">
          <cell r="G6">
            <v>2.5</v>
          </cell>
          <cell r="H6">
            <v>8.09E-2</v>
          </cell>
        </row>
        <row r="7">
          <cell r="G7">
            <v>3</v>
          </cell>
          <cell r="H7">
            <v>0.18099999999999999</v>
          </cell>
        </row>
        <row r="8">
          <cell r="G8">
            <v>3.5</v>
          </cell>
          <cell r="H8">
            <v>0.33200000000000002</v>
          </cell>
        </row>
        <row r="9">
          <cell r="G9">
            <v>4</v>
          </cell>
          <cell r="H9">
            <v>0.52600000000000002</v>
          </cell>
        </row>
        <row r="10">
          <cell r="G10">
            <v>4.5</v>
          </cell>
          <cell r="H10">
            <v>0.752</v>
          </cell>
        </row>
        <row r="11">
          <cell r="G11">
            <v>5</v>
          </cell>
          <cell r="H11">
            <v>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W49"/>
  <sheetViews>
    <sheetView tabSelected="1" zoomScale="80" zoomScaleNormal="80" workbookViewId="0">
      <selection activeCell="D3" sqref="D3"/>
    </sheetView>
  </sheetViews>
  <sheetFormatPr defaultRowHeight="15"/>
  <cols>
    <col min="1" max="1" width="6.85546875" style="15" customWidth="1"/>
    <col min="2" max="2" width="9.140625" style="133" customWidth="1"/>
    <col min="3" max="3" width="8" style="133" customWidth="1"/>
    <col min="4" max="4" width="68.7109375" style="15" customWidth="1"/>
    <col min="5" max="5" width="34" style="133" customWidth="1"/>
    <col min="6" max="6" width="28.42578125" style="133" bestFit="1" customWidth="1"/>
    <col min="7" max="7" width="14.85546875" style="133" bestFit="1" customWidth="1"/>
    <col min="8" max="8" width="13.7109375" style="133" hidden="1" customWidth="1"/>
    <col min="9" max="9" width="12.5703125" style="133" bestFit="1" customWidth="1"/>
    <col min="10" max="10" width="14.28515625" style="133" customWidth="1"/>
    <col min="11" max="11" width="7.140625" style="133" customWidth="1"/>
    <col min="12" max="12" width="11.7109375" style="133" customWidth="1"/>
    <col min="13" max="13" width="12.85546875" style="133" customWidth="1"/>
    <col min="14" max="16" width="12.140625" style="133" hidden="1" customWidth="1"/>
    <col min="17" max="17" width="10.5703125" style="133" customWidth="1"/>
    <col min="18" max="18" width="11.7109375" style="15" customWidth="1"/>
    <col min="20" max="20" width="9.7109375" style="15" bestFit="1" customWidth="1"/>
    <col min="21" max="21" width="11.5703125" style="15" bestFit="1" customWidth="1"/>
    <col min="23" max="23" width="11.5703125" style="15" bestFit="1" customWidth="1"/>
  </cols>
  <sheetData>
    <row r="1" spans="1:21">
      <c r="A1">
        <f>COUNTA(D3:D19)</f>
        <v>0</v>
      </c>
    </row>
    <row r="2" spans="1:21" ht="75.75" customHeight="1">
      <c r="B2" s="6" t="s">
        <v>0</v>
      </c>
      <c r="C2" s="2" t="s">
        <v>1</v>
      </c>
      <c r="D2" s="6" t="s">
        <v>2</v>
      </c>
      <c r="E2" s="6" t="s">
        <v>3</v>
      </c>
      <c r="F2" s="6" t="s">
        <v>4</v>
      </c>
      <c r="G2" s="3" t="s">
        <v>5</v>
      </c>
      <c r="H2" s="3" t="s">
        <v>6</v>
      </c>
      <c r="I2" s="3" t="s">
        <v>7</v>
      </c>
      <c r="J2" s="3" t="s">
        <v>8</v>
      </c>
      <c r="K2" s="3" t="s">
        <v>9</v>
      </c>
      <c r="L2" s="3" t="s">
        <v>10</v>
      </c>
      <c r="M2" s="3" t="s">
        <v>11</v>
      </c>
      <c r="N2" s="2" t="s">
        <v>12</v>
      </c>
      <c r="O2" s="2" t="s">
        <v>13</v>
      </c>
      <c r="P2" s="2" t="s">
        <v>14</v>
      </c>
      <c r="Q2" s="3" t="s">
        <v>15</v>
      </c>
      <c r="R2" s="3" t="s">
        <v>16</v>
      </c>
    </row>
    <row r="3" spans="1:21" ht="15.95" customHeight="1">
      <c r="B3" s="4">
        <v>1</v>
      </c>
      <c r="C3" s="130">
        <v>44409</v>
      </c>
      <c r="D3" s="131"/>
      <c r="E3" s="1"/>
      <c r="F3" s="12"/>
      <c r="G3" s="7"/>
      <c r="H3" s="7"/>
      <c r="I3" s="138"/>
      <c r="J3" s="14"/>
      <c r="K3" s="5"/>
      <c r="L3" s="5"/>
      <c r="M3" s="125" t="str">
        <f>'CUB DEPRECIADO'!M19</f>
        <v/>
      </c>
      <c r="N3" s="125">
        <v>17</v>
      </c>
      <c r="O3" s="125">
        <v>10</v>
      </c>
      <c r="P3" s="125">
        <v>2.5</v>
      </c>
      <c r="Q3" s="139" t="e">
        <f t="shared" ref="Q3:Q34" si="0">G3/I3</f>
        <v>#DIV/0!</v>
      </c>
      <c r="R3" s="139" t="e">
        <f t="shared" ref="R3:R34" si="1">Q3*0.9</f>
        <v>#DIV/0!</v>
      </c>
      <c r="S3" t="e">
        <f t="shared" ref="S3:S34" si="2">IF(R3&lt;$R$38,"ABAIXO",IF(R3&gt;$S$38,"ACIMA","OK"))</f>
        <v>#DIV/0!</v>
      </c>
      <c r="T3" s="11"/>
      <c r="U3" s="10"/>
    </row>
    <row r="4" spans="1:21" ht="15.95" customHeight="1">
      <c r="B4" s="4">
        <v>2</v>
      </c>
      <c r="C4" s="130">
        <f>C3</f>
        <v>44409</v>
      </c>
      <c r="D4" s="13"/>
      <c r="E4" s="1"/>
      <c r="F4" s="12"/>
      <c r="G4" s="7"/>
      <c r="H4" s="7"/>
      <c r="I4" s="138"/>
      <c r="J4" s="14"/>
      <c r="K4" s="5"/>
      <c r="L4" s="5"/>
      <c r="M4" s="125" t="str">
        <f>'CUB DEPRECIADO'!M20</f>
        <v/>
      </c>
      <c r="N4" s="125">
        <v>17</v>
      </c>
      <c r="O4" s="125">
        <v>25</v>
      </c>
      <c r="P4" s="125">
        <v>3</v>
      </c>
      <c r="Q4" s="139" t="e">
        <f t="shared" si="0"/>
        <v>#DIV/0!</v>
      </c>
      <c r="R4" s="139" t="e">
        <f t="shared" si="1"/>
        <v>#DIV/0!</v>
      </c>
      <c r="S4" t="e">
        <f t="shared" si="2"/>
        <v>#DIV/0!</v>
      </c>
      <c r="T4" s="11"/>
      <c r="U4" s="11"/>
    </row>
    <row r="5" spans="1:21" ht="15.95" customHeight="1">
      <c r="B5" s="4">
        <v>3</v>
      </c>
      <c r="C5" s="130">
        <f t="shared" ref="C5:C32" si="3">C4</f>
        <v>44409</v>
      </c>
      <c r="D5" s="131"/>
      <c r="E5" s="1"/>
      <c r="F5" s="12"/>
      <c r="G5" s="7"/>
      <c r="H5" s="7"/>
      <c r="I5" s="138"/>
      <c r="J5" s="14"/>
      <c r="K5" s="5"/>
      <c r="L5" s="5"/>
      <c r="M5" s="125" t="str">
        <f>'CUB DEPRECIADO'!M21</f>
        <v/>
      </c>
      <c r="N5" s="125">
        <v>17</v>
      </c>
      <c r="O5" s="125">
        <v>20</v>
      </c>
      <c r="P5" s="125">
        <v>3</v>
      </c>
      <c r="Q5" s="139" t="e">
        <f t="shared" si="0"/>
        <v>#DIV/0!</v>
      </c>
      <c r="R5" s="139" t="e">
        <f t="shared" si="1"/>
        <v>#DIV/0!</v>
      </c>
      <c r="S5" t="e">
        <f t="shared" si="2"/>
        <v>#DIV/0!</v>
      </c>
      <c r="T5" s="11"/>
      <c r="U5" s="11"/>
    </row>
    <row r="6" spans="1:21" ht="15.95" customHeight="1">
      <c r="B6" s="4">
        <v>4</v>
      </c>
      <c r="C6" s="130">
        <f t="shared" si="3"/>
        <v>44409</v>
      </c>
      <c r="D6" s="131"/>
      <c r="E6" s="1"/>
      <c r="F6" s="12"/>
      <c r="G6" s="7"/>
      <c r="H6" s="7"/>
      <c r="I6" s="138"/>
      <c r="J6" s="14"/>
      <c r="K6" s="5"/>
      <c r="L6" s="5"/>
      <c r="M6" s="125" t="str">
        <f>'CUB DEPRECIADO'!M22</f>
        <v/>
      </c>
      <c r="N6" s="125">
        <v>17</v>
      </c>
      <c r="O6" s="125">
        <v>20</v>
      </c>
      <c r="P6" s="125">
        <v>2.5</v>
      </c>
      <c r="Q6" s="139" t="e">
        <f t="shared" si="0"/>
        <v>#DIV/0!</v>
      </c>
      <c r="R6" s="139" t="e">
        <f t="shared" si="1"/>
        <v>#DIV/0!</v>
      </c>
      <c r="S6" t="e">
        <f t="shared" si="2"/>
        <v>#DIV/0!</v>
      </c>
      <c r="T6" s="11"/>
      <c r="U6" s="11"/>
    </row>
    <row r="7" spans="1:21" ht="15.95" customHeight="1">
      <c r="B7" s="4">
        <v>5</v>
      </c>
      <c r="C7" s="130">
        <f t="shared" si="3"/>
        <v>44409</v>
      </c>
      <c r="D7" s="131"/>
      <c r="E7" s="1"/>
      <c r="F7" s="12"/>
      <c r="G7" s="7"/>
      <c r="H7" s="7"/>
      <c r="I7" s="138"/>
      <c r="J7" s="14"/>
      <c r="K7" s="5"/>
      <c r="L7" s="5"/>
      <c r="M7" s="125" t="str">
        <f>'CUB DEPRECIADO'!M23</f>
        <v/>
      </c>
      <c r="N7" s="125">
        <v>14</v>
      </c>
      <c r="O7" s="125">
        <v>25</v>
      </c>
      <c r="P7" s="125">
        <v>3.5</v>
      </c>
      <c r="Q7" s="139" t="e">
        <f t="shared" si="0"/>
        <v>#DIV/0!</v>
      </c>
      <c r="R7" s="139" t="e">
        <f t="shared" si="1"/>
        <v>#DIV/0!</v>
      </c>
      <c r="S7" t="e">
        <f t="shared" si="2"/>
        <v>#DIV/0!</v>
      </c>
      <c r="T7" s="11"/>
      <c r="U7" s="11"/>
    </row>
    <row r="8" spans="1:21" ht="15.95" customHeight="1">
      <c r="B8" s="4">
        <v>6</v>
      </c>
      <c r="C8" s="130">
        <f t="shared" si="3"/>
        <v>44409</v>
      </c>
      <c r="D8" s="13"/>
      <c r="E8" s="1"/>
      <c r="F8" s="12"/>
      <c r="G8" s="7"/>
      <c r="H8" s="7"/>
      <c r="I8" s="138"/>
      <c r="J8" s="14"/>
      <c r="K8" s="5"/>
      <c r="L8" s="5"/>
      <c r="M8" s="125" t="str">
        <f>'CUB DEPRECIADO'!M24</f>
        <v/>
      </c>
      <c r="N8" s="125">
        <v>17</v>
      </c>
      <c r="O8" s="125">
        <v>20</v>
      </c>
      <c r="P8" s="125">
        <v>3</v>
      </c>
      <c r="Q8" s="139" t="e">
        <f t="shared" si="0"/>
        <v>#DIV/0!</v>
      </c>
      <c r="R8" s="139" t="e">
        <f t="shared" si="1"/>
        <v>#DIV/0!</v>
      </c>
      <c r="S8" t="e">
        <f t="shared" si="2"/>
        <v>#DIV/0!</v>
      </c>
      <c r="T8" s="11"/>
      <c r="U8" s="11"/>
    </row>
    <row r="9" spans="1:21" ht="15.95" customHeight="1">
      <c r="B9" s="4">
        <v>7</v>
      </c>
      <c r="C9" s="130">
        <f t="shared" si="3"/>
        <v>44409</v>
      </c>
      <c r="D9" s="13"/>
      <c r="E9" s="1"/>
      <c r="F9" s="12"/>
      <c r="G9" s="7"/>
      <c r="H9" s="7"/>
      <c r="I9" s="138"/>
      <c r="J9" s="14"/>
      <c r="K9" s="5"/>
      <c r="L9" s="5"/>
      <c r="M9" s="125" t="str">
        <f>'CUB DEPRECIADO'!M25</f>
        <v/>
      </c>
      <c r="N9" s="125">
        <v>17</v>
      </c>
      <c r="O9" s="125">
        <v>25</v>
      </c>
      <c r="P9" s="125">
        <v>3</v>
      </c>
      <c r="Q9" s="139" t="e">
        <f t="shared" si="0"/>
        <v>#DIV/0!</v>
      </c>
      <c r="R9" s="139" t="e">
        <f t="shared" si="1"/>
        <v>#DIV/0!</v>
      </c>
      <c r="S9" t="e">
        <f t="shared" si="2"/>
        <v>#DIV/0!</v>
      </c>
      <c r="T9" s="11"/>
      <c r="U9" s="11"/>
    </row>
    <row r="10" spans="1:21" ht="15.95" customHeight="1">
      <c r="B10" s="4">
        <v>8</v>
      </c>
      <c r="C10" s="130">
        <f t="shared" si="3"/>
        <v>44409</v>
      </c>
      <c r="D10" s="131"/>
      <c r="E10" s="1"/>
      <c r="F10" s="12"/>
      <c r="G10" s="7"/>
      <c r="H10" s="7"/>
      <c r="I10" s="138"/>
      <c r="J10" s="125"/>
      <c r="K10" s="5"/>
      <c r="L10" s="5"/>
      <c r="M10" s="125" t="str">
        <f>'CUB DEPRECIADO'!M26</f>
        <v/>
      </c>
      <c r="N10" s="125">
        <v>20</v>
      </c>
      <c r="O10" s="125">
        <v>20</v>
      </c>
      <c r="P10" s="125">
        <v>3</v>
      </c>
      <c r="Q10" s="139" t="e">
        <f t="shared" si="0"/>
        <v>#DIV/0!</v>
      </c>
      <c r="R10" s="139" t="e">
        <f t="shared" si="1"/>
        <v>#DIV/0!</v>
      </c>
      <c r="S10" t="e">
        <f t="shared" si="2"/>
        <v>#DIV/0!</v>
      </c>
      <c r="T10" s="11"/>
      <c r="U10" s="11"/>
    </row>
    <row r="11" spans="1:21" ht="15.95" customHeight="1">
      <c r="B11" s="4">
        <v>9</v>
      </c>
      <c r="C11" s="130">
        <f t="shared" si="3"/>
        <v>44409</v>
      </c>
      <c r="D11" s="13"/>
      <c r="E11" s="1"/>
      <c r="F11" s="12"/>
      <c r="G11" s="7"/>
      <c r="H11" s="7"/>
      <c r="I11" s="138"/>
      <c r="J11" s="14"/>
      <c r="K11" s="5"/>
      <c r="L11" s="5"/>
      <c r="M11" s="125" t="str">
        <f>'CUB DEPRECIADO'!M27</f>
        <v/>
      </c>
      <c r="N11" s="125">
        <v>20</v>
      </c>
      <c r="O11" s="125">
        <v>20</v>
      </c>
      <c r="P11" s="125">
        <v>2.5</v>
      </c>
      <c r="Q11" s="139" t="e">
        <f t="shared" si="0"/>
        <v>#DIV/0!</v>
      </c>
      <c r="R11" s="139" t="e">
        <f t="shared" si="1"/>
        <v>#DIV/0!</v>
      </c>
      <c r="S11" t="e">
        <f t="shared" si="2"/>
        <v>#DIV/0!</v>
      </c>
      <c r="T11" s="11"/>
      <c r="U11" s="11"/>
    </row>
    <row r="12" spans="1:21" ht="15.95" customHeight="1">
      <c r="B12" s="4">
        <v>10</v>
      </c>
      <c r="C12" s="130">
        <f t="shared" si="3"/>
        <v>44409</v>
      </c>
      <c r="D12" s="131"/>
      <c r="E12" s="1"/>
      <c r="F12" s="12"/>
      <c r="G12" s="7"/>
      <c r="H12" s="7"/>
      <c r="I12" s="138"/>
      <c r="J12" s="14"/>
      <c r="K12" s="5"/>
      <c r="L12" s="5"/>
      <c r="M12" s="125" t="str">
        <f>'CUB DEPRECIADO'!M28</f>
        <v/>
      </c>
      <c r="N12" s="125">
        <v>17</v>
      </c>
      <c r="O12" s="125">
        <v>25</v>
      </c>
      <c r="P12" s="125">
        <v>3</v>
      </c>
      <c r="Q12" s="139" t="e">
        <f t="shared" si="0"/>
        <v>#DIV/0!</v>
      </c>
      <c r="R12" s="139" t="e">
        <f t="shared" si="1"/>
        <v>#DIV/0!</v>
      </c>
      <c r="S12" t="e">
        <f t="shared" si="2"/>
        <v>#DIV/0!</v>
      </c>
      <c r="T12" s="11"/>
      <c r="U12" s="10"/>
    </row>
    <row r="13" spans="1:21" ht="15.95" customHeight="1">
      <c r="B13" s="4">
        <v>11</v>
      </c>
      <c r="C13" s="130">
        <f t="shared" si="3"/>
        <v>44409</v>
      </c>
      <c r="D13" s="13"/>
      <c r="E13" s="1"/>
      <c r="F13" s="12"/>
      <c r="G13" s="7"/>
      <c r="H13" s="7"/>
      <c r="I13" s="138"/>
      <c r="J13" s="14"/>
      <c r="K13" s="5"/>
      <c r="L13" s="5"/>
      <c r="M13" s="125" t="str">
        <f>'CUB DEPRECIADO'!M29</f>
        <v/>
      </c>
      <c r="N13" s="125">
        <v>17</v>
      </c>
      <c r="O13" s="125">
        <v>20</v>
      </c>
      <c r="P13" s="125">
        <v>3</v>
      </c>
      <c r="Q13" s="139" t="e">
        <f t="shared" si="0"/>
        <v>#DIV/0!</v>
      </c>
      <c r="R13" s="139" t="e">
        <f t="shared" si="1"/>
        <v>#DIV/0!</v>
      </c>
      <c r="S13" t="e">
        <f t="shared" si="2"/>
        <v>#DIV/0!</v>
      </c>
      <c r="T13" s="11"/>
      <c r="U13" s="11"/>
    </row>
    <row r="14" spans="1:21" ht="15.95" customHeight="1">
      <c r="B14" s="4">
        <v>12</v>
      </c>
      <c r="C14" s="130">
        <f t="shared" si="3"/>
        <v>44409</v>
      </c>
      <c r="D14" s="13"/>
      <c r="E14" s="1"/>
      <c r="F14" s="12"/>
      <c r="G14" s="7"/>
      <c r="H14" s="7"/>
      <c r="I14" s="138"/>
      <c r="J14" s="14"/>
      <c r="K14" s="5"/>
      <c r="L14" s="5"/>
      <c r="M14" s="125" t="str">
        <f>'CUB DEPRECIADO'!M30</f>
        <v/>
      </c>
      <c r="N14" s="125">
        <v>20</v>
      </c>
      <c r="O14" s="125">
        <v>20</v>
      </c>
      <c r="P14" s="125">
        <v>3</v>
      </c>
      <c r="Q14" s="139" t="e">
        <f t="shared" si="0"/>
        <v>#DIV/0!</v>
      </c>
      <c r="R14" s="139" t="e">
        <f t="shared" si="1"/>
        <v>#DIV/0!</v>
      </c>
      <c r="S14" t="e">
        <f t="shared" si="2"/>
        <v>#DIV/0!</v>
      </c>
      <c r="T14" s="11"/>
      <c r="U14" s="11"/>
    </row>
    <row r="15" spans="1:21" ht="15.95" customHeight="1">
      <c r="B15" s="4">
        <v>13</v>
      </c>
      <c r="C15" s="130">
        <f t="shared" si="3"/>
        <v>44409</v>
      </c>
      <c r="D15" s="13"/>
      <c r="E15" s="1"/>
      <c r="F15" s="12"/>
      <c r="G15" s="7"/>
      <c r="H15" s="7"/>
      <c r="I15" s="138"/>
      <c r="J15" s="14"/>
      <c r="K15" s="5"/>
      <c r="L15" s="5"/>
      <c r="M15" s="125" t="str">
        <f>'CUB DEPRECIADO'!M31</f>
        <v/>
      </c>
      <c r="N15" s="125">
        <v>17</v>
      </c>
      <c r="O15" s="125">
        <v>20</v>
      </c>
      <c r="P15" s="125">
        <v>3</v>
      </c>
      <c r="Q15" s="139" t="e">
        <f t="shared" si="0"/>
        <v>#DIV/0!</v>
      </c>
      <c r="R15" s="139" t="e">
        <f t="shared" si="1"/>
        <v>#DIV/0!</v>
      </c>
      <c r="S15" t="e">
        <f t="shared" si="2"/>
        <v>#DIV/0!</v>
      </c>
      <c r="T15" s="11"/>
      <c r="U15" s="11"/>
    </row>
    <row r="16" spans="1:21" ht="15.95" customHeight="1">
      <c r="B16" s="4">
        <v>14</v>
      </c>
      <c r="C16" s="130">
        <f t="shared" si="3"/>
        <v>44409</v>
      </c>
      <c r="D16" s="131"/>
      <c r="E16" s="1"/>
      <c r="F16" s="12"/>
      <c r="G16" s="7"/>
      <c r="H16" s="7"/>
      <c r="I16" s="138"/>
      <c r="J16" s="14"/>
      <c r="K16" s="5"/>
      <c r="L16" s="5"/>
      <c r="M16" s="125" t="str">
        <f>'CUB DEPRECIADO'!M32</f>
        <v/>
      </c>
      <c r="N16" s="125">
        <v>20</v>
      </c>
      <c r="O16" s="125">
        <v>20</v>
      </c>
      <c r="P16" s="125">
        <v>3</v>
      </c>
      <c r="Q16" s="139" t="e">
        <f t="shared" si="0"/>
        <v>#DIV/0!</v>
      </c>
      <c r="R16" s="139" t="e">
        <f t="shared" si="1"/>
        <v>#DIV/0!</v>
      </c>
      <c r="S16" t="e">
        <f t="shared" si="2"/>
        <v>#DIV/0!</v>
      </c>
      <c r="T16" s="11"/>
      <c r="U16" s="11"/>
    </row>
    <row r="17" spans="2:21" ht="15.95" customHeight="1">
      <c r="B17" s="4">
        <v>15</v>
      </c>
      <c r="C17" s="130">
        <f t="shared" si="3"/>
        <v>44409</v>
      </c>
      <c r="D17" s="131"/>
      <c r="E17" s="1"/>
      <c r="F17" s="12"/>
      <c r="G17" s="7"/>
      <c r="H17" s="7"/>
      <c r="I17" s="138"/>
      <c r="J17" s="14"/>
      <c r="K17" s="5"/>
      <c r="L17" s="5"/>
      <c r="M17" s="125" t="str">
        <f>'CUB DEPRECIADO'!M33</f>
        <v/>
      </c>
      <c r="N17" s="125">
        <v>20</v>
      </c>
      <c r="O17" s="125">
        <v>25</v>
      </c>
      <c r="P17" s="125">
        <v>3</v>
      </c>
      <c r="Q17" s="139" t="e">
        <f t="shared" si="0"/>
        <v>#DIV/0!</v>
      </c>
      <c r="R17" s="139" t="e">
        <f t="shared" si="1"/>
        <v>#DIV/0!</v>
      </c>
      <c r="S17" t="e">
        <f t="shared" si="2"/>
        <v>#DIV/0!</v>
      </c>
      <c r="T17" s="11"/>
      <c r="U17" s="11"/>
    </row>
    <row r="18" spans="2:21" ht="15.95" customHeight="1">
      <c r="B18" s="4">
        <v>16</v>
      </c>
      <c r="C18" s="130">
        <f t="shared" si="3"/>
        <v>44409</v>
      </c>
      <c r="D18" s="131"/>
      <c r="E18" s="1"/>
      <c r="F18" s="12"/>
      <c r="G18" s="7"/>
      <c r="H18" s="7"/>
      <c r="I18" s="138"/>
      <c r="J18" s="14"/>
      <c r="K18" s="5"/>
      <c r="L18" s="5"/>
      <c r="M18" s="125" t="str">
        <f>'CUB DEPRECIADO'!M34</f>
        <v/>
      </c>
      <c r="N18" s="125">
        <v>20</v>
      </c>
      <c r="O18" s="125">
        <v>15</v>
      </c>
      <c r="P18" s="125">
        <v>3</v>
      </c>
      <c r="Q18" s="139" t="e">
        <f t="shared" si="0"/>
        <v>#DIV/0!</v>
      </c>
      <c r="R18" s="139" t="e">
        <f t="shared" si="1"/>
        <v>#DIV/0!</v>
      </c>
      <c r="S18" t="e">
        <f t="shared" si="2"/>
        <v>#DIV/0!</v>
      </c>
      <c r="T18" s="11"/>
      <c r="U18" s="11"/>
    </row>
    <row r="19" spans="2:21" ht="15.95" customHeight="1">
      <c r="B19" s="4">
        <v>17</v>
      </c>
      <c r="C19" s="130">
        <f t="shared" si="3"/>
        <v>44409</v>
      </c>
      <c r="D19" s="127"/>
      <c r="E19" s="1"/>
      <c r="F19" s="12"/>
      <c r="G19" s="7"/>
      <c r="H19" s="7"/>
      <c r="I19" s="138"/>
      <c r="J19" s="14"/>
      <c r="K19" s="5"/>
      <c r="L19" s="5"/>
      <c r="M19" s="125" t="str">
        <f>'CUB DEPRECIADO'!M35</f>
        <v/>
      </c>
      <c r="N19" s="125">
        <v>17</v>
      </c>
      <c r="O19" s="125">
        <v>25</v>
      </c>
      <c r="P19" s="125">
        <v>3</v>
      </c>
      <c r="Q19" s="139" t="e">
        <f t="shared" si="0"/>
        <v>#DIV/0!</v>
      </c>
      <c r="R19" s="139" t="e">
        <f t="shared" si="1"/>
        <v>#DIV/0!</v>
      </c>
      <c r="S19" t="e">
        <f t="shared" si="2"/>
        <v>#DIV/0!</v>
      </c>
      <c r="T19" s="11"/>
      <c r="U19" s="11"/>
    </row>
    <row r="20" spans="2:21" ht="15.95" customHeight="1">
      <c r="B20" s="4">
        <v>18</v>
      </c>
      <c r="C20" s="130">
        <f t="shared" si="3"/>
        <v>44409</v>
      </c>
      <c r="D20" s="131"/>
      <c r="E20" s="1"/>
      <c r="F20" s="12"/>
      <c r="G20" s="7"/>
      <c r="H20" s="7"/>
      <c r="I20" s="138"/>
      <c r="J20" s="14"/>
      <c r="K20" s="5"/>
      <c r="L20" s="5"/>
      <c r="M20" s="125" t="str">
        <f>'CUB DEPRECIADO'!M36</f>
        <v/>
      </c>
      <c r="N20" s="125">
        <v>17</v>
      </c>
      <c r="O20" s="125">
        <v>20</v>
      </c>
      <c r="P20" s="125">
        <v>3</v>
      </c>
      <c r="Q20" s="139" t="e">
        <f t="shared" si="0"/>
        <v>#DIV/0!</v>
      </c>
      <c r="R20" s="139" t="e">
        <f t="shared" si="1"/>
        <v>#DIV/0!</v>
      </c>
      <c r="S20" t="e">
        <f t="shared" si="2"/>
        <v>#DIV/0!</v>
      </c>
      <c r="T20" s="11"/>
      <c r="U20" s="11"/>
    </row>
    <row r="21" spans="2:21" ht="15.95" customHeight="1">
      <c r="B21" s="4">
        <v>19</v>
      </c>
      <c r="C21" s="130">
        <f t="shared" si="3"/>
        <v>44409</v>
      </c>
      <c r="D21" s="131"/>
      <c r="E21" s="1"/>
      <c r="F21" s="12"/>
      <c r="G21" s="7"/>
      <c r="H21" s="7"/>
      <c r="I21" s="138"/>
      <c r="J21" s="14"/>
      <c r="K21" s="5"/>
      <c r="L21" s="5"/>
      <c r="M21" s="125" t="str">
        <f>'CUB DEPRECIADO'!M37</f>
        <v/>
      </c>
      <c r="N21" s="125">
        <v>14</v>
      </c>
      <c r="O21" s="125">
        <v>25</v>
      </c>
      <c r="P21" s="125">
        <v>3</v>
      </c>
      <c r="Q21" s="139" t="e">
        <f t="shared" si="0"/>
        <v>#DIV/0!</v>
      </c>
      <c r="R21" s="139" t="e">
        <f t="shared" si="1"/>
        <v>#DIV/0!</v>
      </c>
      <c r="S21" t="e">
        <f t="shared" si="2"/>
        <v>#DIV/0!</v>
      </c>
      <c r="T21" s="11"/>
      <c r="U21" s="11"/>
    </row>
    <row r="22" spans="2:21" ht="15.95" customHeight="1">
      <c r="B22" s="4">
        <v>20</v>
      </c>
      <c r="C22" s="130">
        <f t="shared" si="3"/>
        <v>44409</v>
      </c>
      <c r="D22" s="131"/>
      <c r="E22" s="1"/>
      <c r="F22" s="12"/>
      <c r="G22" s="7"/>
      <c r="H22" s="7"/>
      <c r="I22" s="138"/>
      <c r="J22" s="14"/>
      <c r="K22" s="5"/>
      <c r="L22" s="5"/>
      <c r="M22" s="125" t="str">
        <f>'CUB DEPRECIADO'!M38</f>
        <v/>
      </c>
      <c r="N22" s="125">
        <v>17</v>
      </c>
      <c r="O22" s="125">
        <v>25</v>
      </c>
      <c r="P22" s="125">
        <v>3</v>
      </c>
      <c r="Q22" s="139" t="e">
        <f t="shared" si="0"/>
        <v>#DIV/0!</v>
      </c>
      <c r="R22" s="139" t="e">
        <f t="shared" si="1"/>
        <v>#DIV/0!</v>
      </c>
      <c r="S22" t="e">
        <f t="shared" si="2"/>
        <v>#DIV/0!</v>
      </c>
      <c r="T22" s="11"/>
      <c r="U22" s="11"/>
    </row>
    <row r="23" spans="2:21" ht="15.95" customHeight="1">
      <c r="B23" s="4">
        <v>21</v>
      </c>
      <c r="C23" s="130">
        <f t="shared" si="3"/>
        <v>44409</v>
      </c>
      <c r="D23" s="131"/>
      <c r="E23" s="1"/>
      <c r="F23" s="12"/>
      <c r="G23" s="7"/>
      <c r="H23" s="7"/>
      <c r="I23" s="138"/>
      <c r="J23" s="14"/>
      <c r="K23" s="5"/>
      <c r="L23" s="5"/>
      <c r="M23" s="125"/>
      <c r="N23" s="125">
        <v>17</v>
      </c>
      <c r="O23" s="125">
        <v>25</v>
      </c>
      <c r="P23" s="125">
        <v>3</v>
      </c>
      <c r="Q23" s="139" t="e">
        <f t="shared" si="0"/>
        <v>#DIV/0!</v>
      </c>
      <c r="R23" s="139" t="e">
        <f t="shared" si="1"/>
        <v>#DIV/0!</v>
      </c>
      <c r="S23" t="e">
        <f t="shared" si="2"/>
        <v>#DIV/0!</v>
      </c>
      <c r="T23" s="11"/>
      <c r="U23" s="11"/>
    </row>
    <row r="24" spans="2:21" ht="15.95" customHeight="1">
      <c r="B24" s="4">
        <v>22</v>
      </c>
      <c r="C24" s="130">
        <f t="shared" si="3"/>
        <v>44409</v>
      </c>
      <c r="D24" s="131"/>
      <c r="E24" s="1"/>
      <c r="F24" s="12"/>
      <c r="G24" s="7"/>
      <c r="H24" s="7"/>
      <c r="I24" s="138"/>
      <c r="J24" s="14"/>
      <c r="K24" s="5"/>
      <c r="L24" s="5"/>
      <c r="M24" s="125" t="str">
        <f>'CUB DEPRECIADO'!M40</f>
        <v/>
      </c>
      <c r="N24" s="125">
        <v>17</v>
      </c>
      <c r="O24" s="125">
        <v>25</v>
      </c>
      <c r="P24" s="125">
        <v>3</v>
      </c>
      <c r="Q24" s="139" t="e">
        <f t="shared" si="0"/>
        <v>#DIV/0!</v>
      </c>
      <c r="R24" s="139" t="e">
        <f t="shared" si="1"/>
        <v>#DIV/0!</v>
      </c>
      <c r="S24" t="e">
        <f t="shared" si="2"/>
        <v>#DIV/0!</v>
      </c>
      <c r="T24" s="11"/>
    </row>
    <row r="25" spans="2:21" ht="15.95" customHeight="1">
      <c r="B25" s="4">
        <v>23</v>
      </c>
      <c r="C25" s="130">
        <f t="shared" si="3"/>
        <v>44409</v>
      </c>
      <c r="D25" s="131"/>
      <c r="E25" s="1"/>
      <c r="F25" s="12"/>
      <c r="G25" s="7"/>
      <c r="H25" s="7"/>
      <c r="I25" s="138"/>
      <c r="J25" s="14"/>
      <c r="K25" s="5"/>
      <c r="L25" s="5"/>
      <c r="M25" s="125" t="str">
        <f>'CUB DEPRECIADO'!M41</f>
        <v/>
      </c>
      <c r="N25" s="125">
        <v>17</v>
      </c>
      <c r="O25" s="125">
        <v>20</v>
      </c>
      <c r="P25" s="125">
        <v>3.5</v>
      </c>
      <c r="Q25" s="139" t="e">
        <f t="shared" si="0"/>
        <v>#DIV/0!</v>
      </c>
      <c r="R25" s="139" t="e">
        <f t="shared" si="1"/>
        <v>#DIV/0!</v>
      </c>
      <c r="S25" t="e">
        <f t="shared" si="2"/>
        <v>#DIV/0!</v>
      </c>
      <c r="T25" s="11"/>
    </row>
    <row r="26" spans="2:21" ht="15.95" customHeight="1">
      <c r="B26" s="4">
        <v>24</v>
      </c>
      <c r="C26" s="130">
        <f t="shared" si="3"/>
        <v>44409</v>
      </c>
      <c r="D26" s="131"/>
      <c r="E26" s="1"/>
      <c r="F26" s="12"/>
      <c r="G26" s="7"/>
      <c r="H26" s="7"/>
      <c r="I26" s="138"/>
      <c r="J26" s="14"/>
      <c r="K26" s="5"/>
      <c r="L26" s="5"/>
      <c r="M26" s="125" t="str">
        <f>'CUB DEPRECIADO'!M42</f>
        <v/>
      </c>
      <c r="N26" s="125"/>
      <c r="O26" s="125"/>
      <c r="P26" s="125"/>
      <c r="Q26" s="139" t="e">
        <f t="shared" si="0"/>
        <v>#DIV/0!</v>
      </c>
      <c r="R26" s="139" t="e">
        <f t="shared" si="1"/>
        <v>#DIV/0!</v>
      </c>
      <c r="S26" t="e">
        <f t="shared" si="2"/>
        <v>#DIV/0!</v>
      </c>
      <c r="T26" s="11"/>
    </row>
    <row r="27" spans="2:21" ht="15.95" customHeight="1">
      <c r="B27" s="4">
        <v>25</v>
      </c>
      <c r="C27" s="130">
        <f t="shared" si="3"/>
        <v>44409</v>
      </c>
      <c r="D27" s="13"/>
      <c r="E27" s="1"/>
      <c r="F27" s="12"/>
      <c r="G27" s="7"/>
      <c r="H27" s="7"/>
      <c r="I27" s="138"/>
      <c r="J27" s="14"/>
      <c r="K27" s="5"/>
      <c r="L27" s="5"/>
      <c r="M27" s="125" t="str">
        <f>'CUB DEPRECIADO'!M43</f>
        <v/>
      </c>
      <c r="N27" s="125"/>
      <c r="O27" s="125"/>
      <c r="P27" s="125"/>
      <c r="Q27" s="139" t="e">
        <f t="shared" si="0"/>
        <v>#DIV/0!</v>
      </c>
      <c r="R27" s="139" t="e">
        <f t="shared" si="1"/>
        <v>#DIV/0!</v>
      </c>
      <c r="S27" t="e">
        <f t="shared" si="2"/>
        <v>#DIV/0!</v>
      </c>
      <c r="T27" s="11"/>
      <c r="U27" s="11"/>
    </row>
    <row r="28" spans="2:21" ht="15.95" customHeight="1">
      <c r="B28" s="4">
        <v>26</v>
      </c>
      <c r="C28" s="130">
        <f t="shared" si="3"/>
        <v>44409</v>
      </c>
      <c r="D28" s="131"/>
      <c r="E28" s="1"/>
      <c r="F28" s="12"/>
      <c r="G28" s="7"/>
      <c r="H28" s="7"/>
      <c r="I28" s="138"/>
      <c r="J28" s="14"/>
      <c r="K28" s="4"/>
      <c r="L28" s="4"/>
      <c r="M28" s="125" t="str">
        <f>'CUB DEPRECIADO'!M44</f>
        <v/>
      </c>
      <c r="N28" s="125"/>
      <c r="O28" s="125"/>
      <c r="P28" s="125"/>
      <c r="Q28" s="139" t="e">
        <f t="shared" si="0"/>
        <v>#DIV/0!</v>
      </c>
      <c r="R28" s="139" t="e">
        <f t="shared" si="1"/>
        <v>#DIV/0!</v>
      </c>
      <c r="S28" t="e">
        <f t="shared" si="2"/>
        <v>#DIV/0!</v>
      </c>
      <c r="T28" s="11"/>
    </row>
    <row r="29" spans="2:21" ht="15.95" customHeight="1">
      <c r="B29" s="4">
        <v>27</v>
      </c>
      <c r="C29" s="130">
        <f t="shared" si="3"/>
        <v>44409</v>
      </c>
      <c r="D29" s="131"/>
      <c r="E29" s="1"/>
      <c r="F29" s="12"/>
      <c r="G29" s="7"/>
      <c r="H29" s="7"/>
      <c r="I29" s="138"/>
      <c r="J29" s="14"/>
      <c r="K29" s="4"/>
      <c r="L29" s="4"/>
      <c r="M29" s="125" t="str">
        <f>'CUB DEPRECIADO'!M45</f>
        <v/>
      </c>
      <c r="N29" s="125"/>
      <c r="O29" s="125"/>
      <c r="P29" s="125"/>
      <c r="Q29" s="139" t="e">
        <f t="shared" si="0"/>
        <v>#DIV/0!</v>
      </c>
      <c r="R29" s="139" t="e">
        <f t="shared" si="1"/>
        <v>#DIV/0!</v>
      </c>
      <c r="S29" t="e">
        <f t="shared" si="2"/>
        <v>#DIV/0!</v>
      </c>
      <c r="T29" s="11"/>
    </row>
    <row r="30" spans="2:21" ht="15.95" customHeight="1">
      <c r="B30" s="4">
        <v>28</v>
      </c>
      <c r="C30" s="130">
        <f t="shared" si="3"/>
        <v>44409</v>
      </c>
      <c r="D30" s="131"/>
      <c r="E30" s="1"/>
      <c r="F30" s="12"/>
      <c r="G30" s="7"/>
      <c r="H30" s="7"/>
      <c r="I30" s="138"/>
      <c r="J30" s="14"/>
      <c r="K30" s="4"/>
      <c r="L30" s="4"/>
      <c r="M30" s="125" t="str">
        <f>'CUB DEPRECIADO'!M46</f>
        <v/>
      </c>
      <c r="N30" s="125"/>
      <c r="O30" s="125"/>
      <c r="P30" s="125"/>
      <c r="Q30" s="139" t="e">
        <f t="shared" si="0"/>
        <v>#DIV/0!</v>
      </c>
      <c r="R30" s="139" t="e">
        <f t="shared" si="1"/>
        <v>#DIV/0!</v>
      </c>
      <c r="S30" t="e">
        <f t="shared" si="2"/>
        <v>#DIV/0!</v>
      </c>
      <c r="T30" s="11"/>
    </row>
    <row r="31" spans="2:21" ht="15.95" customHeight="1">
      <c r="B31" s="4">
        <v>29</v>
      </c>
      <c r="C31" s="130">
        <f t="shared" si="3"/>
        <v>44409</v>
      </c>
      <c r="D31" s="131"/>
      <c r="E31" s="1"/>
      <c r="F31" s="12"/>
      <c r="G31" s="7"/>
      <c r="H31" s="7"/>
      <c r="I31" s="138"/>
      <c r="J31" s="14"/>
      <c r="K31" s="4"/>
      <c r="L31" s="4"/>
      <c r="M31" s="125" t="str">
        <f>'CUB DEPRECIADO'!M47</f>
        <v/>
      </c>
      <c r="N31" s="125"/>
      <c r="O31" s="125"/>
      <c r="P31" s="125"/>
      <c r="Q31" s="139" t="e">
        <f t="shared" si="0"/>
        <v>#DIV/0!</v>
      </c>
      <c r="R31" s="139" t="e">
        <f t="shared" si="1"/>
        <v>#DIV/0!</v>
      </c>
      <c r="S31" t="e">
        <f t="shared" si="2"/>
        <v>#DIV/0!</v>
      </c>
      <c r="T31" s="11"/>
    </row>
    <row r="32" spans="2:21" ht="15.95" customHeight="1">
      <c r="B32" s="4">
        <v>30</v>
      </c>
      <c r="C32" s="130">
        <f t="shared" si="3"/>
        <v>44409</v>
      </c>
      <c r="D32" s="131"/>
      <c r="E32" s="1"/>
      <c r="F32" s="12"/>
      <c r="G32" s="7"/>
      <c r="H32" s="7"/>
      <c r="I32" s="138"/>
      <c r="J32" s="125"/>
      <c r="K32" s="4"/>
      <c r="L32" s="4"/>
      <c r="M32" s="125" t="str">
        <f>'CUB DEPRECIADO'!M48</f>
        <v/>
      </c>
      <c r="N32" s="125"/>
      <c r="O32" s="125"/>
      <c r="P32" s="125"/>
      <c r="Q32" s="139" t="e">
        <f t="shared" si="0"/>
        <v>#DIV/0!</v>
      </c>
      <c r="R32" s="139" t="e">
        <f t="shared" si="1"/>
        <v>#DIV/0!</v>
      </c>
      <c r="S32" t="e">
        <f t="shared" si="2"/>
        <v>#DIV/0!</v>
      </c>
      <c r="T32" s="11"/>
    </row>
    <row r="33" spans="1:23" ht="15.95" customHeight="1">
      <c r="B33" s="4"/>
      <c r="C33" s="130"/>
      <c r="D33" s="131"/>
      <c r="E33" s="1"/>
      <c r="F33" s="12"/>
      <c r="G33" s="7"/>
      <c r="H33" s="7"/>
      <c r="I33" s="138"/>
      <c r="J33" s="125"/>
      <c r="K33" s="4"/>
      <c r="L33" s="4"/>
      <c r="M33" s="125" t="str">
        <f>'CUB DEPRECIADO'!M49</f>
        <v/>
      </c>
      <c r="N33" s="125"/>
      <c r="O33" s="125"/>
      <c r="P33" s="125"/>
      <c r="Q33" s="139" t="e">
        <f t="shared" si="0"/>
        <v>#DIV/0!</v>
      </c>
      <c r="R33" s="139" t="e">
        <f t="shared" si="1"/>
        <v>#DIV/0!</v>
      </c>
      <c r="S33" t="e">
        <f t="shared" si="2"/>
        <v>#DIV/0!</v>
      </c>
      <c r="T33" s="11"/>
    </row>
    <row r="34" spans="1:23" ht="15.95" customHeight="1">
      <c r="B34" s="4"/>
      <c r="C34" s="130"/>
      <c r="D34" s="131"/>
      <c r="E34" s="1"/>
      <c r="F34" s="8"/>
      <c r="G34" s="7"/>
      <c r="H34" s="7"/>
      <c r="I34" s="138"/>
      <c r="J34" s="125"/>
      <c r="K34" s="4"/>
      <c r="L34" s="4"/>
      <c r="M34" s="125" t="str">
        <f>'CUB DEPRECIADO'!M50</f>
        <v/>
      </c>
      <c r="N34" s="125"/>
      <c r="O34" s="125"/>
      <c r="P34" s="125"/>
      <c r="Q34" s="139" t="e">
        <f t="shared" si="0"/>
        <v>#DIV/0!</v>
      </c>
      <c r="R34" s="139" t="e">
        <f t="shared" si="1"/>
        <v>#DIV/0!</v>
      </c>
      <c r="S34" t="e">
        <f t="shared" si="2"/>
        <v>#DIV/0!</v>
      </c>
      <c r="T34" s="11"/>
    </row>
    <row r="35" spans="1:23" ht="15.95" customHeight="1">
      <c r="B35" s="4"/>
      <c r="C35" s="130"/>
      <c r="D35" s="131"/>
      <c r="E35" s="1"/>
      <c r="F35" s="8"/>
      <c r="G35" s="7"/>
      <c r="H35" s="7"/>
      <c r="I35" s="138"/>
      <c r="J35" s="125"/>
      <c r="K35" s="4"/>
      <c r="L35" s="4"/>
      <c r="M35" s="125"/>
      <c r="N35" s="125"/>
      <c r="O35" s="125"/>
      <c r="P35" s="125"/>
      <c r="Q35" s="139"/>
      <c r="R35" s="139"/>
      <c r="T35" s="11"/>
    </row>
    <row r="36" spans="1:23" ht="15.95" customHeight="1">
      <c r="B36" s="4" t="s">
        <v>17</v>
      </c>
      <c r="C36" s="130"/>
      <c r="D36" s="131"/>
      <c r="E36" s="1"/>
      <c r="F36" s="8"/>
      <c r="G36" s="7"/>
      <c r="H36" s="7"/>
      <c r="I36" s="138"/>
      <c r="J36" s="125"/>
      <c r="K36" s="4"/>
      <c r="L36" s="4"/>
      <c r="M36" s="125"/>
      <c r="N36" s="5"/>
      <c r="O36" s="5"/>
      <c r="P36" s="5"/>
      <c r="Q36" s="139"/>
      <c r="R36" s="139">
        <f>Q36*0.9</f>
        <v>0</v>
      </c>
      <c r="T36" s="126"/>
    </row>
    <row r="37" spans="1:23">
      <c r="A37" s="202"/>
      <c r="B37" s="201"/>
      <c r="C37" s="201"/>
      <c r="D37" s="200"/>
      <c r="E37" s="201"/>
      <c r="F37" s="9"/>
      <c r="G37" s="132"/>
      <c r="H37" s="132"/>
      <c r="I37" s="140"/>
      <c r="J37" s="134"/>
      <c r="K37" s="134"/>
      <c r="L37" s="134"/>
      <c r="M37" s="134"/>
      <c r="N37" s="134"/>
      <c r="O37" s="134"/>
      <c r="P37" s="134"/>
      <c r="R37" s="141" t="e">
        <f>AVERAGE(R3:R24)</f>
        <v>#DIV/0!</v>
      </c>
      <c r="T37" s="11"/>
    </row>
    <row r="38" spans="1:23">
      <c r="R38" t="e">
        <f>R37*0.7</f>
        <v>#DIV/0!</v>
      </c>
      <c r="S38" t="e">
        <f>R37*1.3</f>
        <v>#DIV/0!</v>
      </c>
      <c r="T38" s="11"/>
    </row>
    <row r="39" spans="1:23">
      <c r="T39" s="11"/>
    </row>
    <row r="40" spans="1:23">
      <c r="T40" s="11"/>
    </row>
    <row r="41" spans="1:23">
      <c r="D41"/>
      <c r="U41" s="133"/>
      <c r="V41" s="133"/>
      <c r="W41" s="133"/>
    </row>
    <row r="42" spans="1:23">
      <c r="T42" s="11"/>
      <c r="U42" s="142"/>
      <c r="V42" s="133"/>
      <c r="W42" s="142"/>
    </row>
    <row r="44" spans="1:23">
      <c r="R44"/>
    </row>
    <row r="45" spans="1:23">
      <c r="R45"/>
    </row>
    <row r="46" spans="1:23">
      <c r="R46"/>
    </row>
    <row r="47" spans="1:23">
      <c r="R47"/>
    </row>
    <row r="49" spans="18:18">
      <c r="R49"/>
    </row>
  </sheetData>
  <mergeCells count="2">
    <mergeCell ref="D37:E37"/>
    <mergeCell ref="A37:C37"/>
  </mergeCells>
  <pageMargins left="0.7" right="0.7" top="0.75" bottom="0.75" header="0.3" footer="0.3"/>
  <pageSetup paperSize="9" scale="64"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38"/>
  <sheetViews>
    <sheetView topLeftCell="A18" zoomScale="85" zoomScaleNormal="85" workbookViewId="0">
      <selection activeCell="C19" sqref="C19:C38"/>
    </sheetView>
  </sheetViews>
  <sheetFormatPr defaultColWidth="11.42578125" defaultRowHeight="12.75"/>
  <cols>
    <col min="1" max="1" width="7.7109375" style="136" customWidth="1"/>
    <col min="2" max="2" width="3.140625" style="136" customWidth="1"/>
    <col min="3" max="3" width="4.140625" style="136" customWidth="1"/>
    <col min="4" max="4" width="33.28515625" style="136" customWidth="1"/>
    <col min="5" max="5" width="4.7109375" style="136" customWidth="1"/>
    <col min="6" max="6" width="4.140625" style="136" customWidth="1"/>
    <col min="7" max="7" width="4.7109375" style="136" customWidth="1"/>
    <col min="8" max="8" width="6.28515625" style="136" customWidth="1"/>
    <col min="9" max="9" width="9.5703125" style="136" customWidth="1"/>
    <col min="10" max="10" width="11.85546875" style="136" customWidth="1"/>
    <col min="11" max="11" width="11.5703125" style="136" customWidth="1"/>
    <col min="12" max="12" width="9" style="136" customWidth="1"/>
    <col min="13" max="13" width="15.140625" style="136" customWidth="1"/>
    <col min="14" max="14" width="11.5703125" style="136" customWidth="1"/>
    <col min="15" max="15" width="10.85546875" style="136" customWidth="1"/>
    <col min="16" max="16" width="6.7109375" style="136" customWidth="1"/>
    <col min="17" max="17" width="7.5703125" style="136" customWidth="1"/>
    <col min="18" max="18" width="2.28515625" style="136" customWidth="1"/>
    <col min="19" max="19" width="7.5703125" style="136" customWidth="1"/>
    <col min="20" max="20" width="6.42578125" style="136" customWidth="1"/>
    <col min="21" max="21" width="4" style="136" customWidth="1"/>
    <col min="22" max="22" width="5.140625" style="136" customWidth="1"/>
    <col min="23" max="24" width="11.42578125" style="136" customWidth="1"/>
    <col min="25" max="25" width="13.140625" style="136" customWidth="1"/>
    <col min="26" max="26" width="11.5703125" style="136" customWidth="1"/>
    <col min="27" max="27" width="9.7109375" style="136" customWidth="1"/>
    <col min="28" max="256" width="11.42578125" style="136" customWidth="1"/>
    <col min="257" max="257" width="7.7109375" style="136" customWidth="1"/>
    <col min="258" max="258" width="3.140625" style="136" customWidth="1"/>
    <col min="259" max="259" width="4.140625" style="136" customWidth="1"/>
    <col min="260" max="260" width="33.28515625" style="136" customWidth="1"/>
    <col min="261" max="261" width="4.7109375" style="136" customWidth="1"/>
    <col min="262" max="262" width="4.140625" style="136" customWidth="1"/>
    <col min="263" max="263" width="4.7109375" style="136" customWidth="1"/>
    <col min="264" max="264" width="6.28515625" style="136" customWidth="1"/>
    <col min="265" max="265" width="9.5703125" style="136" customWidth="1"/>
    <col min="266" max="266" width="11.85546875" style="136" customWidth="1"/>
    <col min="267" max="267" width="11.5703125" style="136" customWidth="1"/>
    <col min="268" max="268" width="9" style="136" customWidth="1"/>
    <col min="269" max="269" width="15.140625" style="136" customWidth="1"/>
    <col min="270" max="270" width="11.5703125" style="136" customWidth="1"/>
    <col min="271" max="271" width="10.85546875" style="136" customWidth="1"/>
    <col min="272" max="272" width="6.7109375" style="136" customWidth="1"/>
    <col min="273" max="273" width="7.5703125" style="136" customWidth="1"/>
    <col min="274" max="274" width="2.28515625" style="136" customWidth="1"/>
    <col min="275" max="275" width="7.5703125" style="136" customWidth="1"/>
    <col min="276" max="276" width="6.42578125" style="136" customWidth="1"/>
    <col min="277" max="277" width="4" style="136" customWidth="1"/>
    <col min="278" max="278" width="5.140625" style="136" customWidth="1"/>
    <col min="279" max="280" width="11.42578125" style="136" customWidth="1"/>
    <col min="281" max="281" width="13.140625" style="136" customWidth="1"/>
    <col min="282" max="282" width="11.5703125" style="136" customWidth="1"/>
    <col min="283" max="283" width="9.7109375" style="136" customWidth="1"/>
    <col min="284" max="512" width="11.42578125" style="136" customWidth="1"/>
    <col min="513" max="513" width="7.7109375" style="136" customWidth="1"/>
    <col min="514" max="514" width="3.140625" style="136" customWidth="1"/>
    <col min="515" max="515" width="4.140625" style="136" customWidth="1"/>
    <col min="516" max="516" width="33.28515625" style="136" customWidth="1"/>
    <col min="517" max="517" width="4.7109375" style="136" customWidth="1"/>
    <col min="518" max="518" width="4.140625" style="136" customWidth="1"/>
    <col min="519" max="519" width="4.7109375" style="136" customWidth="1"/>
    <col min="520" max="520" width="6.28515625" style="136" customWidth="1"/>
    <col min="521" max="521" width="9.5703125" style="136" customWidth="1"/>
    <col min="522" max="522" width="11.85546875" style="136" customWidth="1"/>
    <col min="523" max="523" width="11.5703125" style="136" customWidth="1"/>
    <col min="524" max="524" width="9" style="136" customWidth="1"/>
    <col min="525" max="525" width="15.140625" style="136" customWidth="1"/>
    <col min="526" max="526" width="11.5703125" style="136" customWidth="1"/>
    <col min="527" max="527" width="10.85546875" style="136" customWidth="1"/>
    <col min="528" max="528" width="6.7109375" style="136" customWidth="1"/>
    <col min="529" max="529" width="7.5703125" style="136" customWidth="1"/>
    <col min="530" max="530" width="2.28515625" style="136" customWidth="1"/>
    <col min="531" max="531" width="7.5703125" style="136" customWidth="1"/>
    <col min="532" max="532" width="6.42578125" style="136" customWidth="1"/>
    <col min="533" max="533" width="4" style="136" customWidth="1"/>
    <col min="534" max="534" width="5.140625" style="136" customWidth="1"/>
    <col min="535" max="536" width="11.42578125" style="136" customWidth="1"/>
    <col min="537" max="537" width="13.140625" style="136" customWidth="1"/>
    <col min="538" max="538" width="11.5703125" style="136" customWidth="1"/>
    <col min="539" max="539" width="9.7109375" style="136" customWidth="1"/>
    <col min="540" max="768" width="11.42578125" style="136" customWidth="1"/>
    <col min="769" max="769" width="7.7109375" style="136" customWidth="1"/>
    <col min="770" max="770" width="3.140625" style="136" customWidth="1"/>
    <col min="771" max="771" width="4.140625" style="136" customWidth="1"/>
    <col min="772" max="772" width="33.28515625" style="136" customWidth="1"/>
    <col min="773" max="773" width="4.7109375" style="136" customWidth="1"/>
    <col min="774" max="774" width="4.140625" style="136" customWidth="1"/>
    <col min="775" max="775" width="4.7109375" style="136" customWidth="1"/>
    <col min="776" max="776" width="6.28515625" style="136" customWidth="1"/>
    <col min="777" max="777" width="9.5703125" style="136" customWidth="1"/>
    <col min="778" max="778" width="11.85546875" style="136" customWidth="1"/>
    <col min="779" max="779" width="11.5703125" style="136" customWidth="1"/>
    <col min="780" max="780" width="9" style="136" customWidth="1"/>
    <col min="781" max="781" width="15.140625" style="136" customWidth="1"/>
    <col min="782" max="782" width="11.5703125" style="136" customWidth="1"/>
    <col min="783" max="783" width="10.85546875" style="136" customWidth="1"/>
    <col min="784" max="784" width="6.7109375" style="136" customWidth="1"/>
    <col min="785" max="785" width="7.5703125" style="136" customWidth="1"/>
    <col min="786" max="786" width="2.28515625" style="136" customWidth="1"/>
    <col min="787" max="787" width="7.5703125" style="136" customWidth="1"/>
    <col min="788" max="788" width="6.42578125" style="136" customWidth="1"/>
    <col min="789" max="789" width="4" style="136" customWidth="1"/>
    <col min="790" max="790" width="5.140625" style="136" customWidth="1"/>
    <col min="791" max="792" width="11.42578125" style="136" customWidth="1"/>
    <col min="793" max="793" width="13.140625" style="136" customWidth="1"/>
    <col min="794" max="794" width="11.5703125" style="136" customWidth="1"/>
    <col min="795" max="795" width="9.7109375" style="136" customWidth="1"/>
    <col min="796" max="1024" width="11.42578125" style="136" customWidth="1"/>
    <col min="1025" max="1025" width="7.7109375" style="136" customWidth="1"/>
    <col min="1026" max="1026" width="3.140625" style="136" customWidth="1"/>
    <col min="1027" max="1027" width="4.140625" style="136" customWidth="1"/>
    <col min="1028" max="1028" width="33.28515625" style="136" customWidth="1"/>
    <col min="1029" max="1029" width="4.7109375" style="136" customWidth="1"/>
    <col min="1030" max="1030" width="4.140625" style="136" customWidth="1"/>
    <col min="1031" max="1031" width="4.7109375" style="136" customWidth="1"/>
    <col min="1032" max="1032" width="6.28515625" style="136" customWidth="1"/>
    <col min="1033" max="1033" width="9.5703125" style="136" customWidth="1"/>
    <col min="1034" max="1034" width="11.85546875" style="136" customWidth="1"/>
    <col min="1035" max="1035" width="11.5703125" style="136" customWidth="1"/>
    <col min="1036" max="1036" width="9" style="136" customWidth="1"/>
    <col min="1037" max="1037" width="15.140625" style="136" customWidth="1"/>
    <col min="1038" max="1038" width="11.5703125" style="136" customWidth="1"/>
    <col min="1039" max="1039" width="10.85546875" style="136" customWidth="1"/>
    <col min="1040" max="1040" width="6.7109375" style="136" customWidth="1"/>
    <col min="1041" max="1041" width="7.5703125" style="136" customWidth="1"/>
    <col min="1042" max="1042" width="2.28515625" style="136" customWidth="1"/>
    <col min="1043" max="1043" width="7.5703125" style="136" customWidth="1"/>
    <col min="1044" max="1044" width="6.42578125" style="136" customWidth="1"/>
    <col min="1045" max="1045" width="4" style="136" customWidth="1"/>
    <col min="1046" max="1046" width="5.140625" style="136" customWidth="1"/>
    <col min="1047" max="1048" width="11.42578125" style="136" customWidth="1"/>
    <col min="1049" max="1049" width="13.140625" style="136" customWidth="1"/>
    <col min="1050" max="1050" width="11.5703125" style="136" customWidth="1"/>
    <col min="1051" max="1051" width="9.7109375" style="136" customWidth="1"/>
    <col min="1052" max="1280" width="11.42578125" style="136" customWidth="1"/>
    <col min="1281" max="1281" width="7.7109375" style="136" customWidth="1"/>
    <col min="1282" max="1282" width="3.140625" style="136" customWidth="1"/>
    <col min="1283" max="1283" width="4.140625" style="136" customWidth="1"/>
    <col min="1284" max="1284" width="33.28515625" style="136" customWidth="1"/>
    <col min="1285" max="1285" width="4.7109375" style="136" customWidth="1"/>
    <col min="1286" max="1286" width="4.140625" style="136" customWidth="1"/>
    <col min="1287" max="1287" width="4.7109375" style="136" customWidth="1"/>
    <col min="1288" max="1288" width="6.28515625" style="136" customWidth="1"/>
    <col min="1289" max="1289" width="9.5703125" style="136" customWidth="1"/>
    <col min="1290" max="1290" width="11.85546875" style="136" customWidth="1"/>
    <col min="1291" max="1291" width="11.5703125" style="136" customWidth="1"/>
    <col min="1292" max="1292" width="9" style="136" customWidth="1"/>
    <col min="1293" max="1293" width="15.140625" style="136" customWidth="1"/>
    <col min="1294" max="1294" width="11.5703125" style="136" customWidth="1"/>
    <col min="1295" max="1295" width="10.85546875" style="136" customWidth="1"/>
    <col min="1296" max="1296" width="6.7109375" style="136" customWidth="1"/>
    <col min="1297" max="1297" width="7.5703125" style="136" customWidth="1"/>
    <col min="1298" max="1298" width="2.28515625" style="136" customWidth="1"/>
    <col min="1299" max="1299" width="7.5703125" style="136" customWidth="1"/>
    <col min="1300" max="1300" width="6.42578125" style="136" customWidth="1"/>
    <col min="1301" max="1301" width="4" style="136" customWidth="1"/>
    <col min="1302" max="1302" width="5.140625" style="136" customWidth="1"/>
    <col min="1303" max="1304" width="11.42578125" style="136" customWidth="1"/>
    <col min="1305" max="1305" width="13.140625" style="136" customWidth="1"/>
    <col min="1306" max="1306" width="11.5703125" style="136" customWidth="1"/>
    <col min="1307" max="1307" width="9.7109375" style="136" customWidth="1"/>
    <col min="1308" max="1536" width="11.42578125" style="136" customWidth="1"/>
    <col min="1537" max="1537" width="7.7109375" style="136" customWidth="1"/>
    <col min="1538" max="1538" width="3.140625" style="136" customWidth="1"/>
    <col min="1539" max="1539" width="4.140625" style="136" customWidth="1"/>
    <col min="1540" max="1540" width="33.28515625" style="136" customWidth="1"/>
    <col min="1541" max="1541" width="4.7109375" style="136" customWidth="1"/>
    <col min="1542" max="1542" width="4.140625" style="136" customWidth="1"/>
    <col min="1543" max="1543" width="4.7109375" style="136" customWidth="1"/>
    <col min="1544" max="1544" width="6.28515625" style="136" customWidth="1"/>
    <col min="1545" max="1545" width="9.5703125" style="136" customWidth="1"/>
    <col min="1546" max="1546" width="11.85546875" style="136" customWidth="1"/>
    <col min="1547" max="1547" width="11.5703125" style="136" customWidth="1"/>
    <col min="1548" max="1548" width="9" style="136" customWidth="1"/>
    <col min="1549" max="1549" width="15.140625" style="136" customWidth="1"/>
    <col min="1550" max="1550" width="11.5703125" style="136" customWidth="1"/>
    <col min="1551" max="1551" width="10.85546875" style="136" customWidth="1"/>
    <col min="1552" max="1552" width="6.7109375" style="136" customWidth="1"/>
    <col min="1553" max="1553" width="7.5703125" style="136" customWidth="1"/>
    <col min="1554" max="1554" width="2.28515625" style="136" customWidth="1"/>
    <col min="1555" max="1555" width="7.5703125" style="136" customWidth="1"/>
    <col min="1556" max="1556" width="6.42578125" style="136" customWidth="1"/>
    <col min="1557" max="1557" width="4" style="136" customWidth="1"/>
    <col min="1558" max="1558" width="5.140625" style="136" customWidth="1"/>
    <col min="1559" max="1560" width="11.42578125" style="136" customWidth="1"/>
    <col min="1561" max="1561" width="13.140625" style="136" customWidth="1"/>
    <col min="1562" max="1562" width="11.5703125" style="136" customWidth="1"/>
    <col min="1563" max="1563" width="9.7109375" style="136" customWidth="1"/>
    <col min="1564" max="1792" width="11.42578125" style="136" customWidth="1"/>
    <col min="1793" max="1793" width="7.7109375" style="136" customWidth="1"/>
    <col min="1794" max="1794" width="3.140625" style="136" customWidth="1"/>
    <col min="1795" max="1795" width="4.140625" style="136" customWidth="1"/>
    <col min="1796" max="1796" width="33.28515625" style="136" customWidth="1"/>
    <col min="1797" max="1797" width="4.7109375" style="136" customWidth="1"/>
    <col min="1798" max="1798" width="4.140625" style="136" customWidth="1"/>
    <col min="1799" max="1799" width="4.7109375" style="136" customWidth="1"/>
    <col min="1800" max="1800" width="6.28515625" style="136" customWidth="1"/>
    <col min="1801" max="1801" width="9.5703125" style="136" customWidth="1"/>
    <col min="1802" max="1802" width="11.85546875" style="136" customWidth="1"/>
    <col min="1803" max="1803" width="11.5703125" style="136" customWidth="1"/>
    <col min="1804" max="1804" width="9" style="136" customWidth="1"/>
    <col min="1805" max="1805" width="15.140625" style="136" customWidth="1"/>
    <col min="1806" max="1806" width="11.5703125" style="136" customWidth="1"/>
    <col min="1807" max="1807" width="10.85546875" style="136" customWidth="1"/>
    <col min="1808" max="1808" width="6.7109375" style="136" customWidth="1"/>
    <col min="1809" max="1809" width="7.5703125" style="136" customWidth="1"/>
    <col min="1810" max="1810" width="2.28515625" style="136" customWidth="1"/>
    <col min="1811" max="1811" width="7.5703125" style="136" customWidth="1"/>
    <col min="1812" max="1812" width="6.42578125" style="136" customWidth="1"/>
    <col min="1813" max="1813" width="4" style="136" customWidth="1"/>
    <col min="1814" max="1814" width="5.140625" style="136" customWidth="1"/>
    <col min="1815" max="1816" width="11.42578125" style="136" customWidth="1"/>
    <col min="1817" max="1817" width="13.140625" style="136" customWidth="1"/>
    <col min="1818" max="1818" width="11.5703125" style="136" customWidth="1"/>
    <col min="1819" max="1819" width="9.7109375" style="136" customWidth="1"/>
    <col min="1820" max="2048" width="11.42578125" style="136" customWidth="1"/>
    <col min="2049" max="2049" width="7.7109375" style="136" customWidth="1"/>
    <col min="2050" max="2050" width="3.140625" style="136" customWidth="1"/>
    <col min="2051" max="2051" width="4.140625" style="136" customWidth="1"/>
    <col min="2052" max="2052" width="33.28515625" style="136" customWidth="1"/>
    <col min="2053" max="2053" width="4.7109375" style="136" customWidth="1"/>
    <col min="2054" max="2054" width="4.140625" style="136" customWidth="1"/>
    <col min="2055" max="2055" width="4.7109375" style="136" customWidth="1"/>
    <col min="2056" max="2056" width="6.28515625" style="136" customWidth="1"/>
    <col min="2057" max="2057" width="9.5703125" style="136" customWidth="1"/>
    <col min="2058" max="2058" width="11.85546875" style="136" customWidth="1"/>
    <col min="2059" max="2059" width="11.5703125" style="136" customWidth="1"/>
    <col min="2060" max="2060" width="9" style="136" customWidth="1"/>
    <col min="2061" max="2061" width="15.140625" style="136" customWidth="1"/>
    <col min="2062" max="2062" width="11.5703125" style="136" customWidth="1"/>
    <col min="2063" max="2063" width="10.85546875" style="136" customWidth="1"/>
    <col min="2064" max="2064" width="6.7109375" style="136" customWidth="1"/>
    <col min="2065" max="2065" width="7.5703125" style="136" customWidth="1"/>
    <col min="2066" max="2066" width="2.28515625" style="136" customWidth="1"/>
    <col min="2067" max="2067" width="7.5703125" style="136" customWidth="1"/>
    <col min="2068" max="2068" width="6.42578125" style="136" customWidth="1"/>
    <col min="2069" max="2069" width="4" style="136" customWidth="1"/>
    <col min="2070" max="2070" width="5.140625" style="136" customWidth="1"/>
    <col min="2071" max="2072" width="11.42578125" style="136" customWidth="1"/>
    <col min="2073" max="2073" width="13.140625" style="136" customWidth="1"/>
    <col min="2074" max="2074" width="11.5703125" style="136" customWidth="1"/>
    <col min="2075" max="2075" width="9.7109375" style="136" customWidth="1"/>
    <col min="2076" max="2304" width="11.42578125" style="136" customWidth="1"/>
    <col min="2305" max="2305" width="7.7109375" style="136" customWidth="1"/>
    <col min="2306" max="2306" width="3.140625" style="136" customWidth="1"/>
    <col min="2307" max="2307" width="4.140625" style="136" customWidth="1"/>
    <col min="2308" max="2308" width="33.28515625" style="136" customWidth="1"/>
    <col min="2309" max="2309" width="4.7109375" style="136" customWidth="1"/>
    <col min="2310" max="2310" width="4.140625" style="136" customWidth="1"/>
    <col min="2311" max="2311" width="4.7109375" style="136" customWidth="1"/>
    <col min="2312" max="2312" width="6.28515625" style="136" customWidth="1"/>
    <col min="2313" max="2313" width="9.5703125" style="136" customWidth="1"/>
    <col min="2314" max="2314" width="11.85546875" style="136" customWidth="1"/>
    <col min="2315" max="2315" width="11.5703125" style="136" customWidth="1"/>
    <col min="2316" max="2316" width="9" style="136" customWidth="1"/>
    <col min="2317" max="2317" width="15.140625" style="136" customWidth="1"/>
    <col min="2318" max="2318" width="11.5703125" style="136" customWidth="1"/>
    <col min="2319" max="2319" width="10.85546875" style="136" customWidth="1"/>
    <col min="2320" max="2320" width="6.7109375" style="136" customWidth="1"/>
    <col min="2321" max="2321" width="7.5703125" style="136" customWidth="1"/>
    <col min="2322" max="2322" width="2.28515625" style="136" customWidth="1"/>
    <col min="2323" max="2323" width="7.5703125" style="136" customWidth="1"/>
    <col min="2324" max="2324" width="6.42578125" style="136" customWidth="1"/>
    <col min="2325" max="2325" width="4" style="136" customWidth="1"/>
    <col min="2326" max="2326" width="5.140625" style="136" customWidth="1"/>
    <col min="2327" max="2328" width="11.42578125" style="136" customWidth="1"/>
    <col min="2329" max="2329" width="13.140625" style="136" customWidth="1"/>
    <col min="2330" max="2330" width="11.5703125" style="136" customWidth="1"/>
    <col min="2331" max="2331" width="9.7109375" style="136" customWidth="1"/>
    <col min="2332" max="2560" width="11.42578125" style="136" customWidth="1"/>
    <col min="2561" max="2561" width="7.7109375" style="136" customWidth="1"/>
    <col min="2562" max="2562" width="3.140625" style="136" customWidth="1"/>
    <col min="2563" max="2563" width="4.140625" style="136" customWidth="1"/>
    <col min="2564" max="2564" width="33.28515625" style="136" customWidth="1"/>
    <col min="2565" max="2565" width="4.7109375" style="136" customWidth="1"/>
    <col min="2566" max="2566" width="4.140625" style="136" customWidth="1"/>
    <col min="2567" max="2567" width="4.7109375" style="136" customWidth="1"/>
    <col min="2568" max="2568" width="6.28515625" style="136" customWidth="1"/>
    <col min="2569" max="2569" width="9.5703125" style="136" customWidth="1"/>
    <col min="2570" max="2570" width="11.85546875" style="136" customWidth="1"/>
    <col min="2571" max="2571" width="11.5703125" style="136" customWidth="1"/>
    <col min="2572" max="2572" width="9" style="136" customWidth="1"/>
    <col min="2573" max="2573" width="15.140625" style="136" customWidth="1"/>
    <col min="2574" max="2574" width="11.5703125" style="136" customWidth="1"/>
    <col min="2575" max="2575" width="10.85546875" style="136" customWidth="1"/>
    <col min="2576" max="2576" width="6.7109375" style="136" customWidth="1"/>
    <col min="2577" max="2577" width="7.5703125" style="136" customWidth="1"/>
    <col min="2578" max="2578" width="2.28515625" style="136" customWidth="1"/>
    <col min="2579" max="2579" width="7.5703125" style="136" customWidth="1"/>
    <col min="2580" max="2580" width="6.42578125" style="136" customWidth="1"/>
    <col min="2581" max="2581" width="4" style="136" customWidth="1"/>
    <col min="2582" max="2582" width="5.140625" style="136" customWidth="1"/>
    <col min="2583" max="2584" width="11.42578125" style="136" customWidth="1"/>
    <col min="2585" max="2585" width="13.140625" style="136" customWidth="1"/>
    <col min="2586" max="2586" width="11.5703125" style="136" customWidth="1"/>
    <col min="2587" max="2587" width="9.7109375" style="136" customWidth="1"/>
    <col min="2588" max="2816" width="11.42578125" style="136" customWidth="1"/>
    <col min="2817" max="2817" width="7.7109375" style="136" customWidth="1"/>
    <col min="2818" max="2818" width="3.140625" style="136" customWidth="1"/>
    <col min="2819" max="2819" width="4.140625" style="136" customWidth="1"/>
    <col min="2820" max="2820" width="33.28515625" style="136" customWidth="1"/>
    <col min="2821" max="2821" width="4.7109375" style="136" customWidth="1"/>
    <col min="2822" max="2822" width="4.140625" style="136" customWidth="1"/>
    <col min="2823" max="2823" width="4.7109375" style="136" customWidth="1"/>
    <col min="2824" max="2824" width="6.28515625" style="136" customWidth="1"/>
    <col min="2825" max="2825" width="9.5703125" style="136" customWidth="1"/>
    <col min="2826" max="2826" width="11.85546875" style="136" customWidth="1"/>
    <col min="2827" max="2827" width="11.5703125" style="136" customWidth="1"/>
    <col min="2828" max="2828" width="9" style="136" customWidth="1"/>
    <col min="2829" max="2829" width="15.140625" style="136" customWidth="1"/>
    <col min="2830" max="2830" width="11.5703125" style="136" customWidth="1"/>
    <col min="2831" max="2831" width="10.85546875" style="136" customWidth="1"/>
    <col min="2832" max="2832" width="6.7109375" style="136" customWidth="1"/>
    <col min="2833" max="2833" width="7.5703125" style="136" customWidth="1"/>
    <col min="2834" max="2834" width="2.28515625" style="136" customWidth="1"/>
    <col min="2835" max="2835" width="7.5703125" style="136" customWidth="1"/>
    <col min="2836" max="2836" width="6.42578125" style="136" customWidth="1"/>
    <col min="2837" max="2837" width="4" style="136" customWidth="1"/>
    <col min="2838" max="2838" width="5.140625" style="136" customWidth="1"/>
    <col min="2839" max="2840" width="11.42578125" style="136" customWidth="1"/>
    <col min="2841" max="2841" width="13.140625" style="136" customWidth="1"/>
    <col min="2842" max="2842" width="11.5703125" style="136" customWidth="1"/>
    <col min="2843" max="2843" width="9.7109375" style="136" customWidth="1"/>
    <col min="2844" max="3072" width="11.42578125" style="136" customWidth="1"/>
    <col min="3073" max="3073" width="7.7109375" style="136" customWidth="1"/>
    <col min="3074" max="3074" width="3.140625" style="136" customWidth="1"/>
    <col min="3075" max="3075" width="4.140625" style="136" customWidth="1"/>
    <col min="3076" max="3076" width="33.28515625" style="136" customWidth="1"/>
    <col min="3077" max="3077" width="4.7109375" style="136" customWidth="1"/>
    <col min="3078" max="3078" width="4.140625" style="136" customWidth="1"/>
    <col min="3079" max="3079" width="4.7109375" style="136" customWidth="1"/>
    <col min="3080" max="3080" width="6.28515625" style="136" customWidth="1"/>
    <col min="3081" max="3081" width="9.5703125" style="136" customWidth="1"/>
    <col min="3082" max="3082" width="11.85546875" style="136" customWidth="1"/>
    <col min="3083" max="3083" width="11.5703125" style="136" customWidth="1"/>
    <col min="3084" max="3084" width="9" style="136" customWidth="1"/>
    <col min="3085" max="3085" width="15.140625" style="136" customWidth="1"/>
    <col min="3086" max="3086" width="11.5703125" style="136" customWidth="1"/>
    <col min="3087" max="3087" width="10.85546875" style="136" customWidth="1"/>
    <col min="3088" max="3088" width="6.7109375" style="136" customWidth="1"/>
    <col min="3089" max="3089" width="7.5703125" style="136" customWidth="1"/>
    <col min="3090" max="3090" width="2.28515625" style="136" customWidth="1"/>
    <col min="3091" max="3091" width="7.5703125" style="136" customWidth="1"/>
    <col min="3092" max="3092" width="6.42578125" style="136" customWidth="1"/>
    <col min="3093" max="3093" width="4" style="136" customWidth="1"/>
    <col min="3094" max="3094" width="5.140625" style="136" customWidth="1"/>
    <col min="3095" max="3096" width="11.42578125" style="136" customWidth="1"/>
    <col min="3097" max="3097" width="13.140625" style="136" customWidth="1"/>
    <col min="3098" max="3098" width="11.5703125" style="136" customWidth="1"/>
    <col min="3099" max="3099" width="9.7109375" style="136" customWidth="1"/>
    <col min="3100" max="3328" width="11.42578125" style="136" customWidth="1"/>
    <col min="3329" max="3329" width="7.7109375" style="136" customWidth="1"/>
    <col min="3330" max="3330" width="3.140625" style="136" customWidth="1"/>
    <col min="3331" max="3331" width="4.140625" style="136" customWidth="1"/>
    <col min="3332" max="3332" width="33.28515625" style="136" customWidth="1"/>
    <col min="3333" max="3333" width="4.7109375" style="136" customWidth="1"/>
    <col min="3334" max="3334" width="4.140625" style="136" customWidth="1"/>
    <col min="3335" max="3335" width="4.7109375" style="136" customWidth="1"/>
    <col min="3336" max="3336" width="6.28515625" style="136" customWidth="1"/>
    <col min="3337" max="3337" width="9.5703125" style="136" customWidth="1"/>
    <col min="3338" max="3338" width="11.85546875" style="136" customWidth="1"/>
    <col min="3339" max="3339" width="11.5703125" style="136" customWidth="1"/>
    <col min="3340" max="3340" width="9" style="136" customWidth="1"/>
    <col min="3341" max="3341" width="15.140625" style="136" customWidth="1"/>
    <col min="3342" max="3342" width="11.5703125" style="136" customWidth="1"/>
    <col min="3343" max="3343" width="10.85546875" style="136" customWidth="1"/>
    <col min="3344" max="3344" width="6.7109375" style="136" customWidth="1"/>
    <col min="3345" max="3345" width="7.5703125" style="136" customWidth="1"/>
    <col min="3346" max="3346" width="2.28515625" style="136" customWidth="1"/>
    <col min="3347" max="3347" width="7.5703125" style="136" customWidth="1"/>
    <col min="3348" max="3348" width="6.42578125" style="136" customWidth="1"/>
    <col min="3349" max="3349" width="4" style="136" customWidth="1"/>
    <col min="3350" max="3350" width="5.140625" style="136" customWidth="1"/>
    <col min="3351" max="3352" width="11.42578125" style="136" customWidth="1"/>
    <col min="3353" max="3353" width="13.140625" style="136" customWidth="1"/>
    <col min="3354" max="3354" width="11.5703125" style="136" customWidth="1"/>
    <col min="3355" max="3355" width="9.7109375" style="136" customWidth="1"/>
    <col min="3356" max="3584" width="11.42578125" style="136" customWidth="1"/>
    <col min="3585" max="3585" width="7.7109375" style="136" customWidth="1"/>
    <col min="3586" max="3586" width="3.140625" style="136" customWidth="1"/>
    <col min="3587" max="3587" width="4.140625" style="136" customWidth="1"/>
    <col min="3588" max="3588" width="33.28515625" style="136" customWidth="1"/>
    <col min="3589" max="3589" width="4.7109375" style="136" customWidth="1"/>
    <col min="3590" max="3590" width="4.140625" style="136" customWidth="1"/>
    <col min="3591" max="3591" width="4.7109375" style="136" customWidth="1"/>
    <col min="3592" max="3592" width="6.28515625" style="136" customWidth="1"/>
    <col min="3593" max="3593" width="9.5703125" style="136" customWidth="1"/>
    <col min="3594" max="3594" width="11.85546875" style="136" customWidth="1"/>
    <col min="3595" max="3595" width="11.5703125" style="136" customWidth="1"/>
    <col min="3596" max="3596" width="9" style="136" customWidth="1"/>
    <col min="3597" max="3597" width="15.140625" style="136" customWidth="1"/>
    <col min="3598" max="3598" width="11.5703125" style="136" customWidth="1"/>
    <col min="3599" max="3599" width="10.85546875" style="136" customWidth="1"/>
    <col min="3600" max="3600" width="6.7109375" style="136" customWidth="1"/>
    <col min="3601" max="3601" width="7.5703125" style="136" customWidth="1"/>
    <col min="3602" max="3602" width="2.28515625" style="136" customWidth="1"/>
    <col min="3603" max="3603" width="7.5703125" style="136" customWidth="1"/>
    <col min="3604" max="3604" width="6.42578125" style="136" customWidth="1"/>
    <col min="3605" max="3605" width="4" style="136" customWidth="1"/>
    <col min="3606" max="3606" width="5.140625" style="136" customWidth="1"/>
    <col min="3607" max="3608" width="11.42578125" style="136" customWidth="1"/>
    <col min="3609" max="3609" width="13.140625" style="136" customWidth="1"/>
    <col min="3610" max="3610" width="11.5703125" style="136" customWidth="1"/>
    <col min="3611" max="3611" width="9.7109375" style="136" customWidth="1"/>
    <col min="3612" max="3840" width="11.42578125" style="136" customWidth="1"/>
    <col min="3841" max="3841" width="7.7109375" style="136" customWidth="1"/>
    <col min="3842" max="3842" width="3.140625" style="136" customWidth="1"/>
    <col min="3843" max="3843" width="4.140625" style="136" customWidth="1"/>
    <col min="3844" max="3844" width="33.28515625" style="136" customWidth="1"/>
    <col min="3845" max="3845" width="4.7109375" style="136" customWidth="1"/>
    <col min="3846" max="3846" width="4.140625" style="136" customWidth="1"/>
    <col min="3847" max="3847" width="4.7109375" style="136" customWidth="1"/>
    <col min="3848" max="3848" width="6.28515625" style="136" customWidth="1"/>
    <col min="3849" max="3849" width="9.5703125" style="136" customWidth="1"/>
    <col min="3850" max="3850" width="11.85546875" style="136" customWidth="1"/>
    <col min="3851" max="3851" width="11.5703125" style="136" customWidth="1"/>
    <col min="3852" max="3852" width="9" style="136" customWidth="1"/>
    <col min="3853" max="3853" width="15.140625" style="136" customWidth="1"/>
    <col min="3854" max="3854" width="11.5703125" style="136" customWidth="1"/>
    <col min="3855" max="3855" width="10.85546875" style="136" customWidth="1"/>
    <col min="3856" max="3856" width="6.7109375" style="136" customWidth="1"/>
    <col min="3857" max="3857" width="7.5703125" style="136" customWidth="1"/>
    <col min="3858" max="3858" width="2.28515625" style="136" customWidth="1"/>
    <col min="3859" max="3859" width="7.5703125" style="136" customWidth="1"/>
    <col min="3860" max="3860" width="6.42578125" style="136" customWidth="1"/>
    <col min="3861" max="3861" width="4" style="136" customWidth="1"/>
    <col min="3862" max="3862" width="5.140625" style="136" customWidth="1"/>
    <col min="3863" max="3864" width="11.42578125" style="136" customWidth="1"/>
    <col min="3865" max="3865" width="13.140625" style="136" customWidth="1"/>
    <col min="3866" max="3866" width="11.5703125" style="136" customWidth="1"/>
    <col min="3867" max="3867" width="9.7109375" style="136" customWidth="1"/>
    <col min="3868" max="4096" width="11.42578125" style="136" customWidth="1"/>
    <col min="4097" max="4097" width="7.7109375" style="136" customWidth="1"/>
    <col min="4098" max="4098" width="3.140625" style="136" customWidth="1"/>
    <col min="4099" max="4099" width="4.140625" style="136" customWidth="1"/>
    <col min="4100" max="4100" width="33.28515625" style="136" customWidth="1"/>
    <col min="4101" max="4101" width="4.7109375" style="136" customWidth="1"/>
    <col min="4102" max="4102" width="4.140625" style="136" customWidth="1"/>
    <col min="4103" max="4103" width="4.7109375" style="136" customWidth="1"/>
    <col min="4104" max="4104" width="6.28515625" style="136" customWidth="1"/>
    <col min="4105" max="4105" width="9.5703125" style="136" customWidth="1"/>
    <col min="4106" max="4106" width="11.85546875" style="136" customWidth="1"/>
    <col min="4107" max="4107" width="11.5703125" style="136" customWidth="1"/>
    <col min="4108" max="4108" width="9" style="136" customWidth="1"/>
    <col min="4109" max="4109" width="15.140625" style="136" customWidth="1"/>
    <col min="4110" max="4110" width="11.5703125" style="136" customWidth="1"/>
    <col min="4111" max="4111" width="10.85546875" style="136" customWidth="1"/>
    <col min="4112" max="4112" width="6.7109375" style="136" customWidth="1"/>
    <col min="4113" max="4113" width="7.5703125" style="136" customWidth="1"/>
    <col min="4114" max="4114" width="2.28515625" style="136" customWidth="1"/>
    <col min="4115" max="4115" width="7.5703125" style="136" customWidth="1"/>
    <col min="4116" max="4116" width="6.42578125" style="136" customWidth="1"/>
    <col min="4117" max="4117" width="4" style="136" customWidth="1"/>
    <col min="4118" max="4118" width="5.140625" style="136" customWidth="1"/>
    <col min="4119" max="4120" width="11.42578125" style="136" customWidth="1"/>
    <col min="4121" max="4121" width="13.140625" style="136" customWidth="1"/>
    <col min="4122" max="4122" width="11.5703125" style="136" customWidth="1"/>
    <col min="4123" max="4123" width="9.7109375" style="136" customWidth="1"/>
    <col min="4124" max="4352" width="11.42578125" style="136" customWidth="1"/>
    <col min="4353" max="4353" width="7.7109375" style="136" customWidth="1"/>
    <col min="4354" max="4354" width="3.140625" style="136" customWidth="1"/>
    <col min="4355" max="4355" width="4.140625" style="136" customWidth="1"/>
    <col min="4356" max="4356" width="33.28515625" style="136" customWidth="1"/>
    <col min="4357" max="4357" width="4.7109375" style="136" customWidth="1"/>
    <col min="4358" max="4358" width="4.140625" style="136" customWidth="1"/>
    <col min="4359" max="4359" width="4.7109375" style="136" customWidth="1"/>
    <col min="4360" max="4360" width="6.28515625" style="136" customWidth="1"/>
    <col min="4361" max="4361" width="9.5703125" style="136" customWidth="1"/>
    <col min="4362" max="4362" width="11.85546875" style="136" customWidth="1"/>
    <col min="4363" max="4363" width="11.5703125" style="136" customWidth="1"/>
    <col min="4364" max="4364" width="9" style="136" customWidth="1"/>
    <col min="4365" max="4365" width="15.140625" style="136" customWidth="1"/>
    <col min="4366" max="4366" width="11.5703125" style="136" customWidth="1"/>
    <col min="4367" max="4367" width="10.85546875" style="136" customWidth="1"/>
    <col min="4368" max="4368" width="6.7109375" style="136" customWidth="1"/>
    <col min="4369" max="4369" width="7.5703125" style="136" customWidth="1"/>
    <col min="4370" max="4370" width="2.28515625" style="136" customWidth="1"/>
    <col min="4371" max="4371" width="7.5703125" style="136" customWidth="1"/>
    <col min="4372" max="4372" width="6.42578125" style="136" customWidth="1"/>
    <col min="4373" max="4373" width="4" style="136" customWidth="1"/>
    <col min="4374" max="4374" width="5.140625" style="136" customWidth="1"/>
    <col min="4375" max="4376" width="11.42578125" style="136" customWidth="1"/>
    <col min="4377" max="4377" width="13.140625" style="136" customWidth="1"/>
    <col min="4378" max="4378" width="11.5703125" style="136" customWidth="1"/>
    <col min="4379" max="4379" width="9.7109375" style="136" customWidth="1"/>
    <col min="4380" max="4608" width="11.42578125" style="136" customWidth="1"/>
    <col min="4609" max="4609" width="7.7109375" style="136" customWidth="1"/>
    <col min="4610" max="4610" width="3.140625" style="136" customWidth="1"/>
    <col min="4611" max="4611" width="4.140625" style="136" customWidth="1"/>
    <col min="4612" max="4612" width="33.28515625" style="136" customWidth="1"/>
    <col min="4613" max="4613" width="4.7109375" style="136" customWidth="1"/>
    <col min="4614" max="4614" width="4.140625" style="136" customWidth="1"/>
    <col min="4615" max="4615" width="4.7109375" style="136" customWidth="1"/>
    <col min="4616" max="4616" width="6.28515625" style="136" customWidth="1"/>
    <col min="4617" max="4617" width="9.5703125" style="136" customWidth="1"/>
    <col min="4618" max="4618" width="11.85546875" style="136" customWidth="1"/>
    <col min="4619" max="4619" width="11.5703125" style="136" customWidth="1"/>
    <col min="4620" max="4620" width="9" style="136" customWidth="1"/>
    <col min="4621" max="4621" width="15.140625" style="136" customWidth="1"/>
    <col min="4622" max="4622" width="11.5703125" style="136" customWidth="1"/>
    <col min="4623" max="4623" width="10.85546875" style="136" customWidth="1"/>
    <col min="4624" max="4624" width="6.7109375" style="136" customWidth="1"/>
    <col min="4625" max="4625" width="7.5703125" style="136" customWidth="1"/>
    <col min="4626" max="4626" width="2.28515625" style="136" customWidth="1"/>
    <col min="4627" max="4627" width="7.5703125" style="136" customWidth="1"/>
    <col min="4628" max="4628" width="6.42578125" style="136" customWidth="1"/>
    <col min="4629" max="4629" width="4" style="136" customWidth="1"/>
    <col min="4630" max="4630" width="5.140625" style="136" customWidth="1"/>
    <col min="4631" max="4632" width="11.42578125" style="136" customWidth="1"/>
    <col min="4633" max="4633" width="13.140625" style="136" customWidth="1"/>
    <col min="4634" max="4634" width="11.5703125" style="136" customWidth="1"/>
    <col min="4635" max="4635" width="9.7109375" style="136" customWidth="1"/>
    <col min="4636" max="4864" width="11.42578125" style="136" customWidth="1"/>
    <col min="4865" max="4865" width="7.7109375" style="136" customWidth="1"/>
    <col min="4866" max="4866" width="3.140625" style="136" customWidth="1"/>
    <col min="4867" max="4867" width="4.140625" style="136" customWidth="1"/>
    <col min="4868" max="4868" width="33.28515625" style="136" customWidth="1"/>
    <col min="4869" max="4869" width="4.7109375" style="136" customWidth="1"/>
    <col min="4870" max="4870" width="4.140625" style="136" customWidth="1"/>
    <col min="4871" max="4871" width="4.7109375" style="136" customWidth="1"/>
    <col min="4872" max="4872" width="6.28515625" style="136" customWidth="1"/>
    <col min="4873" max="4873" width="9.5703125" style="136" customWidth="1"/>
    <col min="4874" max="4874" width="11.85546875" style="136" customWidth="1"/>
    <col min="4875" max="4875" width="11.5703125" style="136" customWidth="1"/>
    <col min="4876" max="4876" width="9" style="136" customWidth="1"/>
    <col min="4877" max="4877" width="15.140625" style="136" customWidth="1"/>
    <col min="4878" max="4878" width="11.5703125" style="136" customWidth="1"/>
    <col min="4879" max="4879" width="10.85546875" style="136" customWidth="1"/>
    <col min="4880" max="4880" width="6.7109375" style="136" customWidth="1"/>
    <col min="4881" max="4881" width="7.5703125" style="136" customWidth="1"/>
    <col min="4882" max="4882" width="2.28515625" style="136" customWidth="1"/>
    <col min="4883" max="4883" width="7.5703125" style="136" customWidth="1"/>
    <col min="4884" max="4884" width="6.42578125" style="136" customWidth="1"/>
    <col min="4885" max="4885" width="4" style="136" customWidth="1"/>
    <col min="4886" max="4886" width="5.140625" style="136" customWidth="1"/>
    <col min="4887" max="4888" width="11.42578125" style="136" customWidth="1"/>
    <col min="4889" max="4889" width="13.140625" style="136" customWidth="1"/>
    <col min="4890" max="4890" width="11.5703125" style="136" customWidth="1"/>
    <col min="4891" max="4891" width="9.7109375" style="136" customWidth="1"/>
    <col min="4892" max="5120" width="11.42578125" style="136" customWidth="1"/>
    <col min="5121" max="5121" width="7.7109375" style="136" customWidth="1"/>
    <col min="5122" max="5122" width="3.140625" style="136" customWidth="1"/>
    <col min="5123" max="5123" width="4.140625" style="136" customWidth="1"/>
    <col min="5124" max="5124" width="33.28515625" style="136" customWidth="1"/>
    <col min="5125" max="5125" width="4.7109375" style="136" customWidth="1"/>
    <col min="5126" max="5126" width="4.140625" style="136" customWidth="1"/>
    <col min="5127" max="5127" width="4.7109375" style="136" customWidth="1"/>
    <col min="5128" max="5128" width="6.28515625" style="136" customWidth="1"/>
    <col min="5129" max="5129" width="9.5703125" style="136" customWidth="1"/>
    <col min="5130" max="5130" width="11.85546875" style="136" customWidth="1"/>
    <col min="5131" max="5131" width="11.5703125" style="136" customWidth="1"/>
    <col min="5132" max="5132" width="9" style="136" customWidth="1"/>
    <col min="5133" max="5133" width="15.140625" style="136" customWidth="1"/>
    <col min="5134" max="5134" width="11.5703125" style="136" customWidth="1"/>
    <col min="5135" max="5135" width="10.85546875" style="136" customWidth="1"/>
    <col min="5136" max="5136" width="6.7109375" style="136" customWidth="1"/>
    <col min="5137" max="5137" width="7.5703125" style="136" customWidth="1"/>
    <col min="5138" max="5138" width="2.28515625" style="136" customWidth="1"/>
    <col min="5139" max="5139" width="7.5703125" style="136" customWidth="1"/>
    <col min="5140" max="5140" width="6.42578125" style="136" customWidth="1"/>
    <col min="5141" max="5141" width="4" style="136" customWidth="1"/>
    <col min="5142" max="5142" width="5.140625" style="136" customWidth="1"/>
    <col min="5143" max="5144" width="11.42578125" style="136" customWidth="1"/>
    <col min="5145" max="5145" width="13.140625" style="136" customWidth="1"/>
    <col min="5146" max="5146" width="11.5703125" style="136" customWidth="1"/>
    <col min="5147" max="5147" width="9.7109375" style="136" customWidth="1"/>
    <col min="5148" max="5376" width="11.42578125" style="136" customWidth="1"/>
    <col min="5377" max="5377" width="7.7109375" style="136" customWidth="1"/>
    <col min="5378" max="5378" width="3.140625" style="136" customWidth="1"/>
    <col min="5379" max="5379" width="4.140625" style="136" customWidth="1"/>
    <col min="5380" max="5380" width="33.28515625" style="136" customWidth="1"/>
    <col min="5381" max="5381" width="4.7109375" style="136" customWidth="1"/>
    <col min="5382" max="5382" width="4.140625" style="136" customWidth="1"/>
    <col min="5383" max="5383" width="4.7109375" style="136" customWidth="1"/>
    <col min="5384" max="5384" width="6.28515625" style="136" customWidth="1"/>
    <col min="5385" max="5385" width="9.5703125" style="136" customWidth="1"/>
    <col min="5386" max="5386" width="11.85546875" style="136" customWidth="1"/>
    <col min="5387" max="5387" width="11.5703125" style="136" customWidth="1"/>
    <col min="5388" max="5388" width="9" style="136" customWidth="1"/>
    <col min="5389" max="5389" width="15.140625" style="136" customWidth="1"/>
    <col min="5390" max="5390" width="11.5703125" style="136" customWidth="1"/>
    <col min="5391" max="5391" width="10.85546875" style="136" customWidth="1"/>
    <col min="5392" max="5392" width="6.7109375" style="136" customWidth="1"/>
    <col min="5393" max="5393" width="7.5703125" style="136" customWidth="1"/>
    <col min="5394" max="5394" width="2.28515625" style="136" customWidth="1"/>
    <col min="5395" max="5395" width="7.5703125" style="136" customWidth="1"/>
    <col min="5396" max="5396" width="6.42578125" style="136" customWidth="1"/>
    <col min="5397" max="5397" width="4" style="136" customWidth="1"/>
    <col min="5398" max="5398" width="5.140625" style="136" customWidth="1"/>
    <col min="5399" max="5400" width="11.42578125" style="136" customWidth="1"/>
    <col min="5401" max="5401" width="13.140625" style="136" customWidth="1"/>
    <col min="5402" max="5402" width="11.5703125" style="136" customWidth="1"/>
    <col min="5403" max="5403" width="9.7109375" style="136" customWidth="1"/>
    <col min="5404" max="5632" width="11.42578125" style="136" customWidth="1"/>
    <col min="5633" max="5633" width="7.7109375" style="136" customWidth="1"/>
    <col min="5634" max="5634" width="3.140625" style="136" customWidth="1"/>
    <col min="5635" max="5635" width="4.140625" style="136" customWidth="1"/>
    <col min="5636" max="5636" width="33.28515625" style="136" customWidth="1"/>
    <col min="5637" max="5637" width="4.7109375" style="136" customWidth="1"/>
    <col min="5638" max="5638" width="4.140625" style="136" customWidth="1"/>
    <col min="5639" max="5639" width="4.7109375" style="136" customWidth="1"/>
    <col min="5640" max="5640" width="6.28515625" style="136" customWidth="1"/>
    <col min="5641" max="5641" width="9.5703125" style="136" customWidth="1"/>
    <col min="5642" max="5642" width="11.85546875" style="136" customWidth="1"/>
    <col min="5643" max="5643" width="11.5703125" style="136" customWidth="1"/>
    <col min="5644" max="5644" width="9" style="136" customWidth="1"/>
    <col min="5645" max="5645" width="15.140625" style="136" customWidth="1"/>
    <col min="5646" max="5646" width="11.5703125" style="136" customWidth="1"/>
    <col min="5647" max="5647" width="10.85546875" style="136" customWidth="1"/>
    <col min="5648" max="5648" width="6.7109375" style="136" customWidth="1"/>
    <col min="5649" max="5649" width="7.5703125" style="136" customWidth="1"/>
    <col min="5650" max="5650" width="2.28515625" style="136" customWidth="1"/>
    <col min="5651" max="5651" width="7.5703125" style="136" customWidth="1"/>
    <col min="5652" max="5652" width="6.42578125" style="136" customWidth="1"/>
    <col min="5653" max="5653" width="4" style="136" customWidth="1"/>
    <col min="5654" max="5654" width="5.140625" style="136" customWidth="1"/>
    <col min="5655" max="5656" width="11.42578125" style="136" customWidth="1"/>
    <col min="5657" max="5657" width="13.140625" style="136" customWidth="1"/>
    <col min="5658" max="5658" width="11.5703125" style="136" customWidth="1"/>
    <col min="5659" max="5659" width="9.7109375" style="136" customWidth="1"/>
    <col min="5660" max="5888" width="11.42578125" style="136" customWidth="1"/>
    <col min="5889" max="5889" width="7.7109375" style="136" customWidth="1"/>
    <col min="5890" max="5890" width="3.140625" style="136" customWidth="1"/>
    <col min="5891" max="5891" width="4.140625" style="136" customWidth="1"/>
    <col min="5892" max="5892" width="33.28515625" style="136" customWidth="1"/>
    <col min="5893" max="5893" width="4.7109375" style="136" customWidth="1"/>
    <col min="5894" max="5894" width="4.140625" style="136" customWidth="1"/>
    <col min="5895" max="5895" width="4.7109375" style="136" customWidth="1"/>
    <col min="5896" max="5896" width="6.28515625" style="136" customWidth="1"/>
    <col min="5897" max="5897" width="9.5703125" style="136" customWidth="1"/>
    <col min="5898" max="5898" width="11.85546875" style="136" customWidth="1"/>
    <col min="5899" max="5899" width="11.5703125" style="136" customWidth="1"/>
    <col min="5900" max="5900" width="9" style="136" customWidth="1"/>
    <col min="5901" max="5901" width="15.140625" style="136" customWidth="1"/>
    <col min="5902" max="5902" width="11.5703125" style="136" customWidth="1"/>
    <col min="5903" max="5903" width="10.85546875" style="136" customWidth="1"/>
    <col min="5904" max="5904" width="6.7109375" style="136" customWidth="1"/>
    <col min="5905" max="5905" width="7.5703125" style="136" customWidth="1"/>
    <col min="5906" max="5906" width="2.28515625" style="136" customWidth="1"/>
    <col min="5907" max="5907" width="7.5703125" style="136" customWidth="1"/>
    <col min="5908" max="5908" width="6.42578125" style="136" customWidth="1"/>
    <col min="5909" max="5909" width="4" style="136" customWidth="1"/>
    <col min="5910" max="5910" width="5.140625" style="136" customWidth="1"/>
    <col min="5911" max="5912" width="11.42578125" style="136" customWidth="1"/>
    <col min="5913" max="5913" width="13.140625" style="136" customWidth="1"/>
    <col min="5914" max="5914" width="11.5703125" style="136" customWidth="1"/>
    <col min="5915" max="5915" width="9.7109375" style="136" customWidth="1"/>
    <col min="5916" max="6144" width="11.42578125" style="136" customWidth="1"/>
    <col min="6145" max="6145" width="7.7109375" style="136" customWidth="1"/>
    <col min="6146" max="6146" width="3.140625" style="136" customWidth="1"/>
    <col min="6147" max="6147" width="4.140625" style="136" customWidth="1"/>
    <col min="6148" max="6148" width="33.28515625" style="136" customWidth="1"/>
    <col min="6149" max="6149" width="4.7109375" style="136" customWidth="1"/>
    <col min="6150" max="6150" width="4.140625" style="136" customWidth="1"/>
    <col min="6151" max="6151" width="4.7109375" style="136" customWidth="1"/>
    <col min="6152" max="6152" width="6.28515625" style="136" customWidth="1"/>
    <col min="6153" max="6153" width="9.5703125" style="136" customWidth="1"/>
    <col min="6154" max="6154" width="11.85546875" style="136" customWidth="1"/>
    <col min="6155" max="6155" width="11.5703125" style="136" customWidth="1"/>
    <col min="6156" max="6156" width="9" style="136" customWidth="1"/>
    <col min="6157" max="6157" width="15.140625" style="136" customWidth="1"/>
    <col min="6158" max="6158" width="11.5703125" style="136" customWidth="1"/>
    <col min="6159" max="6159" width="10.85546875" style="136" customWidth="1"/>
    <col min="6160" max="6160" width="6.7109375" style="136" customWidth="1"/>
    <col min="6161" max="6161" width="7.5703125" style="136" customWidth="1"/>
    <col min="6162" max="6162" width="2.28515625" style="136" customWidth="1"/>
    <col min="6163" max="6163" width="7.5703125" style="136" customWidth="1"/>
    <col min="6164" max="6164" width="6.42578125" style="136" customWidth="1"/>
    <col min="6165" max="6165" width="4" style="136" customWidth="1"/>
    <col min="6166" max="6166" width="5.140625" style="136" customWidth="1"/>
    <col min="6167" max="6168" width="11.42578125" style="136" customWidth="1"/>
    <col min="6169" max="6169" width="13.140625" style="136" customWidth="1"/>
    <col min="6170" max="6170" width="11.5703125" style="136" customWidth="1"/>
    <col min="6171" max="6171" width="9.7109375" style="136" customWidth="1"/>
    <col min="6172" max="6400" width="11.42578125" style="136" customWidth="1"/>
    <col min="6401" max="6401" width="7.7109375" style="136" customWidth="1"/>
    <col min="6402" max="6402" width="3.140625" style="136" customWidth="1"/>
    <col min="6403" max="6403" width="4.140625" style="136" customWidth="1"/>
    <col min="6404" max="6404" width="33.28515625" style="136" customWidth="1"/>
    <col min="6405" max="6405" width="4.7109375" style="136" customWidth="1"/>
    <col min="6406" max="6406" width="4.140625" style="136" customWidth="1"/>
    <col min="6407" max="6407" width="4.7109375" style="136" customWidth="1"/>
    <col min="6408" max="6408" width="6.28515625" style="136" customWidth="1"/>
    <col min="6409" max="6409" width="9.5703125" style="136" customWidth="1"/>
    <col min="6410" max="6410" width="11.85546875" style="136" customWidth="1"/>
    <col min="6411" max="6411" width="11.5703125" style="136" customWidth="1"/>
    <col min="6412" max="6412" width="9" style="136" customWidth="1"/>
    <col min="6413" max="6413" width="15.140625" style="136" customWidth="1"/>
    <col min="6414" max="6414" width="11.5703125" style="136" customWidth="1"/>
    <col min="6415" max="6415" width="10.85546875" style="136" customWidth="1"/>
    <col min="6416" max="6416" width="6.7109375" style="136" customWidth="1"/>
    <col min="6417" max="6417" width="7.5703125" style="136" customWidth="1"/>
    <col min="6418" max="6418" width="2.28515625" style="136" customWidth="1"/>
    <col min="6419" max="6419" width="7.5703125" style="136" customWidth="1"/>
    <col min="6420" max="6420" width="6.42578125" style="136" customWidth="1"/>
    <col min="6421" max="6421" width="4" style="136" customWidth="1"/>
    <col min="6422" max="6422" width="5.140625" style="136" customWidth="1"/>
    <col min="6423" max="6424" width="11.42578125" style="136" customWidth="1"/>
    <col min="6425" max="6425" width="13.140625" style="136" customWidth="1"/>
    <col min="6426" max="6426" width="11.5703125" style="136" customWidth="1"/>
    <col min="6427" max="6427" width="9.7109375" style="136" customWidth="1"/>
    <col min="6428" max="6656" width="11.42578125" style="136" customWidth="1"/>
    <col min="6657" max="6657" width="7.7109375" style="136" customWidth="1"/>
    <col min="6658" max="6658" width="3.140625" style="136" customWidth="1"/>
    <col min="6659" max="6659" width="4.140625" style="136" customWidth="1"/>
    <col min="6660" max="6660" width="33.28515625" style="136" customWidth="1"/>
    <col min="6661" max="6661" width="4.7109375" style="136" customWidth="1"/>
    <col min="6662" max="6662" width="4.140625" style="136" customWidth="1"/>
    <col min="6663" max="6663" width="4.7109375" style="136" customWidth="1"/>
    <col min="6664" max="6664" width="6.28515625" style="136" customWidth="1"/>
    <col min="6665" max="6665" width="9.5703125" style="136" customWidth="1"/>
    <col min="6666" max="6666" width="11.85546875" style="136" customWidth="1"/>
    <col min="6667" max="6667" width="11.5703125" style="136" customWidth="1"/>
    <col min="6668" max="6668" width="9" style="136" customWidth="1"/>
    <col min="6669" max="6669" width="15.140625" style="136" customWidth="1"/>
    <col min="6670" max="6670" width="11.5703125" style="136" customWidth="1"/>
    <col min="6671" max="6671" width="10.85546875" style="136" customWidth="1"/>
    <col min="6672" max="6672" width="6.7109375" style="136" customWidth="1"/>
    <col min="6673" max="6673" width="7.5703125" style="136" customWidth="1"/>
    <col min="6674" max="6674" width="2.28515625" style="136" customWidth="1"/>
    <col min="6675" max="6675" width="7.5703125" style="136" customWidth="1"/>
    <col min="6676" max="6676" width="6.42578125" style="136" customWidth="1"/>
    <col min="6677" max="6677" width="4" style="136" customWidth="1"/>
    <col min="6678" max="6678" width="5.140625" style="136" customWidth="1"/>
    <col min="6679" max="6680" width="11.42578125" style="136" customWidth="1"/>
    <col min="6681" max="6681" width="13.140625" style="136" customWidth="1"/>
    <col min="6682" max="6682" width="11.5703125" style="136" customWidth="1"/>
    <col min="6683" max="6683" width="9.7109375" style="136" customWidth="1"/>
    <col min="6684" max="6912" width="11.42578125" style="136" customWidth="1"/>
    <col min="6913" max="6913" width="7.7109375" style="136" customWidth="1"/>
    <col min="6914" max="6914" width="3.140625" style="136" customWidth="1"/>
    <col min="6915" max="6915" width="4.140625" style="136" customWidth="1"/>
    <col min="6916" max="6916" width="33.28515625" style="136" customWidth="1"/>
    <col min="6917" max="6917" width="4.7109375" style="136" customWidth="1"/>
    <col min="6918" max="6918" width="4.140625" style="136" customWidth="1"/>
    <col min="6919" max="6919" width="4.7109375" style="136" customWidth="1"/>
    <col min="6920" max="6920" width="6.28515625" style="136" customWidth="1"/>
    <col min="6921" max="6921" width="9.5703125" style="136" customWidth="1"/>
    <col min="6922" max="6922" width="11.85546875" style="136" customWidth="1"/>
    <col min="6923" max="6923" width="11.5703125" style="136" customWidth="1"/>
    <col min="6924" max="6924" width="9" style="136" customWidth="1"/>
    <col min="6925" max="6925" width="15.140625" style="136" customWidth="1"/>
    <col min="6926" max="6926" width="11.5703125" style="136" customWidth="1"/>
    <col min="6927" max="6927" width="10.85546875" style="136" customWidth="1"/>
    <col min="6928" max="6928" width="6.7109375" style="136" customWidth="1"/>
    <col min="6929" max="6929" width="7.5703125" style="136" customWidth="1"/>
    <col min="6930" max="6930" width="2.28515625" style="136" customWidth="1"/>
    <col min="6931" max="6931" width="7.5703125" style="136" customWidth="1"/>
    <col min="6932" max="6932" width="6.42578125" style="136" customWidth="1"/>
    <col min="6933" max="6933" width="4" style="136" customWidth="1"/>
    <col min="6934" max="6934" width="5.140625" style="136" customWidth="1"/>
    <col min="6935" max="6936" width="11.42578125" style="136" customWidth="1"/>
    <col min="6937" max="6937" width="13.140625" style="136" customWidth="1"/>
    <col min="6938" max="6938" width="11.5703125" style="136" customWidth="1"/>
    <col min="6939" max="6939" width="9.7109375" style="136" customWidth="1"/>
    <col min="6940" max="7168" width="11.42578125" style="136" customWidth="1"/>
    <col min="7169" max="7169" width="7.7109375" style="136" customWidth="1"/>
    <col min="7170" max="7170" width="3.140625" style="136" customWidth="1"/>
    <col min="7171" max="7171" width="4.140625" style="136" customWidth="1"/>
    <col min="7172" max="7172" width="33.28515625" style="136" customWidth="1"/>
    <col min="7173" max="7173" width="4.7109375" style="136" customWidth="1"/>
    <col min="7174" max="7174" width="4.140625" style="136" customWidth="1"/>
    <col min="7175" max="7175" width="4.7109375" style="136" customWidth="1"/>
    <col min="7176" max="7176" width="6.28515625" style="136" customWidth="1"/>
    <col min="7177" max="7177" width="9.5703125" style="136" customWidth="1"/>
    <col min="7178" max="7178" width="11.85546875" style="136" customWidth="1"/>
    <col min="7179" max="7179" width="11.5703125" style="136" customWidth="1"/>
    <col min="7180" max="7180" width="9" style="136" customWidth="1"/>
    <col min="7181" max="7181" width="15.140625" style="136" customWidth="1"/>
    <col min="7182" max="7182" width="11.5703125" style="136" customWidth="1"/>
    <col min="7183" max="7183" width="10.85546875" style="136" customWidth="1"/>
    <col min="7184" max="7184" width="6.7109375" style="136" customWidth="1"/>
    <col min="7185" max="7185" width="7.5703125" style="136" customWidth="1"/>
    <col min="7186" max="7186" width="2.28515625" style="136" customWidth="1"/>
    <col min="7187" max="7187" width="7.5703125" style="136" customWidth="1"/>
    <col min="7188" max="7188" width="6.42578125" style="136" customWidth="1"/>
    <col min="7189" max="7189" width="4" style="136" customWidth="1"/>
    <col min="7190" max="7190" width="5.140625" style="136" customWidth="1"/>
    <col min="7191" max="7192" width="11.42578125" style="136" customWidth="1"/>
    <col min="7193" max="7193" width="13.140625" style="136" customWidth="1"/>
    <col min="7194" max="7194" width="11.5703125" style="136" customWidth="1"/>
    <col min="7195" max="7195" width="9.7109375" style="136" customWidth="1"/>
    <col min="7196" max="7424" width="11.42578125" style="136" customWidth="1"/>
    <col min="7425" max="7425" width="7.7109375" style="136" customWidth="1"/>
    <col min="7426" max="7426" width="3.140625" style="136" customWidth="1"/>
    <col min="7427" max="7427" width="4.140625" style="136" customWidth="1"/>
    <col min="7428" max="7428" width="33.28515625" style="136" customWidth="1"/>
    <col min="7429" max="7429" width="4.7109375" style="136" customWidth="1"/>
    <col min="7430" max="7430" width="4.140625" style="136" customWidth="1"/>
    <col min="7431" max="7431" width="4.7109375" style="136" customWidth="1"/>
    <col min="7432" max="7432" width="6.28515625" style="136" customWidth="1"/>
    <col min="7433" max="7433" width="9.5703125" style="136" customWidth="1"/>
    <col min="7434" max="7434" width="11.85546875" style="136" customWidth="1"/>
    <col min="7435" max="7435" width="11.5703125" style="136" customWidth="1"/>
    <col min="7436" max="7436" width="9" style="136" customWidth="1"/>
    <col min="7437" max="7437" width="15.140625" style="136" customWidth="1"/>
    <col min="7438" max="7438" width="11.5703125" style="136" customWidth="1"/>
    <col min="7439" max="7439" width="10.85546875" style="136" customWidth="1"/>
    <col min="7440" max="7440" width="6.7109375" style="136" customWidth="1"/>
    <col min="7441" max="7441" width="7.5703125" style="136" customWidth="1"/>
    <col min="7442" max="7442" width="2.28515625" style="136" customWidth="1"/>
    <col min="7443" max="7443" width="7.5703125" style="136" customWidth="1"/>
    <col min="7444" max="7444" width="6.42578125" style="136" customWidth="1"/>
    <col min="7445" max="7445" width="4" style="136" customWidth="1"/>
    <col min="7446" max="7446" width="5.140625" style="136" customWidth="1"/>
    <col min="7447" max="7448" width="11.42578125" style="136" customWidth="1"/>
    <col min="7449" max="7449" width="13.140625" style="136" customWidth="1"/>
    <col min="7450" max="7450" width="11.5703125" style="136" customWidth="1"/>
    <col min="7451" max="7451" width="9.7109375" style="136" customWidth="1"/>
    <col min="7452" max="7680" width="11.42578125" style="136" customWidth="1"/>
    <col min="7681" max="7681" width="7.7109375" style="136" customWidth="1"/>
    <col min="7682" max="7682" width="3.140625" style="136" customWidth="1"/>
    <col min="7683" max="7683" width="4.140625" style="136" customWidth="1"/>
    <col min="7684" max="7684" width="33.28515625" style="136" customWidth="1"/>
    <col min="7685" max="7685" width="4.7109375" style="136" customWidth="1"/>
    <col min="7686" max="7686" width="4.140625" style="136" customWidth="1"/>
    <col min="7687" max="7687" width="4.7109375" style="136" customWidth="1"/>
    <col min="7688" max="7688" width="6.28515625" style="136" customWidth="1"/>
    <col min="7689" max="7689" width="9.5703125" style="136" customWidth="1"/>
    <col min="7690" max="7690" width="11.85546875" style="136" customWidth="1"/>
    <col min="7691" max="7691" width="11.5703125" style="136" customWidth="1"/>
    <col min="7692" max="7692" width="9" style="136" customWidth="1"/>
    <col min="7693" max="7693" width="15.140625" style="136" customWidth="1"/>
    <col min="7694" max="7694" width="11.5703125" style="136" customWidth="1"/>
    <col min="7695" max="7695" width="10.85546875" style="136" customWidth="1"/>
    <col min="7696" max="7696" width="6.7109375" style="136" customWidth="1"/>
    <col min="7697" max="7697" width="7.5703125" style="136" customWidth="1"/>
    <col min="7698" max="7698" width="2.28515625" style="136" customWidth="1"/>
    <col min="7699" max="7699" width="7.5703125" style="136" customWidth="1"/>
    <col min="7700" max="7700" width="6.42578125" style="136" customWidth="1"/>
    <col min="7701" max="7701" width="4" style="136" customWidth="1"/>
    <col min="7702" max="7702" width="5.140625" style="136" customWidth="1"/>
    <col min="7703" max="7704" width="11.42578125" style="136" customWidth="1"/>
    <col min="7705" max="7705" width="13.140625" style="136" customWidth="1"/>
    <col min="7706" max="7706" width="11.5703125" style="136" customWidth="1"/>
    <col min="7707" max="7707" width="9.7109375" style="136" customWidth="1"/>
    <col min="7708" max="7936" width="11.42578125" style="136" customWidth="1"/>
    <col min="7937" max="7937" width="7.7109375" style="136" customWidth="1"/>
    <col min="7938" max="7938" width="3.140625" style="136" customWidth="1"/>
    <col min="7939" max="7939" width="4.140625" style="136" customWidth="1"/>
    <col min="7940" max="7940" width="33.28515625" style="136" customWidth="1"/>
    <col min="7941" max="7941" width="4.7109375" style="136" customWidth="1"/>
    <col min="7942" max="7942" width="4.140625" style="136" customWidth="1"/>
    <col min="7943" max="7943" width="4.7109375" style="136" customWidth="1"/>
    <col min="7944" max="7944" width="6.28515625" style="136" customWidth="1"/>
    <col min="7945" max="7945" width="9.5703125" style="136" customWidth="1"/>
    <col min="7946" max="7946" width="11.85546875" style="136" customWidth="1"/>
    <col min="7947" max="7947" width="11.5703125" style="136" customWidth="1"/>
    <col min="7948" max="7948" width="9" style="136" customWidth="1"/>
    <col min="7949" max="7949" width="15.140625" style="136" customWidth="1"/>
    <col min="7950" max="7950" width="11.5703125" style="136" customWidth="1"/>
    <col min="7951" max="7951" width="10.85546875" style="136" customWidth="1"/>
    <col min="7952" max="7952" width="6.7109375" style="136" customWidth="1"/>
    <col min="7953" max="7953" width="7.5703125" style="136" customWidth="1"/>
    <col min="7954" max="7954" width="2.28515625" style="136" customWidth="1"/>
    <col min="7955" max="7955" width="7.5703125" style="136" customWidth="1"/>
    <col min="7956" max="7956" width="6.42578125" style="136" customWidth="1"/>
    <col min="7957" max="7957" width="4" style="136" customWidth="1"/>
    <col min="7958" max="7958" width="5.140625" style="136" customWidth="1"/>
    <col min="7959" max="7960" width="11.42578125" style="136" customWidth="1"/>
    <col min="7961" max="7961" width="13.140625" style="136" customWidth="1"/>
    <col min="7962" max="7962" width="11.5703125" style="136" customWidth="1"/>
    <col min="7963" max="7963" width="9.7109375" style="136" customWidth="1"/>
    <col min="7964" max="8192" width="11.42578125" style="136" customWidth="1"/>
    <col min="8193" max="8193" width="7.7109375" style="136" customWidth="1"/>
    <col min="8194" max="8194" width="3.140625" style="136" customWidth="1"/>
    <col min="8195" max="8195" width="4.140625" style="136" customWidth="1"/>
    <col min="8196" max="8196" width="33.28515625" style="136" customWidth="1"/>
    <col min="8197" max="8197" width="4.7109375" style="136" customWidth="1"/>
    <col min="8198" max="8198" width="4.140625" style="136" customWidth="1"/>
    <col min="8199" max="8199" width="4.7109375" style="136" customWidth="1"/>
    <col min="8200" max="8200" width="6.28515625" style="136" customWidth="1"/>
    <col min="8201" max="8201" width="9.5703125" style="136" customWidth="1"/>
    <col min="8202" max="8202" width="11.85546875" style="136" customWidth="1"/>
    <col min="8203" max="8203" width="11.5703125" style="136" customWidth="1"/>
    <col min="8204" max="8204" width="9" style="136" customWidth="1"/>
    <col min="8205" max="8205" width="15.140625" style="136" customWidth="1"/>
    <col min="8206" max="8206" width="11.5703125" style="136" customWidth="1"/>
    <col min="8207" max="8207" width="10.85546875" style="136" customWidth="1"/>
    <col min="8208" max="8208" width="6.7109375" style="136" customWidth="1"/>
    <col min="8209" max="8209" width="7.5703125" style="136" customWidth="1"/>
    <col min="8210" max="8210" width="2.28515625" style="136" customWidth="1"/>
    <col min="8211" max="8211" width="7.5703125" style="136" customWidth="1"/>
    <col min="8212" max="8212" width="6.42578125" style="136" customWidth="1"/>
    <col min="8213" max="8213" width="4" style="136" customWidth="1"/>
    <col min="8214" max="8214" width="5.140625" style="136" customWidth="1"/>
    <col min="8215" max="8216" width="11.42578125" style="136" customWidth="1"/>
    <col min="8217" max="8217" width="13.140625" style="136" customWidth="1"/>
    <col min="8218" max="8218" width="11.5703125" style="136" customWidth="1"/>
    <col min="8219" max="8219" width="9.7109375" style="136" customWidth="1"/>
    <col min="8220" max="8448" width="11.42578125" style="136" customWidth="1"/>
    <col min="8449" max="8449" width="7.7109375" style="136" customWidth="1"/>
    <col min="8450" max="8450" width="3.140625" style="136" customWidth="1"/>
    <col min="8451" max="8451" width="4.140625" style="136" customWidth="1"/>
    <col min="8452" max="8452" width="33.28515625" style="136" customWidth="1"/>
    <col min="8453" max="8453" width="4.7109375" style="136" customWidth="1"/>
    <col min="8454" max="8454" width="4.140625" style="136" customWidth="1"/>
    <col min="8455" max="8455" width="4.7109375" style="136" customWidth="1"/>
    <col min="8456" max="8456" width="6.28515625" style="136" customWidth="1"/>
    <col min="8457" max="8457" width="9.5703125" style="136" customWidth="1"/>
    <col min="8458" max="8458" width="11.85546875" style="136" customWidth="1"/>
    <col min="8459" max="8459" width="11.5703125" style="136" customWidth="1"/>
    <col min="8460" max="8460" width="9" style="136" customWidth="1"/>
    <col min="8461" max="8461" width="15.140625" style="136" customWidth="1"/>
    <col min="8462" max="8462" width="11.5703125" style="136" customWidth="1"/>
    <col min="8463" max="8463" width="10.85546875" style="136" customWidth="1"/>
    <col min="8464" max="8464" width="6.7109375" style="136" customWidth="1"/>
    <col min="8465" max="8465" width="7.5703125" style="136" customWidth="1"/>
    <col min="8466" max="8466" width="2.28515625" style="136" customWidth="1"/>
    <col min="8467" max="8467" width="7.5703125" style="136" customWidth="1"/>
    <col min="8468" max="8468" width="6.42578125" style="136" customWidth="1"/>
    <col min="8469" max="8469" width="4" style="136" customWidth="1"/>
    <col min="8470" max="8470" width="5.140625" style="136" customWidth="1"/>
    <col min="8471" max="8472" width="11.42578125" style="136" customWidth="1"/>
    <col min="8473" max="8473" width="13.140625" style="136" customWidth="1"/>
    <col min="8474" max="8474" width="11.5703125" style="136" customWidth="1"/>
    <col min="8475" max="8475" width="9.7109375" style="136" customWidth="1"/>
    <col min="8476" max="8704" width="11.42578125" style="136" customWidth="1"/>
    <col min="8705" max="8705" width="7.7109375" style="136" customWidth="1"/>
    <col min="8706" max="8706" width="3.140625" style="136" customWidth="1"/>
    <col min="8707" max="8707" width="4.140625" style="136" customWidth="1"/>
    <col min="8708" max="8708" width="33.28515625" style="136" customWidth="1"/>
    <col min="8709" max="8709" width="4.7109375" style="136" customWidth="1"/>
    <col min="8710" max="8710" width="4.140625" style="136" customWidth="1"/>
    <col min="8711" max="8711" width="4.7109375" style="136" customWidth="1"/>
    <col min="8712" max="8712" width="6.28515625" style="136" customWidth="1"/>
    <col min="8713" max="8713" width="9.5703125" style="136" customWidth="1"/>
    <col min="8714" max="8714" width="11.85546875" style="136" customWidth="1"/>
    <col min="8715" max="8715" width="11.5703125" style="136" customWidth="1"/>
    <col min="8716" max="8716" width="9" style="136" customWidth="1"/>
    <col min="8717" max="8717" width="15.140625" style="136" customWidth="1"/>
    <col min="8718" max="8718" width="11.5703125" style="136" customWidth="1"/>
    <col min="8719" max="8719" width="10.85546875" style="136" customWidth="1"/>
    <col min="8720" max="8720" width="6.7109375" style="136" customWidth="1"/>
    <col min="8721" max="8721" width="7.5703125" style="136" customWidth="1"/>
    <col min="8722" max="8722" width="2.28515625" style="136" customWidth="1"/>
    <col min="8723" max="8723" width="7.5703125" style="136" customWidth="1"/>
    <col min="8724" max="8724" width="6.42578125" style="136" customWidth="1"/>
    <col min="8725" max="8725" width="4" style="136" customWidth="1"/>
    <col min="8726" max="8726" width="5.140625" style="136" customWidth="1"/>
    <col min="8727" max="8728" width="11.42578125" style="136" customWidth="1"/>
    <col min="8729" max="8729" width="13.140625" style="136" customWidth="1"/>
    <col min="8730" max="8730" width="11.5703125" style="136" customWidth="1"/>
    <col min="8731" max="8731" width="9.7109375" style="136" customWidth="1"/>
    <col min="8732" max="8960" width="11.42578125" style="136" customWidth="1"/>
    <col min="8961" max="8961" width="7.7109375" style="136" customWidth="1"/>
    <col min="8962" max="8962" width="3.140625" style="136" customWidth="1"/>
    <col min="8963" max="8963" width="4.140625" style="136" customWidth="1"/>
    <col min="8964" max="8964" width="33.28515625" style="136" customWidth="1"/>
    <col min="8965" max="8965" width="4.7109375" style="136" customWidth="1"/>
    <col min="8966" max="8966" width="4.140625" style="136" customWidth="1"/>
    <col min="8967" max="8967" width="4.7109375" style="136" customWidth="1"/>
    <col min="8968" max="8968" width="6.28515625" style="136" customWidth="1"/>
    <col min="8969" max="8969" width="9.5703125" style="136" customWidth="1"/>
    <col min="8970" max="8970" width="11.85546875" style="136" customWidth="1"/>
    <col min="8971" max="8971" width="11.5703125" style="136" customWidth="1"/>
    <col min="8972" max="8972" width="9" style="136" customWidth="1"/>
    <col min="8973" max="8973" width="15.140625" style="136" customWidth="1"/>
    <col min="8974" max="8974" width="11.5703125" style="136" customWidth="1"/>
    <col min="8975" max="8975" width="10.85546875" style="136" customWidth="1"/>
    <col min="8976" max="8976" width="6.7109375" style="136" customWidth="1"/>
    <col min="8977" max="8977" width="7.5703125" style="136" customWidth="1"/>
    <col min="8978" max="8978" width="2.28515625" style="136" customWidth="1"/>
    <col min="8979" max="8979" width="7.5703125" style="136" customWidth="1"/>
    <col min="8980" max="8980" width="6.42578125" style="136" customWidth="1"/>
    <col min="8981" max="8981" width="4" style="136" customWidth="1"/>
    <col min="8982" max="8982" width="5.140625" style="136" customWidth="1"/>
    <col min="8983" max="8984" width="11.42578125" style="136" customWidth="1"/>
    <col min="8985" max="8985" width="13.140625" style="136" customWidth="1"/>
    <col min="8986" max="8986" width="11.5703125" style="136" customWidth="1"/>
    <col min="8987" max="8987" width="9.7109375" style="136" customWidth="1"/>
    <col min="8988" max="9216" width="11.42578125" style="136" customWidth="1"/>
    <col min="9217" max="9217" width="7.7109375" style="136" customWidth="1"/>
    <col min="9218" max="9218" width="3.140625" style="136" customWidth="1"/>
    <col min="9219" max="9219" width="4.140625" style="136" customWidth="1"/>
    <col min="9220" max="9220" width="33.28515625" style="136" customWidth="1"/>
    <col min="9221" max="9221" width="4.7109375" style="136" customWidth="1"/>
    <col min="9222" max="9222" width="4.140625" style="136" customWidth="1"/>
    <col min="9223" max="9223" width="4.7109375" style="136" customWidth="1"/>
    <col min="9224" max="9224" width="6.28515625" style="136" customWidth="1"/>
    <col min="9225" max="9225" width="9.5703125" style="136" customWidth="1"/>
    <col min="9226" max="9226" width="11.85546875" style="136" customWidth="1"/>
    <col min="9227" max="9227" width="11.5703125" style="136" customWidth="1"/>
    <col min="9228" max="9228" width="9" style="136" customWidth="1"/>
    <col min="9229" max="9229" width="15.140625" style="136" customWidth="1"/>
    <col min="9230" max="9230" width="11.5703125" style="136" customWidth="1"/>
    <col min="9231" max="9231" width="10.85546875" style="136" customWidth="1"/>
    <col min="9232" max="9232" width="6.7109375" style="136" customWidth="1"/>
    <col min="9233" max="9233" width="7.5703125" style="136" customWidth="1"/>
    <col min="9234" max="9234" width="2.28515625" style="136" customWidth="1"/>
    <col min="9235" max="9235" width="7.5703125" style="136" customWidth="1"/>
    <col min="9236" max="9236" width="6.42578125" style="136" customWidth="1"/>
    <col min="9237" max="9237" width="4" style="136" customWidth="1"/>
    <col min="9238" max="9238" width="5.140625" style="136" customWidth="1"/>
    <col min="9239" max="9240" width="11.42578125" style="136" customWidth="1"/>
    <col min="9241" max="9241" width="13.140625" style="136" customWidth="1"/>
    <col min="9242" max="9242" width="11.5703125" style="136" customWidth="1"/>
    <col min="9243" max="9243" width="9.7109375" style="136" customWidth="1"/>
    <col min="9244" max="9472" width="11.42578125" style="136" customWidth="1"/>
    <col min="9473" max="9473" width="7.7109375" style="136" customWidth="1"/>
    <col min="9474" max="9474" width="3.140625" style="136" customWidth="1"/>
    <col min="9475" max="9475" width="4.140625" style="136" customWidth="1"/>
    <col min="9476" max="9476" width="33.28515625" style="136" customWidth="1"/>
    <col min="9477" max="9477" width="4.7109375" style="136" customWidth="1"/>
    <col min="9478" max="9478" width="4.140625" style="136" customWidth="1"/>
    <col min="9479" max="9479" width="4.7109375" style="136" customWidth="1"/>
    <col min="9480" max="9480" width="6.28515625" style="136" customWidth="1"/>
    <col min="9481" max="9481" width="9.5703125" style="136" customWidth="1"/>
    <col min="9482" max="9482" width="11.85546875" style="136" customWidth="1"/>
    <col min="9483" max="9483" width="11.5703125" style="136" customWidth="1"/>
    <col min="9484" max="9484" width="9" style="136" customWidth="1"/>
    <col min="9485" max="9485" width="15.140625" style="136" customWidth="1"/>
    <col min="9486" max="9486" width="11.5703125" style="136" customWidth="1"/>
    <col min="9487" max="9487" width="10.85546875" style="136" customWidth="1"/>
    <col min="9488" max="9488" width="6.7109375" style="136" customWidth="1"/>
    <col min="9489" max="9489" width="7.5703125" style="136" customWidth="1"/>
    <col min="9490" max="9490" width="2.28515625" style="136" customWidth="1"/>
    <col min="9491" max="9491" width="7.5703125" style="136" customWidth="1"/>
    <col min="9492" max="9492" width="6.42578125" style="136" customWidth="1"/>
    <col min="9493" max="9493" width="4" style="136" customWidth="1"/>
    <col min="9494" max="9494" width="5.140625" style="136" customWidth="1"/>
    <col min="9495" max="9496" width="11.42578125" style="136" customWidth="1"/>
    <col min="9497" max="9497" width="13.140625" style="136" customWidth="1"/>
    <col min="9498" max="9498" width="11.5703125" style="136" customWidth="1"/>
    <col min="9499" max="9499" width="9.7109375" style="136" customWidth="1"/>
    <col min="9500" max="9728" width="11.42578125" style="136" customWidth="1"/>
    <col min="9729" max="9729" width="7.7109375" style="136" customWidth="1"/>
    <col min="9730" max="9730" width="3.140625" style="136" customWidth="1"/>
    <col min="9731" max="9731" width="4.140625" style="136" customWidth="1"/>
    <col min="9732" max="9732" width="33.28515625" style="136" customWidth="1"/>
    <col min="9733" max="9733" width="4.7109375" style="136" customWidth="1"/>
    <col min="9734" max="9734" width="4.140625" style="136" customWidth="1"/>
    <col min="9735" max="9735" width="4.7109375" style="136" customWidth="1"/>
    <col min="9736" max="9736" width="6.28515625" style="136" customWidth="1"/>
    <col min="9737" max="9737" width="9.5703125" style="136" customWidth="1"/>
    <col min="9738" max="9738" width="11.85546875" style="136" customWidth="1"/>
    <col min="9739" max="9739" width="11.5703125" style="136" customWidth="1"/>
    <col min="9740" max="9740" width="9" style="136" customWidth="1"/>
    <col min="9741" max="9741" width="15.140625" style="136" customWidth="1"/>
    <col min="9742" max="9742" width="11.5703125" style="136" customWidth="1"/>
    <col min="9743" max="9743" width="10.85546875" style="136" customWidth="1"/>
    <col min="9744" max="9744" width="6.7109375" style="136" customWidth="1"/>
    <col min="9745" max="9745" width="7.5703125" style="136" customWidth="1"/>
    <col min="9746" max="9746" width="2.28515625" style="136" customWidth="1"/>
    <col min="9747" max="9747" width="7.5703125" style="136" customWidth="1"/>
    <col min="9748" max="9748" width="6.42578125" style="136" customWidth="1"/>
    <col min="9749" max="9749" width="4" style="136" customWidth="1"/>
    <col min="9750" max="9750" width="5.140625" style="136" customWidth="1"/>
    <col min="9751" max="9752" width="11.42578125" style="136" customWidth="1"/>
    <col min="9753" max="9753" width="13.140625" style="136" customWidth="1"/>
    <col min="9754" max="9754" width="11.5703125" style="136" customWidth="1"/>
    <col min="9755" max="9755" width="9.7109375" style="136" customWidth="1"/>
    <col min="9756" max="9984" width="11.42578125" style="136" customWidth="1"/>
    <col min="9985" max="9985" width="7.7109375" style="136" customWidth="1"/>
    <col min="9986" max="9986" width="3.140625" style="136" customWidth="1"/>
    <col min="9987" max="9987" width="4.140625" style="136" customWidth="1"/>
    <col min="9988" max="9988" width="33.28515625" style="136" customWidth="1"/>
    <col min="9989" max="9989" width="4.7109375" style="136" customWidth="1"/>
    <col min="9990" max="9990" width="4.140625" style="136" customWidth="1"/>
    <col min="9991" max="9991" width="4.7109375" style="136" customWidth="1"/>
    <col min="9992" max="9992" width="6.28515625" style="136" customWidth="1"/>
    <col min="9993" max="9993" width="9.5703125" style="136" customWidth="1"/>
    <col min="9994" max="9994" width="11.85546875" style="136" customWidth="1"/>
    <col min="9995" max="9995" width="11.5703125" style="136" customWidth="1"/>
    <col min="9996" max="9996" width="9" style="136" customWidth="1"/>
    <col min="9997" max="9997" width="15.140625" style="136" customWidth="1"/>
    <col min="9998" max="9998" width="11.5703125" style="136" customWidth="1"/>
    <col min="9999" max="9999" width="10.85546875" style="136" customWidth="1"/>
    <col min="10000" max="10000" width="6.7109375" style="136" customWidth="1"/>
    <col min="10001" max="10001" width="7.5703125" style="136" customWidth="1"/>
    <col min="10002" max="10002" width="2.28515625" style="136" customWidth="1"/>
    <col min="10003" max="10003" width="7.5703125" style="136" customWidth="1"/>
    <col min="10004" max="10004" width="6.42578125" style="136" customWidth="1"/>
    <col min="10005" max="10005" width="4" style="136" customWidth="1"/>
    <col min="10006" max="10006" width="5.140625" style="136" customWidth="1"/>
    <col min="10007" max="10008" width="11.42578125" style="136" customWidth="1"/>
    <col min="10009" max="10009" width="13.140625" style="136" customWidth="1"/>
    <col min="10010" max="10010" width="11.5703125" style="136" customWidth="1"/>
    <col min="10011" max="10011" width="9.7109375" style="136" customWidth="1"/>
    <col min="10012" max="10240" width="11.42578125" style="136" customWidth="1"/>
    <col min="10241" max="10241" width="7.7109375" style="136" customWidth="1"/>
    <col min="10242" max="10242" width="3.140625" style="136" customWidth="1"/>
    <col min="10243" max="10243" width="4.140625" style="136" customWidth="1"/>
    <col min="10244" max="10244" width="33.28515625" style="136" customWidth="1"/>
    <col min="10245" max="10245" width="4.7109375" style="136" customWidth="1"/>
    <col min="10246" max="10246" width="4.140625" style="136" customWidth="1"/>
    <col min="10247" max="10247" width="4.7109375" style="136" customWidth="1"/>
    <col min="10248" max="10248" width="6.28515625" style="136" customWidth="1"/>
    <col min="10249" max="10249" width="9.5703125" style="136" customWidth="1"/>
    <col min="10250" max="10250" width="11.85546875" style="136" customWidth="1"/>
    <col min="10251" max="10251" width="11.5703125" style="136" customWidth="1"/>
    <col min="10252" max="10252" width="9" style="136" customWidth="1"/>
    <col min="10253" max="10253" width="15.140625" style="136" customWidth="1"/>
    <col min="10254" max="10254" width="11.5703125" style="136" customWidth="1"/>
    <col min="10255" max="10255" width="10.85546875" style="136" customWidth="1"/>
    <col min="10256" max="10256" width="6.7109375" style="136" customWidth="1"/>
    <col min="10257" max="10257" width="7.5703125" style="136" customWidth="1"/>
    <col min="10258" max="10258" width="2.28515625" style="136" customWidth="1"/>
    <col min="10259" max="10259" width="7.5703125" style="136" customWidth="1"/>
    <col min="10260" max="10260" width="6.42578125" style="136" customWidth="1"/>
    <col min="10261" max="10261" width="4" style="136" customWidth="1"/>
    <col min="10262" max="10262" width="5.140625" style="136" customWidth="1"/>
    <col min="10263" max="10264" width="11.42578125" style="136" customWidth="1"/>
    <col min="10265" max="10265" width="13.140625" style="136" customWidth="1"/>
    <col min="10266" max="10266" width="11.5703125" style="136" customWidth="1"/>
    <col min="10267" max="10267" width="9.7109375" style="136" customWidth="1"/>
    <col min="10268" max="10496" width="11.42578125" style="136" customWidth="1"/>
    <col min="10497" max="10497" width="7.7109375" style="136" customWidth="1"/>
    <col min="10498" max="10498" width="3.140625" style="136" customWidth="1"/>
    <col min="10499" max="10499" width="4.140625" style="136" customWidth="1"/>
    <col min="10500" max="10500" width="33.28515625" style="136" customWidth="1"/>
    <col min="10501" max="10501" width="4.7109375" style="136" customWidth="1"/>
    <col min="10502" max="10502" width="4.140625" style="136" customWidth="1"/>
    <col min="10503" max="10503" width="4.7109375" style="136" customWidth="1"/>
    <col min="10504" max="10504" width="6.28515625" style="136" customWidth="1"/>
    <col min="10505" max="10505" width="9.5703125" style="136" customWidth="1"/>
    <col min="10506" max="10506" width="11.85546875" style="136" customWidth="1"/>
    <col min="10507" max="10507" width="11.5703125" style="136" customWidth="1"/>
    <col min="10508" max="10508" width="9" style="136" customWidth="1"/>
    <col min="10509" max="10509" width="15.140625" style="136" customWidth="1"/>
    <col min="10510" max="10510" width="11.5703125" style="136" customWidth="1"/>
    <col min="10511" max="10511" width="10.85546875" style="136" customWidth="1"/>
    <col min="10512" max="10512" width="6.7109375" style="136" customWidth="1"/>
    <col min="10513" max="10513" width="7.5703125" style="136" customWidth="1"/>
    <col min="10514" max="10514" width="2.28515625" style="136" customWidth="1"/>
    <col min="10515" max="10515" width="7.5703125" style="136" customWidth="1"/>
    <col min="10516" max="10516" width="6.42578125" style="136" customWidth="1"/>
    <col min="10517" max="10517" width="4" style="136" customWidth="1"/>
    <col min="10518" max="10518" width="5.140625" style="136" customWidth="1"/>
    <col min="10519" max="10520" width="11.42578125" style="136" customWidth="1"/>
    <col min="10521" max="10521" width="13.140625" style="136" customWidth="1"/>
    <col min="10522" max="10522" width="11.5703125" style="136" customWidth="1"/>
    <col min="10523" max="10523" width="9.7109375" style="136" customWidth="1"/>
    <col min="10524" max="10752" width="11.42578125" style="136" customWidth="1"/>
    <col min="10753" max="10753" width="7.7109375" style="136" customWidth="1"/>
    <col min="10754" max="10754" width="3.140625" style="136" customWidth="1"/>
    <col min="10755" max="10755" width="4.140625" style="136" customWidth="1"/>
    <col min="10756" max="10756" width="33.28515625" style="136" customWidth="1"/>
    <col min="10757" max="10757" width="4.7109375" style="136" customWidth="1"/>
    <col min="10758" max="10758" width="4.140625" style="136" customWidth="1"/>
    <col min="10759" max="10759" width="4.7109375" style="136" customWidth="1"/>
    <col min="10760" max="10760" width="6.28515625" style="136" customWidth="1"/>
    <col min="10761" max="10761" width="9.5703125" style="136" customWidth="1"/>
    <col min="10762" max="10762" width="11.85546875" style="136" customWidth="1"/>
    <col min="10763" max="10763" width="11.5703125" style="136" customWidth="1"/>
    <col min="10764" max="10764" width="9" style="136" customWidth="1"/>
    <col min="10765" max="10765" width="15.140625" style="136" customWidth="1"/>
    <col min="10766" max="10766" width="11.5703125" style="136" customWidth="1"/>
    <col min="10767" max="10767" width="10.85546875" style="136" customWidth="1"/>
    <col min="10768" max="10768" width="6.7109375" style="136" customWidth="1"/>
    <col min="10769" max="10769" width="7.5703125" style="136" customWidth="1"/>
    <col min="10770" max="10770" width="2.28515625" style="136" customWidth="1"/>
    <col min="10771" max="10771" width="7.5703125" style="136" customWidth="1"/>
    <col min="10772" max="10772" width="6.42578125" style="136" customWidth="1"/>
    <col min="10773" max="10773" width="4" style="136" customWidth="1"/>
    <col min="10774" max="10774" width="5.140625" style="136" customWidth="1"/>
    <col min="10775" max="10776" width="11.42578125" style="136" customWidth="1"/>
    <col min="10777" max="10777" width="13.140625" style="136" customWidth="1"/>
    <col min="10778" max="10778" width="11.5703125" style="136" customWidth="1"/>
    <col min="10779" max="10779" width="9.7109375" style="136" customWidth="1"/>
    <col min="10780" max="11008" width="11.42578125" style="136" customWidth="1"/>
    <col min="11009" max="11009" width="7.7109375" style="136" customWidth="1"/>
    <col min="11010" max="11010" width="3.140625" style="136" customWidth="1"/>
    <col min="11011" max="11011" width="4.140625" style="136" customWidth="1"/>
    <col min="11012" max="11012" width="33.28515625" style="136" customWidth="1"/>
    <col min="11013" max="11013" width="4.7109375" style="136" customWidth="1"/>
    <col min="11014" max="11014" width="4.140625" style="136" customWidth="1"/>
    <col min="11015" max="11015" width="4.7109375" style="136" customWidth="1"/>
    <col min="11016" max="11016" width="6.28515625" style="136" customWidth="1"/>
    <col min="11017" max="11017" width="9.5703125" style="136" customWidth="1"/>
    <col min="11018" max="11018" width="11.85546875" style="136" customWidth="1"/>
    <col min="11019" max="11019" width="11.5703125" style="136" customWidth="1"/>
    <col min="11020" max="11020" width="9" style="136" customWidth="1"/>
    <col min="11021" max="11021" width="15.140625" style="136" customWidth="1"/>
    <col min="11022" max="11022" width="11.5703125" style="136" customWidth="1"/>
    <col min="11023" max="11023" width="10.85546875" style="136" customWidth="1"/>
    <col min="11024" max="11024" width="6.7109375" style="136" customWidth="1"/>
    <col min="11025" max="11025" width="7.5703125" style="136" customWidth="1"/>
    <col min="11026" max="11026" width="2.28515625" style="136" customWidth="1"/>
    <col min="11027" max="11027" width="7.5703125" style="136" customWidth="1"/>
    <col min="11028" max="11028" width="6.42578125" style="136" customWidth="1"/>
    <col min="11029" max="11029" width="4" style="136" customWidth="1"/>
    <col min="11030" max="11030" width="5.140625" style="136" customWidth="1"/>
    <col min="11031" max="11032" width="11.42578125" style="136" customWidth="1"/>
    <col min="11033" max="11033" width="13.140625" style="136" customWidth="1"/>
    <col min="11034" max="11034" width="11.5703125" style="136" customWidth="1"/>
    <col min="11035" max="11035" width="9.7109375" style="136" customWidth="1"/>
    <col min="11036" max="11264" width="11.42578125" style="136" customWidth="1"/>
    <col min="11265" max="11265" width="7.7109375" style="136" customWidth="1"/>
    <col min="11266" max="11266" width="3.140625" style="136" customWidth="1"/>
    <col min="11267" max="11267" width="4.140625" style="136" customWidth="1"/>
    <col min="11268" max="11268" width="33.28515625" style="136" customWidth="1"/>
    <col min="11269" max="11269" width="4.7109375" style="136" customWidth="1"/>
    <col min="11270" max="11270" width="4.140625" style="136" customWidth="1"/>
    <col min="11271" max="11271" width="4.7109375" style="136" customWidth="1"/>
    <col min="11272" max="11272" width="6.28515625" style="136" customWidth="1"/>
    <col min="11273" max="11273" width="9.5703125" style="136" customWidth="1"/>
    <col min="11274" max="11274" width="11.85546875" style="136" customWidth="1"/>
    <col min="11275" max="11275" width="11.5703125" style="136" customWidth="1"/>
    <col min="11276" max="11276" width="9" style="136" customWidth="1"/>
    <col min="11277" max="11277" width="15.140625" style="136" customWidth="1"/>
    <col min="11278" max="11278" width="11.5703125" style="136" customWidth="1"/>
    <col min="11279" max="11279" width="10.85546875" style="136" customWidth="1"/>
    <col min="11280" max="11280" width="6.7109375" style="136" customWidth="1"/>
    <col min="11281" max="11281" width="7.5703125" style="136" customWidth="1"/>
    <col min="11282" max="11282" width="2.28515625" style="136" customWidth="1"/>
    <col min="11283" max="11283" width="7.5703125" style="136" customWidth="1"/>
    <col min="11284" max="11284" width="6.42578125" style="136" customWidth="1"/>
    <col min="11285" max="11285" width="4" style="136" customWidth="1"/>
    <col min="11286" max="11286" width="5.140625" style="136" customWidth="1"/>
    <col min="11287" max="11288" width="11.42578125" style="136" customWidth="1"/>
    <col min="11289" max="11289" width="13.140625" style="136" customWidth="1"/>
    <col min="11290" max="11290" width="11.5703125" style="136" customWidth="1"/>
    <col min="11291" max="11291" width="9.7109375" style="136" customWidth="1"/>
    <col min="11292" max="11520" width="11.42578125" style="136" customWidth="1"/>
    <col min="11521" max="11521" width="7.7109375" style="136" customWidth="1"/>
    <col min="11522" max="11522" width="3.140625" style="136" customWidth="1"/>
    <col min="11523" max="11523" width="4.140625" style="136" customWidth="1"/>
    <col min="11524" max="11524" width="33.28515625" style="136" customWidth="1"/>
    <col min="11525" max="11525" width="4.7109375" style="136" customWidth="1"/>
    <col min="11526" max="11526" width="4.140625" style="136" customWidth="1"/>
    <col min="11527" max="11527" width="4.7109375" style="136" customWidth="1"/>
    <col min="11528" max="11528" width="6.28515625" style="136" customWidth="1"/>
    <col min="11529" max="11529" width="9.5703125" style="136" customWidth="1"/>
    <col min="11530" max="11530" width="11.85546875" style="136" customWidth="1"/>
    <col min="11531" max="11531" width="11.5703125" style="136" customWidth="1"/>
    <col min="11532" max="11532" width="9" style="136" customWidth="1"/>
    <col min="11533" max="11533" width="15.140625" style="136" customWidth="1"/>
    <col min="11534" max="11534" width="11.5703125" style="136" customWidth="1"/>
    <col min="11535" max="11535" width="10.85546875" style="136" customWidth="1"/>
    <col min="11536" max="11536" width="6.7109375" style="136" customWidth="1"/>
    <col min="11537" max="11537" width="7.5703125" style="136" customWidth="1"/>
    <col min="11538" max="11538" width="2.28515625" style="136" customWidth="1"/>
    <col min="11539" max="11539" width="7.5703125" style="136" customWidth="1"/>
    <col min="11540" max="11540" width="6.42578125" style="136" customWidth="1"/>
    <col min="11541" max="11541" width="4" style="136" customWidth="1"/>
    <col min="11542" max="11542" width="5.140625" style="136" customWidth="1"/>
    <col min="11543" max="11544" width="11.42578125" style="136" customWidth="1"/>
    <col min="11545" max="11545" width="13.140625" style="136" customWidth="1"/>
    <col min="11546" max="11546" width="11.5703125" style="136" customWidth="1"/>
    <col min="11547" max="11547" width="9.7109375" style="136" customWidth="1"/>
    <col min="11548" max="11776" width="11.42578125" style="136" customWidth="1"/>
    <col min="11777" max="11777" width="7.7109375" style="136" customWidth="1"/>
    <col min="11778" max="11778" width="3.140625" style="136" customWidth="1"/>
    <col min="11779" max="11779" width="4.140625" style="136" customWidth="1"/>
    <col min="11780" max="11780" width="33.28515625" style="136" customWidth="1"/>
    <col min="11781" max="11781" width="4.7109375" style="136" customWidth="1"/>
    <col min="11782" max="11782" width="4.140625" style="136" customWidth="1"/>
    <col min="11783" max="11783" width="4.7109375" style="136" customWidth="1"/>
    <col min="11784" max="11784" width="6.28515625" style="136" customWidth="1"/>
    <col min="11785" max="11785" width="9.5703125" style="136" customWidth="1"/>
    <col min="11786" max="11786" width="11.85546875" style="136" customWidth="1"/>
    <col min="11787" max="11787" width="11.5703125" style="136" customWidth="1"/>
    <col min="11788" max="11788" width="9" style="136" customWidth="1"/>
    <col min="11789" max="11789" width="15.140625" style="136" customWidth="1"/>
    <col min="11790" max="11790" width="11.5703125" style="136" customWidth="1"/>
    <col min="11791" max="11791" width="10.85546875" style="136" customWidth="1"/>
    <col min="11792" max="11792" width="6.7109375" style="136" customWidth="1"/>
    <col min="11793" max="11793" width="7.5703125" style="136" customWidth="1"/>
    <col min="11794" max="11794" width="2.28515625" style="136" customWidth="1"/>
    <col min="11795" max="11795" width="7.5703125" style="136" customWidth="1"/>
    <col min="11796" max="11796" width="6.42578125" style="136" customWidth="1"/>
    <col min="11797" max="11797" width="4" style="136" customWidth="1"/>
    <col min="11798" max="11798" width="5.140625" style="136" customWidth="1"/>
    <col min="11799" max="11800" width="11.42578125" style="136" customWidth="1"/>
    <col min="11801" max="11801" width="13.140625" style="136" customWidth="1"/>
    <col min="11802" max="11802" width="11.5703125" style="136" customWidth="1"/>
    <col min="11803" max="11803" width="9.7109375" style="136" customWidth="1"/>
    <col min="11804" max="12032" width="11.42578125" style="136" customWidth="1"/>
    <col min="12033" max="12033" width="7.7109375" style="136" customWidth="1"/>
    <col min="12034" max="12034" width="3.140625" style="136" customWidth="1"/>
    <col min="12035" max="12035" width="4.140625" style="136" customWidth="1"/>
    <col min="12036" max="12036" width="33.28515625" style="136" customWidth="1"/>
    <col min="12037" max="12037" width="4.7109375" style="136" customWidth="1"/>
    <col min="12038" max="12038" width="4.140625" style="136" customWidth="1"/>
    <col min="12039" max="12039" width="4.7109375" style="136" customWidth="1"/>
    <col min="12040" max="12040" width="6.28515625" style="136" customWidth="1"/>
    <col min="12041" max="12041" width="9.5703125" style="136" customWidth="1"/>
    <col min="12042" max="12042" width="11.85546875" style="136" customWidth="1"/>
    <col min="12043" max="12043" width="11.5703125" style="136" customWidth="1"/>
    <col min="12044" max="12044" width="9" style="136" customWidth="1"/>
    <col min="12045" max="12045" width="15.140625" style="136" customWidth="1"/>
    <col min="12046" max="12046" width="11.5703125" style="136" customWidth="1"/>
    <col min="12047" max="12047" width="10.85546875" style="136" customWidth="1"/>
    <col min="12048" max="12048" width="6.7109375" style="136" customWidth="1"/>
    <col min="12049" max="12049" width="7.5703125" style="136" customWidth="1"/>
    <col min="12050" max="12050" width="2.28515625" style="136" customWidth="1"/>
    <col min="12051" max="12051" width="7.5703125" style="136" customWidth="1"/>
    <col min="12052" max="12052" width="6.42578125" style="136" customWidth="1"/>
    <col min="12053" max="12053" width="4" style="136" customWidth="1"/>
    <col min="12054" max="12054" width="5.140625" style="136" customWidth="1"/>
    <col min="12055" max="12056" width="11.42578125" style="136" customWidth="1"/>
    <col min="12057" max="12057" width="13.140625" style="136" customWidth="1"/>
    <col min="12058" max="12058" width="11.5703125" style="136" customWidth="1"/>
    <col min="12059" max="12059" width="9.7109375" style="136" customWidth="1"/>
    <col min="12060" max="12288" width="11.42578125" style="136" customWidth="1"/>
    <col min="12289" max="12289" width="7.7109375" style="136" customWidth="1"/>
    <col min="12290" max="12290" width="3.140625" style="136" customWidth="1"/>
    <col min="12291" max="12291" width="4.140625" style="136" customWidth="1"/>
    <col min="12292" max="12292" width="33.28515625" style="136" customWidth="1"/>
    <col min="12293" max="12293" width="4.7109375" style="136" customWidth="1"/>
    <col min="12294" max="12294" width="4.140625" style="136" customWidth="1"/>
    <col min="12295" max="12295" width="4.7109375" style="136" customWidth="1"/>
    <col min="12296" max="12296" width="6.28515625" style="136" customWidth="1"/>
    <col min="12297" max="12297" width="9.5703125" style="136" customWidth="1"/>
    <col min="12298" max="12298" width="11.85546875" style="136" customWidth="1"/>
    <col min="12299" max="12299" width="11.5703125" style="136" customWidth="1"/>
    <col min="12300" max="12300" width="9" style="136" customWidth="1"/>
    <col min="12301" max="12301" width="15.140625" style="136" customWidth="1"/>
    <col min="12302" max="12302" width="11.5703125" style="136" customWidth="1"/>
    <col min="12303" max="12303" width="10.85546875" style="136" customWidth="1"/>
    <col min="12304" max="12304" width="6.7109375" style="136" customWidth="1"/>
    <col min="12305" max="12305" width="7.5703125" style="136" customWidth="1"/>
    <col min="12306" max="12306" width="2.28515625" style="136" customWidth="1"/>
    <col min="12307" max="12307" width="7.5703125" style="136" customWidth="1"/>
    <col min="12308" max="12308" width="6.42578125" style="136" customWidth="1"/>
    <col min="12309" max="12309" width="4" style="136" customWidth="1"/>
    <col min="12310" max="12310" width="5.140625" style="136" customWidth="1"/>
    <col min="12311" max="12312" width="11.42578125" style="136" customWidth="1"/>
    <col min="12313" max="12313" width="13.140625" style="136" customWidth="1"/>
    <col min="12314" max="12314" width="11.5703125" style="136" customWidth="1"/>
    <col min="12315" max="12315" width="9.7109375" style="136" customWidth="1"/>
    <col min="12316" max="12544" width="11.42578125" style="136" customWidth="1"/>
    <col min="12545" max="12545" width="7.7109375" style="136" customWidth="1"/>
    <col min="12546" max="12546" width="3.140625" style="136" customWidth="1"/>
    <col min="12547" max="12547" width="4.140625" style="136" customWidth="1"/>
    <col min="12548" max="12548" width="33.28515625" style="136" customWidth="1"/>
    <col min="12549" max="12549" width="4.7109375" style="136" customWidth="1"/>
    <col min="12550" max="12550" width="4.140625" style="136" customWidth="1"/>
    <col min="12551" max="12551" width="4.7109375" style="136" customWidth="1"/>
    <col min="12552" max="12552" width="6.28515625" style="136" customWidth="1"/>
    <col min="12553" max="12553" width="9.5703125" style="136" customWidth="1"/>
    <col min="12554" max="12554" width="11.85546875" style="136" customWidth="1"/>
    <col min="12555" max="12555" width="11.5703125" style="136" customWidth="1"/>
    <col min="12556" max="12556" width="9" style="136" customWidth="1"/>
    <col min="12557" max="12557" width="15.140625" style="136" customWidth="1"/>
    <col min="12558" max="12558" width="11.5703125" style="136" customWidth="1"/>
    <col min="12559" max="12559" width="10.85546875" style="136" customWidth="1"/>
    <col min="12560" max="12560" width="6.7109375" style="136" customWidth="1"/>
    <col min="12561" max="12561" width="7.5703125" style="136" customWidth="1"/>
    <col min="12562" max="12562" width="2.28515625" style="136" customWidth="1"/>
    <col min="12563" max="12563" width="7.5703125" style="136" customWidth="1"/>
    <col min="12564" max="12564" width="6.42578125" style="136" customWidth="1"/>
    <col min="12565" max="12565" width="4" style="136" customWidth="1"/>
    <col min="12566" max="12566" width="5.140625" style="136" customWidth="1"/>
    <col min="12567" max="12568" width="11.42578125" style="136" customWidth="1"/>
    <col min="12569" max="12569" width="13.140625" style="136" customWidth="1"/>
    <col min="12570" max="12570" width="11.5703125" style="136" customWidth="1"/>
    <col min="12571" max="12571" width="9.7109375" style="136" customWidth="1"/>
    <col min="12572" max="12800" width="11.42578125" style="136" customWidth="1"/>
    <col min="12801" max="12801" width="7.7109375" style="136" customWidth="1"/>
    <col min="12802" max="12802" width="3.140625" style="136" customWidth="1"/>
    <col min="12803" max="12803" width="4.140625" style="136" customWidth="1"/>
    <col min="12804" max="12804" width="33.28515625" style="136" customWidth="1"/>
    <col min="12805" max="12805" width="4.7109375" style="136" customWidth="1"/>
    <col min="12806" max="12806" width="4.140625" style="136" customWidth="1"/>
    <col min="12807" max="12807" width="4.7109375" style="136" customWidth="1"/>
    <col min="12808" max="12808" width="6.28515625" style="136" customWidth="1"/>
    <col min="12809" max="12809" width="9.5703125" style="136" customWidth="1"/>
    <col min="12810" max="12810" width="11.85546875" style="136" customWidth="1"/>
    <col min="12811" max="12811" width="11.5703125" style="136" customWidth="1"/>
    <col min="12812" max="12812" width="9" style="136" customWidth="1"/>
    <col min="12813" max="12813" width="15.140625" style="136" customWidth="1"/>
    <col min="12814" max="12814" width="11.5703125" style="136" customWidth="1"/>
    <col min="12815" max="12815" width="10.85546875" style="136" customWidth="1"/>
    <col min="12816" max="12816" width="6.7109375" style="136" customWidth="1"/>
    <col min="12817" max="12817" width="7.5703125" style="136" customWidth="1"/>
    <col min="12818" max="12818" width="2.28515625" style="136" customWidth="1"/>
    <col min="12819" max="12819" width="7.5703125" style="136" customWidth="1"/>
    <col min="12820" max="12820" width="6.42578125" style="136" customWidth="1"/>
    <col min="12821" max="12821" width="4" style="136" customWidth="1"/>
    <col min="12822" max="12822" width="5.140625" style="136" customWidth="1"/>
    <col min="12823" max="12824" width="11.42578125" style="136" customWidth="1"/>
    <col min="12825" max="12825" width="13.140625" style="136" customWidth="1"/>
    <col min="12826" max="12826" width="11.5703125" style="136" customWidth="1"/>
    <col min="12827" max="12827" width="9.7109375" style="136" customWidth="1"/>
    <col min="12828" max="13056" width="11.42578125" style="136" customWidth="1"/>
    <col min="13057" max="13057" width="7.7109375" style="136" customWidth="1"/>
    <col min="13058" max="13058" width="3.140625" style="136" customWidth="1"/>
    <col min="13059" max="13059" width="4.140625" style="136" customWidth="1"/>
    <col min="13060" max="13060" width="33.28515625" style="136" customWidth="1"/>
    <col min="13061" max="13061" width="4.7109375" style="136" customWidth="1"/>
    <col min="13062" max="13062" width="4.140625" style="136" customWidth="1"/>
    <col min="13063" max="13063" width="4.7109375" style="136" customWidth="1"/>
    <col min="13064" max="13064" width="6.28515625" style="136" customWidth="1"/>
    <col min="13065" max="13065" width="9.5703125" style="136" customWidth="1"/>
    <col min="13066" max="13066" width="11.85546875" style="136" customWidth="1"/>
    <col min="13067" max="13067" width="11.5703125" style="136" customWidth="1"/>
    <col min="13068" max="13068" width="9" style="136" customWidth="1"/>
    <col min="13069" max="13069" width="15.140625" style="136" customWidth="1"/>
    <col min="13070" max="13070" width="11.5703125" style="136" customWidth="1"/>
    <col min="13071" max="13071" width="10.85546875" style="136" customWidth="1"/>
    <col min="13072" max="13072" width="6.7109375" style="136" customWidth="1"/>
    <col min="13073" max="13073" width="7.5703125" style="136" customWidth="1"/>
    <col min="13074" max="13074" width="2.28515625" style="136" customWidth="1"/>
    <col min="13075" max="13075" width="7.5703125" style="136" customWidth="1"/>
    <col min="13076" max="13076" width="6.42578125" style="136" customWidth="1"/>
    <col min="13077" max="13077" width="4" style="136" customWidth="1"/>
    <col min="13078" max="13078" width="5.140625" style="136" customWidth="1"/>
    <col min="13079" max="13080" width="11.42578125" style="136" customWidth="1"/>
    <col min="13081" max="13081" width="13.140625" style="136" customWidth="1"/>
    <col min="13082" max="13082" width="11.5703125" style="136" customWidth="1"/>
    <col min="13083" max="13083" width="9.7109375" style="136" customWidth="1"/>
    <col min="13084" max="13312" width="11.42578125" style="136" customWidth="1"/>
    <col min="13313" max="13313" width="7.7109375" style="136" customWidth="1"/>
    <col min="13314" max="13314" width="3.140625" style="136" customWidth="1"/>
    <col min="13315" max="13315" width="4.140625" style="136" customWidth="1"/>
    <col min="13316" max="13316" width="33.28515625" style="136" customWidth="1"/>
    <col min="13317" max="13317" width="4.7109375" style="136" customWidth="1"/>
    <col min="13318" max="13318" width="4.140625" style="136" customWidth="1"/>
    <col min="13319" max="13319" width="4.7109375" style="136" customWidth="1"/>
    <col min="13320" max="13320" width="6.28515625" style="136" customWidth="1"/>
    <col min="13321" max="13321" width="9.5703125" style="136" customWidth="1"/>
    <col min="13322" max="13322" width="11.85546875" style="136" customWidth="1"/>
    <col min="13323" max="13323" width="11.5703125" style="136" customWidth="1"/>
    <col min="13324" max="13324" width="9" style="136" customWidth="1"/>
    <col min="13325" max="13325" width="15.140625" style="136" customWidth="1"/>
    <col min="13326" max="13326" width="11.5703125" style="136" customWidth="1"/>
    <col min="13327" max="13327" width="10.85546875" style="136" customWidth="1"/>
    <col min="13328" max="13328" width="6.7109375" style="136" customWidth="1"/>
    <col min="13329" max="13329" width="7.5703125" style="136" customWidth="1"/>
    <col min="13330" max="13330" width="2.28515625" style="136" customWidth="1"/>
    <col min="13331" max="13331" width="7.5703125" style="136" customWidth="1"/>
    <col min="13332" max="13332" width="6.42578125" style="136" customWidth="1"/>
    <col min="13333" max="13333" width="4" style="136" customWidth="1"/>
    <col min="13334" max="13334" width="5.140625" style="136" customWidth="1"/>
    <col min="13335" max="13336" width="11.42578125" style="136" customWidth="1"/>
    <col min="13337" max="13337" width="13.140625" style="136" customWidth="1"/>
    <col min="13338" max="13338" width="11.5703125" style="136" customWidth="1"/>
    <col min="13339" max="13339" width="9.7109375" style="136" customWidth="1"/>
    <col min="13340" max="13568" width="11.42578125" style="136" customWidth="1"/>
    <col min="13569" max="13569" width="7.7109375" style="136" customWidth="1"/>
    <col min="13570" max="13570" width="3.140625" style="136" customWidth="1"/>
    <col min="13571" max="13571" width="4.140625" style="136" customWidth="1"/>
    <col min="13572" max="13572" width="33.28515625" style="136" customWidth="1"/>
    <col min="13573" max="13573" width="4.7109375" style="136" customWidth="1"/>
    <col min="13574" max="13574" width="4.140625" style="136" customWidth="1"/>
    <col min="13575" max="13575" width="4.7109375" style="136" customWidth="1"/>
    <col min="13576" max="13576" width="6.28515625" style="136" customWidth="1"/>
    <col min="13577" max="13577" width="9.5703125" style="136" customWidth="1"/>
    <col min="13578" max="13578" width="11.85546875" style="136" customWidth="1"/>
    <col min="13579" max="13579" width="11.5703125" style="136" customWidth="1"/>
    <col min="13580" max="13580" width="9" style="136" customWidth="1"/>
    <col min="13581" max="13581" width="15.140625" style="136" customWidth="1"/>
    <col min="13582" max="13582" width="11.5703125" style="136" customWidth="1"/>
    <col min="13583" max="13583" width="10.85546875" style="136" customWidth="1"/>
    <col min="13584" max="13584" width="6.7109375" style="136" customWidth="1"/>
    <col min="13585" max="13585" width="7.5703125" style="136" customWidth="1"/>
    <col min="13586" max="13586" width="2.28515625" style="136" customWidth="1"/>
    <col min="13587" max="13587" width="7.5703125" style="136" customWidth="1"/>
    <col min="13588" max="13588" width="6.42578125" style="136" customWidth="1"/>
    <col min="13589" max="13589" width="4" style="136" customWidth="1"/>
    <col min="13590" max="13590" width="5.140625" style="136" customWidth="1"/>
    <col min="13591" max="13592" width="11.42578125" style="136" customWidth="1"/>
    <col min="13593" max="13593" width="13.140625" style="136" customWidth="1"/>
    <col min="13594" max="13594" width="11.5703125" style="136" customWidth="1"/>
    <col min="13595" max="13595" width="9.7109375" style="136" customWidth="1"/>
    <col min="13596" max="13824" width="11.42578125" style="136" customWidth="1"/>
    <col min="13825" max="13825" width="7.7109375" style="136" customWidth="1"/>
    <col min="13826" max="13826" width="3.140625" style="136" customWidth="1"/>
    <col min="13827" max="13827" width="4.140625" style="136" customWidth="1"/>
    <col min="13828" max="13828" width="33.28515625" style="136" customWidth="1"/>
    <col min="13829" max="13829" width="4.7109375" style="136" customWidth="1"/>
    <col min="13830" max="13830" width="4.140625" style="136" customWidth="1"/>
    <col min="13831" max="13831" width="4.7109375" style="136" customWidth="1"/>
    <col min="13832" max="13832" width="6.28515625" style="136" customWidth="1"/>
    <col min="13833" max="13833" width="9.5703125" style="136" customWidth="1"/>
    <col min="13834" max="13834" width="11.85546875" style="136" customWidth="1"/>
    <col min="13835" max="13835" width="11.5703125" style="136" customWidth="1"/>
    <col min="13836" max="13836" width="9" style="136" customWidth="1"/>
    <col min="13837" max="13837" width="15.140625" style="136" customWidth="1"/>
    <col min="13838" max="13838" width="11.5703125" style="136" customWidth="1"/>
    <col min="13839" max="13839" width="10.85546875" style="136" customWidth="1"/>
    <col min="13840" max="13840" width="6.7109375" style="136" customWidth="1"/>
    <col min="13841" max="13841" width="7.5703125" style="136" customWidth="1"/>
    <col min="13842" max="13842" width="2.28515625" style="136" customWidth="1"/>
    <col min="13843" max="13843" width="7.5703125" style="136" customWidth="1"/>
    <col min="13844" max="13844" width="6.42578125" style="136" customWidth="1"/>
    <col min="13845" max="13845" width="4" style="136" customWidth="1"/>
    <col min="13846" max="13846" width="5.140625" style="136" customWidth="1"/>
    <col min="13847" max="13848" width="11.42578125" style="136" customWidth="1"/>
    <col min="13849" max="13849" width="13.140625" style="136" customWidth="1"/>
    <col min="13850" max="13850" width="11.5703125" style="136" customWidth="1"/>
    <col min="13851" max="13851" width="9.7109375" style="136" customWidth="1"/>
    <col min="13852" max="14080" width="11.42578125" style="136" customWidth="1"/>
    <col min="14081" max="14081" width="7.7109375" style="136" customWidth="1"/>
    <col min="14082" max="14082" width="3.140625" style="136" customWidth="1"/>
    <col min="14083" max="14083" width="4.140625" style="136" customWidth="1"/>
    <col min="14084" max="14084" width="33.28515625" style="136" customWidth="1"/>
    <col min="14085" max="14085" width="4.7109375" style="136" customWidth="1"/>
    <col min="14086" max="14086" width="4.140625" style="136" customWidth="1"/>
    <col min="14087" max="14087" width="4.7109375" style="136" customWidth="1"/>
    <col min="14088" max="14088" width="6.28515625" style="136" customWidth="1"/>
    <col min="14089" max="14089" width="9.5703125" style="136" customWidth="1"/>
    <col min="14090" max="14090" width="11.85546875" style="136" customWidth="1"/>
    <col min="14091" max="14091" width="11.5703125" style="136" customWidth="1"/>
    <col min="14092" max="14092" width="9" style="136" customWidth="1"/>
    <col min="14093" max="14093" width="15.140625" style="136" customWidth="1"/>
    <col min="14094" max="14094" width="11.5703125" style="136" customWidth="1"/>
    <col min="14095" max="14095" width="10.85546875" style="136" customWidth="1"/>
    <col min="14096" max="14096" width="6.7109375" style="136" customWidth="1"/>
    <col min="14097" max="14097" width="7.5703125" style="136" customWidth="1"/>
    <col min="14098" max="14098" width="2.28515625" style="136" customWidth="1"/>
    <col min="14099" max="14099" width="7.5703125" style="136" customWidth="1"/>
    <col min="14100" max="14100" width="6.42578125" style="136" customWidth="1"/>
    <col min="14101" max="14101" width="4" style="136" customWidth="1"/>
    <col min="14102" max="14102" width="5.140625" style="136" customWidth="1"/>
    <col min="14103" max="14104" width="11.42578125" style="136" customWidth="1"/>
    <col min="14105" max="14105" width="13.140625" style="136" customWidth="1"/>
    <col min="14106" max="14106" width="11.5703125" style="136" customWidth="1"/>
    <col min="14107" max="14107" width="9.7109375" style="136" customWidth="1"/>
    <col min="14108" max="14336" width="11.42578125" style="136" customWidth="1"/>
    <col min="14337" max="14337" width="7.7109375" style="136" customWidth="1"/>
    <col min="14338" max="14338" width="3.140625" style="136" customWidth="1"/>
    <col min="14339" max="14339" width="4.140625" style="136" customWidth="1"/>
    <col min="14340" max="14340" width="33.28515625" style="136" customWidth="1"/>
    <col min="14341" max="14341" width="4.7109375" style="136" customWidth="1"/>
    <col min="14342" max="14342" width="4.140625" style="136" customWidth="1"/>
    <col min="14343" max="14343" width="4.7109375" style="136" customWidth="1"/>
    <col min="14344" max="14344" width="6.28515625" style="136" customWidth="1"/>
    <col min="14345" max="14345" width="9.5703125" style="136" customWidth="1"/>
    <col min="14346" max="14346" width="11.85546875" style="136" customWidth="1"/>
    <col min="14347" max="14347" width="11.5703125" style="136" customWidth="1"/>
    <col min="14348" max="14348" width="9" style="136" customWidth="1"/>
    <col min="14349" max="14349" width="15.140625" style="136" customWidth="1"/>
    <col min="14350" max="14350" width="11.5703125" style="136" customWidth="1"/>
    <col min="14351" max="14351" width="10.85546875" style="136" customWidth="1"/>
    <col min="14352" max="14352" width="6.7109375" style="136" customWidth="1"/>
    <col min="14353" max="14353" width="7.5703125" style="136" customWidth="1"/>
    <col min="14354" max="14354" width="2.28515625" style="136" customWidth="1"/>
    <col min="14355" max="14355" width="7.5703125" style="136" customWidth="1"/>
    <col min="14356" max="14356" width="6.42578125" style="136" customWidth="1"/>
    <col min="14357" max="14357" width="4" style="136" customWidth="1"/>
    <col min="14358" max="14358" width="5.140625" style="136" customWidth="1"/>
    <col min="14359" max="14360" width="11.42578125" style="136" customWidth="1"/>
    <col min="14361" max="14361" width="13.140625" style="136" customWidth="1"/>
    <col min="14362" max="14362" width="11.5703125" style="136" customWidth="1"/>
    <col min="14363" max="14363" width="9.7109375" style="136" customWidth="1"/>
    <col min="14364" max="14592" width="11.42578125" style="136" customWidth="1"/>
    <col min="14593" max="14593" width="7.7109375" style="136" customWidth="1"/>
    <col min="14594" max="14594" width="3.140625" style="136" customWidth="1"/>
    <col min="14595" max="14595" width="4.140625" style="136" customWidth="1"/>
    <col min="14596" max="14596" width="33.28515625" style="136" customWidth="1"/>
    <col min="14597" max="14597" width="4.7109375" style="136" customWidth="1"/>
    <col min="14598" max="14598" width="4.140625" style="136" customWidth="1"/>
    <col min="14599" max="14599" width="4.7109375" style="136" customWidth="1"/>
    <col min="14600" max="14600" width="6.28515625" style="136" customWidth="1"/>
    <col min="14601" max="14601" width="9.5703125" style="136" customWidth="1"/>
    <col min="14602" max="14602" width="11.85546875" style="136" customWidth="1"/>
    <col min="14603" max="14603" width="11.5703125" style="136" customWidth="1"/>
    <col min="14604" max="14604" width="9" style="136" customWidth="1"/>
    <col min="14605" max="14605" width="15.140625" style="136" customWidth="1"/>
    <col min="14606" max="14606" width="11.5703125" style="136" customWidth="1"/>
    <col min="14607" max="14607" width="10.85546875" style="136" customWidth="1"/>
    <col min="14608" max="14608" width="6.7109375" style="136" customWidth="1"/>
    <col min="14609" max="14609" width="7.5703125" style="136" customWidth="1"/>
    <col min="14610" max="14610" width="2.28515625" style="136" customWidth="1"/>
    <col min="14611" max="14611" width="7.5703125" style="136" customWidth="1"/>
    <col min="14612" max="14612" width="6.42578125" style="136" customWidth="1"/>
    <col min="14613" max="14613" width="4" style="136" customWidth="1"/>
    <col min="14614" max="14614" width="5.140625" style="136" customWidth="1"/>
    <col min="14615" max="14616" width="11.42578125" style="136" customWidth="1"/>
    <col min="14617" max="14617" width="13.140625" style="136" customWidth="1"/>
    <col min="14618" max="14618" width="11.5703125" style="136" customWidth="1"/>
    <col min="14619" max="14619" width="9.7109375" style="136" customWidth="1"/>
    <col min="14620" max="14848" width="11.42578125" style="136" customWidth="1"/>
    <col min="14849" max="14849" width="7.7109375" style="136" customWidth="1"/>
    <col min="14850" max="14850" width="3.140625" style="136" customWidth="1"/>
    <col min="14851" max="14851" width="4.140625" style="136" customWidth="1"/>
    <col min="14852" max="14852" width="33.28515625" style="136" customWidth="1"/>
    <col min="14853" max="14853" width="4.7109375" style="136" customWidth="1"/>
    <col min="14854" max="14854" width="4.140625" style="136" customWidth="1"/>
    <col min="14855" max="14855" width="4.7109375" style="136" customWidth="1"/>
    <col min="14856" max="14856" width="6.28515625" style="136" customWidth="1"/>
    <col min="14857" max="14857" width="9.5703125" style="136" customWidth="1"/>
    <col min="14858" max="14858" width="11.85546875" style="136" customWidth="1"/>
    <col min="14859" max="14859" width="11.5703125" style="136" customWidth="1"/>
    <col min="14860" max="14860" width="9" style="136" customWidth="1"/>
    <col min="14861" max="14861" width="15.140625" style="136" customWidth="1"/>
    <col min="14862" max="14862" width="11.5703125" style="136" customWidth="1"/>
    <col min="14863" max="14863" width="10.85546875" style="136" customWidth="1"/>
    <col min="14864" max="14864" width="6.7109375" style="136" customWidth="1"/>
    <col min="14865" max="14865" width="7.5703125" style="136" customWidth="1"/>
    <col min="14866" max="14866" width="2.28515625" style="136" customWidth="1"/>
    <col min="14867" max="14867" width="7.5703125" style="136" customWidth="1"/>
    <col min="14868" max="14868" width="6.42578125" style="136" customWidth="1"/>
    <col min="14869" max="14869" width="4" style="136" customWidth="1"/>
    <col min="14870" max="14870" width="5.140625" style="136" customWidth="1"/>
    <col min="14871" max="14872" width="11.42578125" style="136" customWidth="1"/>
    <col min="14873" max="14873" width="13.140625" style="136" customWidth="1"/>
    <col min="14874" max="14874" width="11.5703125" style="136" customWidth="1"/>
    <col min="14875" max="14875" width="9.7109375" style="136" customWidth="1"/>
    <col min="14876" max="15104" width="11.42578125" style="136" customWidth="1"/>
    <col min="15105" max="15105" width="7.7109375" style="136" customWidth="1"/>
    <col min="15106" max="15106" width="3.140625" style="136" customWidth="1"/>
    <col min="15107" max="15107" width="4.140625" style="136" customWidth="1"/>
    <col min="15108" max="15108" width="33.28515625" style="136" customWidth="1"/>
    <col min="15109" max="15109" width="4.7109375" style="136" customWidth="1"/>
    <col min="15110" max="15110" width="4.140625" style="136" customWidth="1"/>
    <col min="15111" max="15111" width="4.7109375" style="136" customWidth="1"/>
    <col min="15112" max="15112" width="6.28515625" style="136" customWidth="1"/>
    <col min="15113" max="15113" width="9.5703125" style="136" customWidth="1"/>
    <col min="15114" max="15114" width="11.85546875" style="136" customWidth="1"/>
    <col min="15115" max="15115" width="11.5703125" style="136" customWidth="1"/>
    <col min="15116" max="15116" width="9" style="136" customWidth="1"/>
    <col min="15117" max="15117" width="15.140625" style="136" customWidth="1"/>
    <col min="15118" max="15118" width="11.5703125" style="136" customWidth="1"/>
    <col min="15119" max="15119" width="10.85546875" style="136" customWidth="1"/>
    <col min="15120" max="15120" width="6.7109375" style="136" customWidth="1"/>
    <col min="15121" max="15121" width="7.5703125" style="136" customWidth="1"/>
    <col min="15122" max="15122" width="2.28515625" style="136" customWidth="1"/>
    <col min="15123" max="15123" width="7.5703125" style="136" customWidth="1"/>
    <col min="15124" max="15124" width="6.42578125" style="136" customWidth="1"/>
    <col min="15125" max="15125" width="4" style="136" customWidth="1"/>
    <col min="15126" max="15126" width="5.140625" style="136" customWidth="1"/>
    <col min="15127" max="15128" width="11.42578125" style="136" customWidth="1"/>
    <col min="15129" max="15129" width="13.140625" style="136" customWidth="1"/>
    <col min="15130" max="15130" width="11.5703125" style="136" customWidth="1"/>
    <col min="15131" max="15131" width="9.7109375" style="136" customWidth="1"/>
    <col min="15132" max="15360" width="11.42578125" style="136" customWidth="1"/>
    <col min="15361" max="15361" width="7.7109375" style="136" customWidth="1"/>
    <col min="15362" max="15362" width="3.140625" style="136" customWidth="1"/>
    <col min="15363" max="15363" width="4.140625" style="136" customWidth="1"/>
    <col min="15364" max="15364" width="33.28515625" style="136" customWidth="1"/>
    <col min="15365" max="15365" width="4.7109375" style="136" customWidth="1"/>
    <col min="15366" max="15366" width="4.140625" style="136" customWidth="1"/>
    <col min="15367" max="15367" width="4.7109375" style="136" customWidth="1"/>
    <col min="15368" max="15368" width="6.28515625" style="136" customWidth="1"/>
    <col min="15369" max="15369" width="9.5703125" style="136" customWidth="1"/>
    <col min="15370" max="15370" width="11.85546875" style="136" customWidth="1"/>
    <col min="15371" max="15371" width="11.5703125" style="136" customWidth="1"/>
    <col min="15372" max="15372" width="9" style="136" customWidth="1"/>
    <col min="15373" max="15373" width="15.140625" style="136" customWidth="1"/>
    <col min="15374" max="15374" width="11.5703125" style="136" customWidth="1"/>
    <col min="15375" max="15375" width="10.85546875" style="136" customWidth="1"/>
    <col min="15376" max="15376" width="6.7109375" style="136" customWidth="1"/>
    <col min="15377" max="15377" width="7.5703125" style="136" customWidth="1"/>
    <col min="15378" max="15378" width="2.28515625" style="136" customWidth="1"/>
    <col min="15379" max="15379" width="7.5703125" style="136" customWidth="1"/>
    <col min="15380" max="15380" width="6.42578125" style="136" customWidth="1"/>
    <col min="15381" max="15381" width="4" style="136" customWidth="1"/>
    <col min="15382" max="15382" width="5.140625" style="136" customWidth="1"/>
    <col min="15383" max="15384" width="11.42578125" style="136" customWidth="1"/>
    <col min="15385" max="15385" width="13.140625" style="136" customWidth="1"/>
    <col min="15386" max="15386" width="11.5703125" style="136" customWidth="1"/>
    <col min="15387" max="15387" width="9.7109375" style="136" customWidth="1"/>
    <col min="15388" max="15616" width="11.42578125" style="136" customWidth="1"/>
    <col min="15617" max="15617" width="7.7109375" style="136" customWidth="1"/>
    <col min="15618" max="15618" width="3.140625" style="136" customWidth="1"/>
    <col min="15619" max="15619" width="4.140625" style="136" customWidth="1"/>
    <col min="15620" max="15620" width="33.28515625" style="136" customWidth="1"/>
    <col min="15621" max="15621" width="4.7109375" style="136" customWidth="1"/>
    <col min="15622" max="15622" width="4.140625" style="136" customWidth="1"/>
    <col min="15623" max="15623" width="4.7109375" style="136" customWidth="1"/>
    <col min="15624" max="15624" width="6.28515625" style="136" customWidth="1"/>
    <col min="15625" max="15625" width="9.5703125" style="136" customWidth="1"/>
    <col min="15626" max="15626" width="11.85546875" style="136" customWidth="1"/>
    <col min="15627" max="15627" width="11.5703125" style="136" customWidth="1"/>
    <col min="15628" max="15628" width="9" style="136" customWidth="1"/>
    <col min="15629" max="15629" width="15.140625" style="136" customWidth="1"/>
    <col min="15630" max="15630" width="11.5703125" style="136" customWidth="1"/>
    <col min="15631" max="15631" width="10.85546875" style="136" customWidth="1"/>
    <col min="15632" max="15632" width="6.7109375" style="136" customWidth="1"/>
    <col min="15633" max="15633" width="7.5703125" style="136" customWidth="1"/>
    <col min="15634" max="15634" width="2.28515625" style="136" customWidth="1"/>
    <col min="15635" max="15635" width="7.5703125" style="136" customWidth="1"/>
    <col min="15636" max="15636" width="6.42578125" style="136" customWidth="1"/>
    <col min="15637" max="15637" width="4" style="136" customWidth="1"/>
    <col min="15638" max="15638" width="5.140625" style="136" customWidth="1"/>
    <col min="15639" max="15640" width="11.42578125" style="136" customWidth="1"/>
    <col min="15641" max="15641" width="13.140625" style="136" customWidth="1"/>
    <col min="15642" max="15642" width="11.5703125" style="136" customWidth="1"/>
    <col min="15643" max="15643" width="9.7109375" style="136" customWidth="1"/>
    <col min="15644" max="15872" width="11.42578125" style="136" customWidth="1"/>
    <col min="15873" max="15873" width="7.7109375" style="136" customWidth="1"/>
    <col min="15874" max="15874" width="3.140625" style="136" customWidth="1"/>
    <col min="15875" max="15875" width="4.140625" style="136" customWidth="1"/>
    <col min="15876" max="15876" width="33.28515625" style="136" customWidth="1"/>
    <col min="15877" max="15877" width="4.7109375" style="136" customWidth="1"/>
    <col min="15878" max="15878" width="4.140625" style="136" customWidth="1"/>
    <col min="15879" max="15879" width="4.7109375" style="136" customWidth="1"/>
    <col min="15880" max="15880" width="6.28515625" style="136" customWidth="1"/>
    <col min="15881" max="15881" width="9.5703125" style="136" customWidth="1"/>
    <col min="15882" max="15882" width="11.85546875" style="136" customWidth="1"/>
    <col min="15883" max="15883" width="11.5703125" style="136" customWidth="1"/>
    <col min="15884" max="15884" width="9" style="136" customWidth="1"/>
    <col min="15885" max="15885" width="15.140625" style="136" customWidth="1"/>
    <col min="15886" max="15886" width="11.5703125" style="136" customWidth="1"/>
    <col min="15887" max="15887" width="10.85546875" style="136" customWidth="1"/>
    <col min="15888" max="15888" width="6.7109375" style="136" customWidth="1"/>
    <col min="15889" max="15889" width="7.5703125" style="136" customWidth="1"/>
    <col min="15890" max="15890" width="2.28515625" style="136" customWidth="1"/>
    <col min="15891" max="15891" width="7.5703125" style="136" customWidth="1"/>
    <col min="15892" max="15892" width="6.42578125" style="136" customWidth="1"/>
    <col min="15893" max="15893" width="4" style="136" customWidth="1"/>
    <col min="15894" max="15894" width="5.140625" style="136" customWidth="1"/>
    <col min="15895" max="15896" width="11.42578125" style="136" customWidth="1"/>
    <col min="15897" max="15897" width="13.140625" style="136" customWidth="1"/>
    <col min="15898" max="15898" width="11.5703125" style="136" customWidth="1"/>
    <col min="15899" max="15899" width="9.7109375" style="136" customWidth="1"/>
    <col min="15900" max="16128" width="11.42578125" style="136" customWidth="1"/>
    <col min="16129" max="16129" width="7.7109375" style="136" customWidth="1"/>
    <col min="16130" max="16130" width="3.140625" style="136" customWidth="1"/>
    <col min="16131" max="16131" width="4.140625" style="136" customWidth="1"/>
    <col min="16132" max="16132" width="33.28515625" style="136" customWidth="1"/>
    <col min="16133" max="16133" width="4.7109375" style="136" customWidth="1"/>
    <col min="16134" max="16134" width="4.140625" style="136" customWidth="1"/>
    <col min="16135" max="16135" width="4.7109375" style="136" customWidth="1"/>
    <col min="16136" max="16136" width="6.28515625" style="136" customWidth="1"/>
    <col min="16137" max="16137" width="9.5703125" style="136" customWidth="1"/>
    <col min="16138" max="16138" width="11.85546875" style="136" customWidth="1"/>
    <col min="16139" max="16139" width="11.5703125" style="136" customWidth="1"/>
    <col min="16140" max="16140" width="9" style="136" customWidth="1"/>
    <col min="16141" max="16141" width="15.140625" style="136" customWidth="1"/>
    <col min="16142" max="16142" width="11.5703125" style="136" customWidth="1"/>
    <col min="16143" max="16143" width="10.85546875" style="136" customWidth="1"/>
    <col min="16144" max="16144" width="6.7109375" style="136" customWidth="1"/>
    <col min="16145" max="16145" width="7.5703125" style="136" customWidth="1"/>
    <col min="16146" max="16146" width="2.28515625" style="136" customWidth="1"/>
    <col min="16147" max="16147" width="7.5703125" style="136" customWidth="1"/>
    <col min="16148" max="16148" width="6.42578125" style="136" customWidth="1"/>
    <col min="16149" max="16149" width="4" style="136" customWidth="1"/>
    <col min="16150" max="16150" width="5.140625" style="136" customWidth="1"/>
    <col min="16151" max="16152" width="11.42578125" style="136" customWidth="1"/>
    <col min="16153" max="16153" width="13.140625" style="136" customWidth="1"/>
    <col min="16154" max="16154" width="11.5703125" style="136" customWidth="1"/>
    <col min="16155" max="16155" width="9.7109375" style="136" customWidth="1"/>
    <col min="16156" max="16384" width="11.42578125" style="136" customWidth="1"/>
  </cols>
  <sheetData>
    <row r="1" spans="1:28" ht="13.5" customHeight="1" thickBot="1">
      <c r="A1" s="16"/>
      <c r="B1" s="17"/>
      <c r="C1" s="17"/>
      <c r="D1" s="17"/>
      <c r="E1" s="17"/>
      <c r="F1" s="17"/>
      <c r="G1" s="17"/>
      <c r="H1" s="17"/>
      <c r="I1" s="17"/>
      <c r="J1" s="17"/>
      <c r="K1" s="17"/>
      <c r="L1" s="17"/>
      <c r="M1" s="17"/>
      <c r="N1" s="17"/>
      <c r="O1" s="17"/>
      <c r="P1" s="17"/>
      <c r="Q1" s="17"/>
      <c r="R1" s="17"/>
      <c r="S1" s="17"/>
      <c r="T1" s="17"/>
      <c r="U1" s="17"/>
      <c r="V1" s="17"/>
      <c r="W1" s="17"/>
      <c r="X1" s="17"/>
      <c r="Y1" s="17"/>
      <c r="Z1" s="17"/>
      <c r="AA1" s="17"/>
      <c r="AB1" s="18"/>
    </row>
    <row r="2" spans="1:28" ht="16.5" customHeight="1" thickBot="1">
      <c r="A2" s="19"/>
      <c r="B2" s="20"/>
      <c r="C2" s="20"/>
      <c r="D2" s="21" t="s">
        <v>18</v>
      </c>
      <c r="E2" s="20"/>
      <c r="F2" s="20"/>
      <c r="G2" s="20"/>
      <c r="H2" s="20"/>
      <c r="I2" s="20"/>
      <c r="J2" s="20"/>
      <c r="K2" s="21"/>
      <c r="L2" s="21" t="s">
        <v>19</v>
      </c>
      <c r="M2" s="20"/>
      <c r="N2" s="20"/>
      <c r="O2" s="20"/>
      <c r="P2" s="203" t="s">
        <v>20</v>
      </c>
      <c r="Q2" s="204"/>
      <c r="R2" s="204"/>
      <c r="S2" s="204"/>
      <c r="T2" s="204"/>
      <c r="U2" s="204"/>
      <c r="V2" s="204"/>
      <c r="W2" s="204"/>
      <c r="X2" s="204"/>
      <c r="Y2" s="204"/>
      <c r="Z2" s="204"/>
      <c r="AA2" s="22"/>
      <c r="AB2" s="23"/>
    </row>
    <row r="3" spans="1:28" ht="13.5" customHeight="1" thickBot="1">
      <c r="A3" s="19"/>
      <c r="B3" s="205" t="s">
        <v>21</v>
      </c>
      <c r="C3" s="204"/>
      <c r="D3" s="206"/>
      <c r="E3" s="143" t="s">
        <v>22</v>
      </c>
      <c r="F3" s="24"/>
      <c r="G3" s="24"/>
      <c r="H3" s="144" t="s">
        <v>23</v>
      </c>
      <c r="I3" s="145" t="s">
        <v>24</v>
      </c>
      <c r="J3" s="20"/>
      <c r="K3" s="25" t="s">
        <v>25</v>
      </c>
      <c r="L3" s="26" t="s">
        <v>26</v>
      </c>
      <c r="M3" s="27"/>
      <c r="N3" s="146" t="s">
        <v>27</v>
      </c>
      <c r="O3" s="20"/>
      <c r="P3" s="207"/>
      <c r="Q3" s="204"/>
      <c r="R3" s="204"/>
      <c r="S3" s="204"/>
      <c r="T3" s="204"/>
      <c r="U3" s="204"/>
      <c r="V3" s="204"/>
      <c r="W3" s="204"/>
      <c r="X3" s="204"/>
      <c r="Y3" s="204"/>
      <c r="Z3" s="204"/>
      <c r="AA3" s="28"/>
      <c r="AB3" s="29"/>
    </row>
    <row r="4" spans="1:28" ht="14.25" customHeight="1">
      <c r="A4" s="19"/>
      <c r="B4" s="208" t="s">
        <v>28</v>
      </c>
      <c r="C4" s="209"/>
      <c r="D4" s="210"/>
      <c r="E4" s="147" t="s">
        <v>29</v>
      </c>
      <c r="F4" s="30"/>
      <c r="G4" s="30"/>
      <c r="H4" s="148">
        <v>1</v>
      </c>
      <c r="I4" s="149">
        <v>0</v>
      </c>
      <c r="J4" s="20"/>
      <c r="K4" s="31">
        <v>1</v>
      </c>
      <c r="L4" s="211" t="s">
        <v>30</v>
      </c>
      <c r="M4" s="210"/>
      <c r="N4" s="32"/>
      <c r="O4" s="20"/>
      <c r="P4" s="212" t="s">
        <v>31</v>
      </c>
      <c r="Q4" s="213"/>
      <c r="R4" s="214"/>
      <c r="S4" s="218" t="s">
        <v>32</v>
      </c>
      <c r="T4" s="213"/>
      <c r="U4" s="214"/>
      <c r="V4" s="219" t="s">
        <v>33</v>
      </c>
      <c r="W4" s="221" t="s">
        <v>34</v>
      </c>
      <c r="X4" s="213"/>
      <c r="Y4" s="214"/>
      <c r="Z4" s="135" t="s">
        <v>35</v>
      </c>
      <c r="AA4" s="33" t="s">
        <v>36</v>
      </c>
      <c r="AB4" s="34" t="s">
        <v>37</v>
      </c>
    </row>
    <row r="5" spans="1:28" ht="15" customHeight="1" thickBot="1">
      <c r="A5" s="19"/>
      <c r="B5" s="223"/>
      <c r="C5" s="224"/>
      <c r="D5" s="225"/>
      <c r="E5" s="147" t="s">
        <v>38</v>
      </c>
      <c r="F5" s="30"/>
      <c r="G5" s="30"/>
      <c r="H5" s="148">
        <v>1.5</v>
      </c>
      <c r="I5" s="149">
        <v>3.2000000000000003E-4</v>
      </c>
      <c r="J5" s="20"/>
      <c r="K5" s="35">
        <v>2</v>
      </c>
      <c r="L5" s="228" t="s">
        <v>39</v>
      </c>
      <c r="M5" s="225"/>
      <c r="N5" s="36"/>
      <c r="O5" s="20"/>
      <c r="P5" s="215"/>
      <c r="Q5" s="216"/>
      <c r="R5" s="217"/>
      <c r="S5" s="216"/>
      <c r="T5" s="216"/>
      <c r="U5" s="217"/>
      <c r="V5" s="220"/>
      <c r="W5" s="222"/>
      <c r="X5" s="216"/>
      <c r="Y5" s="217"/>
      <c r="Z5" s="37"/>
      <c r="AA5" s="38" t="s">
        <v>40</v>
      </c>
      <c r="AB5" s="39" t="s">
        <v>41</v>
      </c>
    </row>
    <row r="6" spans="1:28" ht="14.25" customHeight="1">
      <c r="A6" s="19"/>
      <c r="B6" s="227" t="s">
        <v>42</v>
      </c>
      <c r="C6" s="224"/>
      <c r="D6" s="225"/>
      <c r="E6" s="147" t="s">
        <v>43</v>
      </c>
      <c r="F6" s="30"/>
      <c r="G6" s="30"/>
      <c r="H6" s="148">
        <v>2</v>
      </c>
      <c r="I6" s="149">
        <v>2.52E-2</v>
      </c>
      <c r="J6" s="20"/>
      <c r="K6" s="40">
        <v>3</v>
      </c>
      <c r="L6" s="228" t="s">
        <v>44</v>
      </c>
      <c r="M6" s="225"/>
      <c r="N6" s="36"/>
      <c r="O6" s="20"/>
      <c r="P6" s="232" t="s">
        <v>45</v>
      </c>
      <c r="Q6" s="213"/>
      <c r="R6" s="233"/>
      <c r="S6" s="240" t="s">
        <v>46</v>
      </c>
      <c r="T6" s="213"/>
      <c r="U6" s="214"/>
      <c r="V6" s="41">
        <v>1</v>
      </c>
      <c r="W6" s="243" t="s">
        <v>47</v>
      </c>
      <c r="X6" s="213"/>
      <c r="Y6" s="214"/>
      <c r="Z6" s="150">
        <v>0.06</v>
      </c>
      <c r="AA6" s="42">
        <v>5</v>
      </c>
      <c r="AB6" s="43">
        <v>0</v>
      </c>
    </row>
    <row r="7" spans="1:28" ht="14.25" customHeight="1">
      <c r="A7" s="19"/>
      <c r="B7" s="223"/>
      <c r="C7" s="224"/>
      <c r="D7" s="225"/>
      <c r="E7" s="147" t="s">
        <v>48</v>
      </c>
      <c r="F7" s="30"/>
      <c r="G7" s="30"/>
      <c r="H7" s="148">
        <v>2.5</v>
      </c>
      <c r="I7" s="149">
        <v>8.09E-2</v>
      </c>
      <c r="J7" s="20"/>
      <c r="K7" s="40">
        <v>4</v>
      </c>
      <c r="L7" s="128" t="s">
        <v>49</v>
      </c>
      <c r="M7" s="129"/>
      <c r="N7" s="36"/>
      <c r="O7" s="20"/>
      <c r="P7" s="234"/>
      <c r="Q7" s="235"/>
      <c r="R7" s="236"/>
      <c r="S7" s="234"/>
      <c r="T7" s="235"/>
      <c r="U7" s="241"/>
      <c r="V7" s="44">
        <v>2</v>
      </c>
      <c r="W7" s="226" t="s">
        <v>50</v>
      </c>
      <c r="X7" s="224"/>
      <c r="Y7" s="225"/>
      <c r="Z7" s="151">
        <v>0.09</v>
      </c>
      <c r="AA7" s="45">
        <v>5</v>
      </c>
      <c r="AB7" s="46">
        <v>0</v>
      </c>
    </row>
    <row r="8" spans="1:28" ht="14.25" customHeight="1">
      <c r="A8" s="19"/>
      <c r="B8" s="227" t="s">
        <v>51</v>
      </c>
      <c r="C8" s="224"/>
      <c r="D8" s="225"/>
      <c r="E8" s="147" t="s">
        <v>52</v>
      </c>
      <c r="F8" s="30"/>
      <c r="G8" s="30"/>
      <c r="H8" s="148">
        <v>3</v>
      </c>
      <c r="I8" s="149">
        <v>0.18099999999999999</v>
      </c>
      <c r="J8" s="20"/>
      <c r="K8" s="40">
        <v>5</v>
      </c>
      <c r="L8" s="128" t="s">
        <v>53</v>
      </c>
      <c r="M8" s="129"/>
      <c r="N8" s="36"/>
      <c r="O8" s="20"/>
      <c r="P8" s="234"/>
      <c r="Q8" s="235"/>
      <c r="R8" s="236"/>
      <c r="S8" s="234"/>
      <c r="T8" s="235"/>
      <c r="U8" s="241"/>
      <c r="V8" s="44">
        <v>3</v>
      </c>
      <c r="W8" s="244" t="s">
        <v>54</v>
      </c>
      <c r="X8" s="216"/>
      <c r="Y8" s="217"/>
      <c r="Z8" s="151">
        <v>0.12</v>
      </c>
      <c r="AA8" s="45">
        <v>5</v>
      </c>
      <c r="AB8" s="47">
        <v>0</v>
      </c>
    </row>
    <row r="9" spans="1:28" ht="14.25" customHeight="1">
      <c r="A9" s="19"/>
      <c r="B9" s="223"/>
      <c r="C9" s="224"/>
      <c r="D9" s="225"/>
      <c r="E9" s="147" t="s">
        <v>55</v>
      </c>
      <c r="F9" s="30"/>
      <c r="G9" s="30"/>
      <c r="H9" s="148">
        <v>3.5</v>
      </c>
      <c r="I9" s="149">
        <v>0.33200000000000002</v>
      </c>
      <c r="J9" s="20"/>
      <c r="K9" s="40">
        <v>6</v>
      </c>
      <c r="L9" s="128" t="s">
        <v>56</v>
      </c>
      <c r="M9" s="129"/>
      <c r="N9" s="36"/>
      <c r="O9" s="20"/>
      <c r="P9" s="234"/>
      <c r="Q9" s="235"/>
      <c r="R9" s="236"/>
      <c r="S9" s="234"/>
      <c r="T9" s="235"/>
      <c r="U9" s="241"/>
      <c r="V9" s="44">
        <v>4</v>
      </c>
      <c r="W9" s="226" t="s">
        <v>57</v>
      </c>
      <c r="X9" s="224"/>
      <c r="Y9" s="225"/>
      <c r="Z9" s="151">
        <v>0.13200000000000001</v>
      </c>
      <c r="AA9" s="48">
        <v>10</v>
      </c>
      <c r="AB9" s="46">
        <v>0</v>
      </c>
    </row>
    <row r="10" spans="1:28" ht="14.25" customHeight="1">
      <c r="A10" s="19"/>
      <c r="B10" s="227" t="s">
        <v>58</v>
      </c>
      <c r="C10" s="224"/>
      <c r="D10" s="225"/>
      <c r="E10" s="147" t="s">
        <v>59</v>
      </c>
      <c r="F10" s="30"/>
      <c r="G10" s="30"/>
      <c r="H10" s="148">
        <v>4</v>
      </c>
      <c r="I10" s="149">
        <v>0.52600000000000002</v>
      </c>
      <c r="J10" s="20"/>
      <c r="K10" s="40">
        <v>7</v>
      </c>
      <c r="L10" s="128" t="s">
        <v>60</v>
      </c>
      <c r="M10" s="129"/>
      <c r="N10" s="36"/>
      <c r="O10" s="20"/>
      <c r="P10" s="234"/>
      <c r="Q10" s="235"/>
      <c r="R10" s="236"/>
      <c r="S10" s="234"/>
      <c r="T10" s="235"/>
      <c r="U10" s="241"/>
      <c r="V10" s="44">
        <v>5</v>
      </c>
      <c r="W10" s="226" t="s">
        <v>61</v>
      </c>
      <c r="X10" s="224"/>
      <c r="Y10" s="225"/>
      <c r="Z10" s="151">
        <v>0.156</v>
      </c>
      <c r="AA10" s="45">
        <v>10</v>
      </c>
      <c r="AB10" s="46">
        <v>0</v>
      </c>
    </row>
    <row r="11" spans="1:28" ht="15" customHeight="1" thickBot="1">
      <c r="A11" s="19"/>
      <c r="B11" s="223"/>
      <c r="C11" s="224"/>
      <c r="D11" s="225"/>
      <c r="E11" s="147" t="s">
        <v>62</v>
      </c>
      <c r="F11" s="30"/>
      <c r="G11" s="30"/>
      <c r="H11" s="148">
        <v>4.5</v>
      </c>
      <c r="I11" s="149">
        <v>0.752</v>
      </c>
      <c r="J11" s="20"/>
      <c r="K11" s="40">
        <v>8</v>
      </c>
      <c r="L11" s="228" t="s">
        <v>63</v>
      </c>
      <c r="M11" s="225"/>
      <c r="N11" s="36"/>
      <c r="O11" s="20"/>
      <c r="P11" s="234"/>
      <c r="Q11" s="235"/>
      <c r="R11" s="236"/>
      <c r="S11" s="237"/>
      <c r="T11" s="238"/>
      <c r="U11" s="242"/>
      <c r="V11" s="49">
        <v>6</v>
      </c>
      <c r="W11" s="229" t="s">
        <v>64</v>
      </c>
      <c r="X11" s="230"/>
      <c r="Y11" s="231"/>
      <c r="Z11" s="152">
        <v>0.18</v>
      </c>
      <c r="AA11" s="50">
        <v>10</v>
      </c>
      <c r="AB11" s="51">
        <v>0</v>
      </c>
    </row>
    <row r="12" spans="1:28" ht="13.5" customHeight="1" thickBot="1">
      <c r="A12" s="19"/>
      <c r="B12" s="245" t="s">
        <v>65</v>
      </c>
      <c r="C12" s="230"/>
      <c r="D12" s="231"/>
      <c r="E12" s="153" t="s">
        <v>66</v>
      </c>
      <c r="F12" s="52"/>
      <c r="G12" s="52"/>
      <c r="H12" s="154">
        <v>5</v>
      </c>
      <c r="I12" s="53">
        <v>1</v>
      </c>
      <c r="J12" s="20"/>
      <c r="K12" s="54"/>
      <c r="L12" s="246"/>
      <c r="M12" s="231"/>
      <c r="N12" s="55"/>
      <c r="O12" s="20"/>
      <c r="P12" s="234"/>
      <c r="Q12" s="235"/>
      <c r="R12" s="236"/>
      <c r="S12" s="240" t="s">
        <v>67</v>
      </c>
      <c r="T12" s="213"/>
      <c r="U12" s="214"/>
      <c r="V12" s="41">
        <v>7</v>
      </c>
      <c r="W12" s="243" t="s">
        <v>68</v>
      </c>
      <c r="X12" s="213"/>
      <c r="Y12" s="214"/>
      <c r="Z12" s="150">
        <v>0.36</v>
      </c>
      <c r="AA12" s="42">
        <v>60</v>
      </c>
      <c r="AB12" s="43">
        <v>0.2</v>
      </c>
    </row>
    <row r="13" spans="1:28" ht="15" customHeight="1">
      <c r="A13" s="19"/>
      <c r="B13" s="20"/>
      <c r="C13" s="20"/>
      <c r="D13" s="20"/>
      <c r="E13" s="20"/>
      <c r="F13" s="20"/>
      <c r="G13" s="20"/>
      <c r="H13" s="20"/>
      <c r="I13" s="20"/>
      <c r="J13" s="20"/>
      <c r="K13" s="20"/>
      <c r="L13" s="20"/>
      <c r="M13" s="20"/>
      <c r="N13" s="20"/>
      <c r="O13" s="20"/>
      <c r="P13" s="234"/>
      <c r="Q13" s="235"/>
      <c r="R13" s="236"/>
      <c r="S13" s="234"/>
      <c r="T13" s="235"/>
      <c r="U13" s="241"/>
      <c r="V13" s="56">
        <v>8</v>
      </c>
      <c r="W13" s="226" t="s">
        <v>69</v>
      </c>
      <c r="X13" s="224"/>
      <c r="Y13" s="225"/>
      <c r="Z13" s="155">
        <v>0.42</v>
      </c>
      <c r="AA13" s="48">
        <v>60</v>
      </c>
      <c r="AB13" s="57">
        <v>0.2</v>
      </c>
    </row>
    <row r="14" spans="1:28" ht="15" customHeight="1">
      <c r="A14" s="19"/>
      <c r="B14" s="20"/>
      <c r="C14" s="20"/>
      <c r="D14" s="20"/>
      <c r="E14" s="20"/>
      <c r="F14" s="20"/>
      <c r="G14" s="20"/>
      <c r="H14" s="20"/>
      <c r="I14" s="20"/>
      <c r="J14" s="20"/>
      <c r="K14" s="20"/>
      <c r="L14" s="20"/>
      <c r="M14" s="20"/>
      <c r="N14" s="20"/>
      <c r="O14" s="20"/>
      <c r="P14" s="234"/>
      <c r="Q14" s="235"/>
      <c r="R14" s="236"/>
      <c r="S14" s="234"/>
      <c r="T14" s="235"/>
      <c r="U14" s="241"/>
      <c r="V14" s="44">
        <v>9</v>
      </c>
      <c r="W14" s="244" t="s">
        <v>70</v>
      </c>
      <c r="X14" s="216"/>
      <c r="Y14" s="217"/>
      <c r="Z14" s="155">
        <v>0.48</v>
      </c>
      <c r="AA14" s="48">
        <v>60</v>
      </c>
      <c r="AB14" s="47">
        <v>0.2</v>
      </c>
    </row>
    <row r="15" spans="1:28" ht="15" customHeight="1">
      <c r="A15" s="19"/>
      <c r="B15" s="20"/>
      <c r="C15" s="20"/>
      <c r="D15" s="20"/>
      <c r="E15" s="20"/>
      <c r="F15" s="20"/>
      <c r="G15" s="20"/>
      <c r="H15" s="20"/>
      <c r="I15" s="20"/>
      <c r="J15" s="20"/>
      <c r="K15" s="20"/>
      <c r="L15" s="20"/>
      <c r="M15" s="20"/>
      <c r="N15" s="20"/>
      <c r="O15" s="20"/>
      <c r="P15" s="234"/>
      <c r="Q15" s="235"/>
      <c r="R15" s="236"/>
      <c r="S15" s="234"/>
      <c r="T15" s="235"/>
      <c r="U15" s="241"/>
      <c r="V15" s="49">
        <v>10</v>
      </c>
      <c r="W15" s="226" t="s">
        <v>71</v>
      </c>
      <c r="X15" s="224"/>
      <c r="Y15" s="225"/>
      <c r="Z15" s="151">
        <v>0.49199999999999999</v>
      </c>
      <c r="AA15" s="45">
        <v>60</v>
      </c>
      <c r="AB15" s="46">
        <v>0.2</v>
      </c>
    </row>
    <row r="16" spans="1:28" ht="15" customHeight="1">
      <c r="A16" s="19"/>
      <c r="B16" s="20"/>
      <c r="C16" s="20"/>
      <c r="D16" s="20"/>
      <c r="E16" s="20"/>
      <c r="F16" s="20"/>
      <c r="G16" s="20"/>
      <c r="H16" s="20"/>
      <c r="I16" s="20"/>
      <c r="J16" s="20"/>
      <c r="K16" s="20"/>
      <c r="L16" s="20"/>
      <c r="M16" s="20"/>
      <c r="N16" s="20"/>
      <c r="O16" s="20"/>
      <c r="P16" s="234"/>
      <c r="Q16" s="235"/>
      <c r="R16" s="236"/>
      <c r="S16" s="234"/>
      <c r="T16" s="235"/>
      <c r="U16" s="241"/>
      <c r="V16" s="44">
        <v>11</v>
      </c>
      <c r="W16" s="226" t="s">
        <v>72</v>
      </c>
      <c r="X16" s="224"/>
      <c r="Y16" s="225"/>
      <c r="Z16" s="151">
        <v>0.57599999999999996</v>
      </c>
      <c r="AA16" s="45">
        <v>60</v>
      </c>
      <c r="AB16" s="46">
        <v>0.2</v>
      </c>
    </row>
    <row r="17" spans="1:28" ht="13.5" customHeight="1" thickBot="1">
      <c r="A17" s="19"/>
      <c r="B17" s="20"/>
      <c r="C17" s="20"/>
      <c r="D17" s="20"/>
      <c r="E17" s="20"/>
      <c r="F17" s="20"/>
      <c r="G17" s="20"/>
      <c r="H17" s="20"/>
      <c r="I17" s="20"/>
      <c r="J17" s="20"/>
      <c r="K17" s="20"/>
      <c r="L17" s="20"/>
      <c r="M17" s="20"/>
      <c r="N17" s="20"/>
      <c r="O17" s="20"/>
      <c r="P17" s="234"/>
      <c r="Q17" s="235"/>
      <c r="R17" s="236"/>
      <c r="S17" s="234"/>
      <c r="T17" s="235"/>
      <c r="U17" s="241"/>
      <c r="V17" s="56">
        <v>12</v>
      </c>
      <c r="W17" s="226" t="s">
        <v>73</v>
      </c>
      <c r="X17" s="224"/>
      <c r="Y17" s="225"/>
      <c r="Z17" s="151">
        <v>0.66</v>
      </c>
      <c r="AA17" s="45">
        <v>60</v>
      </c>
      <c r="AB17" s="46">
        <v>0.2</v>
      </c>
    </row>
    <row r="18" spans="1:28" ht="56.25" customHeight="1" thickBot="1">
      <c r="A18" s="19"/>
      <c r="B18" s="58" t="s">
        <v>74</v>
      </c>
      <c r="C18" s="59" t="s">
        <v>25</v>
      </c>
      <c r="D18" s="60" t="s">
        <v>75</v>
      </c>
      <c r="E18" s="59" t="s">
        <v>76</v>
      </c>
      <c r="F18" s="61" t="s">
        <v>77</v>
      </c>
      <c r="G18" s="59" t="s">
        <v>78</v>
      </c>
      <c r="H18" s="61" t="s">
        <v>37</v>
      </c>
      <c r="I18" s="61" t="s">
        <v>79</v>
      </c>
      <c r="J18" s="62" t="s">
        <v>80</v>
      </c>
      <c r="K18" s="62" t="s">
        <v>81</v>
      </c>
      <c r="L18" s="61" t="s">
        <v>82</v>
      </c>
      <c r="M18" s="63" t="s">
        <v>83</v>
      </c>
      <c r="N18" s="64" t="s">
        <v>84</v>
      </c>
      <c r="O18" s="20"/>
      <c r="P18" s="234"/>
      <c r="Q18" s="235"/>
      <c r="R18" s="236"/>
      <c r="S18" s="234"/>
      <c r="T18" s="235"/>
      <c r="U18" s="241"/>
      <c r="V18" s="44">
        <v>13</v>
      </c>
      <c r="W18" s="226" t="s">
        <v>85</v>
      </c>
      <c r="X18" s="224"/>
      <c r="Y18" s="225"/>
      <c r="Z18" s="151">
        <v>0.67200000000000004</v>
      </c>
      <c r="AA18" s="45">
        <v>70</v>
      </c>
      <c r="AB18" s="46">
        <v>0.2</v>
      </c>
    </row>
    <row r="19" spans="1:28" ht="15" customHeight="1">
      <c r="A19" s="19"/>
      <c r="B19" s="156">
        <v>1</v>
      </c>
      <c r="C19" s="65"/>
      <c r="D19" s="157" t="str">
        <f t="shared" ref="D19:D51" si="0">IF(C19="","",VLOOKUP(C19,$V$6:$AB$105,2,FALSE))</f>
        <v/>
      </c>
      <c r="E19" s="158">
        <v>20</v>
      </c>
      <c r="F19" s="159" t="str">
        <f t="shared" ref="F19:F51" si="1">IF(C19="","",VLOOKUP(C19,$V$6:$AB$105,6,FALSE))</f>
        <v/>
      </c>
      <c r="G19" s="158">
        <v>2.5</v>
      </c>
      <c r="H19" s="66" t="str">
        <f t="shared" ref="H19:H51" si="2">IF(C19="","",VLOOKUP(C19,$V$6:$AB$105,7,FALSE))</f>
        <v/>
      </c>
      <c r="I19" s="67">
        <v>1</v>
      </c>
      <c r="J19" s="160" t="e">
        <f t="shared" ref="J19:J51" si="3">IF(C19="","",VLOOKUP(C19,$V$6:$AB$105,5,FALSE))*$K$59</f>
        <v>#VALUE!</v>
      </c>
      <c r="K19" s="68" t="e">
        <f t="shared" ref="K19:K51" si="4">IF(J19="","",J19*I19)</f>
        <v>#VALUE!</v>
      </c>
      <c r="L19" s="161" t="str">
        <f t="shared" ref="L19:L51" si="5">IF(C19="","",(1-(1/2*(E19/F19+(E19/F19)^2)+(1-1/2*(E19/F19+(E19/F19)^2))*VLOOKUP($G19,$H$4:$I$12,2))*(1-$H19)))</f>
        <v/>
      </c>
      <c r="M19" s="69" t="str">
        <f t="shared" ref="M19:M51" si="6">IF(L19="","",(L19*K19))</f>
        <v/>
      </c>
      <c r="N19" s="162" t="str">
        <f>IF(M19="","",M19/I19)</f>
        <v/>
      </c>
      <c r="O19" s="20"/>
      <c r="P19" s="234"/>
      <c r="Q19" s="235"/>
      <c r="R19" s="236"/>
      <c r="S19" s="234"/>
      <c r="T19" s="235"/>
      <c r="U19" s="241"/>
      <c r="V19" s="44">
        <v>14</v>
      </c>
      <c r="W19" s="226" t="s">
        <v>86</v>
      </c>
      <c r="X19" s="224"/>
      <c r="Y19" s="225"/>
      <c r="Z19" s="151">
        <v>0.78600000000000003</v>
      </c>
      <c r="AA19" s="45">
        <v>70</v>
      </c>
      <c r="AB19" s="46">
        <v>0.2</v>
      </c>
    </row>
    <row r="20" spans="1:28" ht="15" customHeight="1">
      <c r="A20" s="19"/>
      <c r="B20" s="163">
        <f t="shared" ref="B20:B49" si="7">B19+1</f>
        <v>2</v>
      </c>
      <c r="C20" s="70"/>
      <c r="D20" s="164" t="str">
        <f t="shared" si="0"/>
        <v/>
      </c>
      <c r="E20" s="165">
        <v>5</v>
      </c>
      <c r="F20" s="166" t="str">
        <f t="shared" si="1"/>
        <v/>
      </c>
      <c r="G20" s="165">
        <v>2</v>
      </c>
      <c r="H20" s="71" t="str">
        <f t="shared" si="2"/>
        <v/>
      </c>
      <c r="I20" s="72">
        <v>1</v>
      </c>
      <c r="J20" s="167" t="e">
        <f t="shared" si="3"/>
        <v>#VALUE!</v>
      </c>
      <c r="K20" s="72" t="e">
        <f t="shared" si="4"/>
        <v>#VALUE!</v>
      </c>
      <c r="L20" s="168" t="str">
        <f t="shared" si="5"/>
        <v/>
      </c>
      <c r="M20" s="73" t="str">
        <f t="shared" si="6"/>
        <v/>
      </c>
      <c r="N20" s="169" t="str">
        <f t="shared" ref="N20:N51" si="8">IF(M20="","",(M20/I20))</f>
        <v/>
      </c>
      <c r="O20" s="20"/>
      <c r="P20" s="234"/>
      <c r="Q20" s="235"/>
      <c r="R20" s="236"/>
      <c r="S20" s="234"/>
      <c r="T20" s="235"/>
      <c r="U20" s="241"/>
      <c r="V20" s="56">
        <v>15</v>
      </c>
      <c r="W20" s="226" t="s">
        <v>87</v>
      </c>
      <c r="X20" s="224"/>
      <c r="Y20" s="225"/>
      <c r="Z20" s="151">
        <v>0.9</v>
      </c>
      <c r="AA20" s="45">
        <v>70</v>
      </c>
      <c r="AB20" s="46">
        <v>0.2</v>
      </c>
    </row>
    <row r="21" spans="1:28" ht="15" customHeight="1">
      <c r="A21" s="19"/>
      <c r="B21" s="163">
        <f t="shared" si="7"/>
        <v>3</v>
      </c>
      <c r="C21" s="170"/>
      <c r="D21" s="164" t="str">
        <f t="shared" si="0"/>
        <v/>
      </c>
      <c r="E21" s="165">
        <v>15</v>
      </c>
      <c r="F21" s="166" t="str">
        <f t="shared" si="1"/>
        <v/>
      </c>
      <c r="G21" s="165">
        <v>2.5</v>
      </c>
      <c r="H21" s="71" t="str">
        <f t="shared" si="2"/>
        <v/>
      </c>
      <c r="I21" s="72">
        <v>1</v>
      </c>
      <c r="J21" s="167" t="e">
        <f t="shared" si="3"/>
        <v>#VALUE!</v>
      </c>
      <c r="K21" s="72" t="e">
        <f t="shared" si="4"/>
        <v>#VALUE!</v>
      </c>
      <c r="L21" s="168" t="str">
        <f t="shared" si="5"/>
        <v/>
      </c>
      <c r="M21" s="73" t="str">
        <f t="shared" si="6"/>
        <v/>
      </c>
      <c r="N21" s="169" t="str">
        <f t="shared" si="8"/>
        <v/>
      </c>
      <c r="O21" s="20"/>
      <c r="P21" s="234"/>
      <c r="Q21" s="235"/>
      <c r="R21" s="236"/>
      <c r="S21" s="234"/>
      <c r="T21" s="235"/>
      <c r="U21" s="241"/>
      <c r="V21" s="56">
        <v>16</v>
      </c>
      <c r="W21" s="226" t="s">
        <v>88</v>
      </c>
      <c r="X21" s="224"/>
      <c r="Y21" s="225"/>
      <c r="Z21" s="151">
        <v>0.91200000000000003</v>
      </c>
      <c r="AA21" s="45">
        <v>70</v>
      </c>
      <c r="AB21" s="46">
        <v>0.2</v>
      </c>
    </row>
    <row r="22" spans="1:28" ht="15" customHeight="1">
      <c r="A22" s="19"/>
      <c r="B22" s="163">
        <f t="shared" si="7"/>
        <v>4</v>
      </c>
      <c r="C22" s="170"/>
      <c r="D22" s="164" t="str">
        <f t="shared" si="0"/>
        <v/>
      </c>
      <c r="E22" s="165">
        <v>5</v>
      </c>
      <c r="F22" s="166" t="str">
        <f t="shared" si="1"/>
        <v/>
      </c>
      <c r="G22" s="165">
        <v>2</v>
      </c>
      <c r="H22" s="71" t="str">
        <f t="shared" si="2"/>
        <v/>
      </c>
      <c r="I22" s="72">
        <v>1</v>
      </c>
      <c r="J22" s="167" t="e">
        <f t="shared" si="3"/>
        <v>#VALUE!</v>
      </c>
      <c r="K22" s="72" t="e">
        <f t="shared" si="4"/>
        <v>#VALUE!</v>
      </c>
      <c r="L22" s="168" t="str">
        <f t="shared" si="5"/>
        <v/>
      </c>
      <c r="M22" s="73" t="str">
        <f t="shared" si="6"/>
        <v/>
      </c>
      <c r="N22" s="169" t="str">
        <f t="shared" si="8"/>
        <v/>
      </c>
      <c r="O22" s="20"/>
      <c r="P22" s="234"/>
      <c r="Q22" s="235"/>
      <c r="R22" s="236"/>
      <c r="S22" s="234"/>
      <c r="T22" s="235"/>
      <c r="U22" s="241"/>
      <c r="V22" s="44">
        <v>17</v>
      </c>
      <c r="W22" s="226" t="s">
        <v>89</v>
      </c>
      <c r="X22" s="224"/>
      <c r="Y22" s="225"/>
      <c r="Z22" s="151">
        <v>1.056</v>
      </c>
      <c r="AA22" s="45">
        <v>70</v>
      </c>
      <c r="AB22" s="46">
        <v>0.2</v>
      </c>
    </row>
    <row r="23" spans="1:28" ht="15" customHeight="1">
      <c r="A23" s="19"/>
      <c r="B23" s="163">
        <f t="shared" si="7"/>
        <v>5</v>
      </c>
      <c r="C23" s="170"/>
      <c r="D23" s="164" t="str">
        <f t="shared" si="0"/>
        <v/>
      </c>
      <c r="E23" s="165">
        <v>15</v>
      </c>
      <c r="F23" s="166" t="str">
        <f t="shared" si="1"/>
        <v/>
      </c>
      <c r="G23" s="165">
        <v>2.5</v>
      </c>
      <c r="H23" s="71" t="str">
        <f t="shared" si="2"/>
        <v/>
      </c>
      <c r="I23" s="72">
        <v>1</v>
      </c>
      <c r="J23" s="167" t="e">
        <f t="shared" si="3"/>
        <v>#VALUE!</v>
      </c>
      <c r="K23" s="72" t="e">
        <f t="shared" si="4"/>
        <v>#VALUE!</v>
      </c>
      <c r="L23" s="168" t="str">
        <f t="shared" si="5"/>
        <v/>
      </c>
      <c r="M23" s="73" t="str">
        <f t="shared" si="6"/>
        <v/>
      </c>
      <c r="N23" s="169" t="str">
        <f t="shared" si="8"/>
        <v/>
      </c>
      <c r="O23" s="20"/>
      <c r="P23" s="234"/>
      <c r="Q23" s="235"/>
      <c r="R23" s="236"/>
      <c r="S23" s="234"/>
      <c r="T23" s="235"/>
      <c r="U23" s="241"/>
      <c r="V23" s="44">
        <v>18</v>
      </c>
      <c r="W23" s="226" t="s">
        <v>90</v>
      </c>
      <c r="X23" s="224"/>
      <c r="Y23" s="225"/>
      <c r="Z23" s="151">
        <v>1.2</v>
      </c>
      <c r="AA23" s="45">
        <v>70</v>
      </c>
      <c r="AB23" s="46">
        <v>0.2</v>
      </c>
    </row>
    <row r="24" spans="1:28" ht="15" customHeight="1">
      <c r="A24" s="19"/>
      <c r="B24" s="163">
        <f t="shared" si="7"/>
        <v>6</v>
      </c>
      <c r="C24" s="170"/>
      <c r="D24" s="164" t="str">
        <f t="shared" si="0"/>
        <v/>
      </c>
      <c r="E24" s="165">
        <v>10</v>
      </c>
      <c r="F24" s="166" t="str">
        <f t="shared" si="1"/>
        <v/>
      </c>
      <c r="G24" s="165">
        <v>2.5</v>
      </c>
      <c r="H24" s="71" t="str">
        <f t="shared" si="2"/>
        <v/>
      </c>
      <c r="I24" s="72">
        <v>1</v>
      </c>
      <c r="J24" s="167" t="e">
        <f t="shared" si="3"/>
        <v>#VALUE!</v>
      </c>
      <c r="K24" s="72" t="e">
        <f t="shared" si="4"/>
        <v>#VALUE!</v>
      </c>
      <c r="L24" s="168" t="str">
        <f t="shared" si="5"/>
        <v/>
      </c>
      <c r="M24" s="73" t="str">
        <f t="shared" si="6"/>
        <v/>
      </c>
      <c r="N24" s="169" t="str">
        <f t="shared" si="8"/>
        <v/>
      </c>
      <c r="O24" s="20"/>
      <c r="P24" s="234"/>
      <c r="Q24" s="235"/>
      <c r="R24" s="236"/>
      <c r="S24" s="234"/>
      <c r="T24" s="235"/>
      <c r="U24" s="241"/>
      <c r="V24" s="56">
        <v>19</v>
      </c>
      <c r="W24" s="226" t="s">
        <v>91</v>
      </c>
      <c r="X24" s="224"/>
      <c r="Y24" s="225"/>
      <c r="Z24" s="151">
        <v>1.212</v>
      </c>
      <c r="AA24" s="45">
        <v>70</v>
      </c>
      <c r="AB24" s="46">
        <v>0.2</v>
      </c>
    </row>
    <row r="25" spans="1:28" ht="15" customHeight="1">
      <c r="A25" s="19"/>
      <c r="B25" s="163">
        <f t="shared" si="7"/>
        <v>7</v>
      </c>
      <c r="C25" s="170"/>
      <c r="D25" s="164" t="str">
        <f t="shared" si="0"/>
        <v/>
      </c>
      <c r="E25" s="74">
        <v>10</v>
      </c>
      <c r="F25" s="166" t="str">
        <f t="shared" si="1"/>
        <v/>
      </c>
      <c r="G25" s="74">
        <v>2.5</v>
      </c>
      <c r="H25" s="71" t="str">
        <f t="shared" si="2"/>
        <v/>
      </c>
      <c r="I25" s="72">
        <v>1</v>
      </c>
      <c r="J25" s="167" t="e">
        <f t="shared" si="3"/>
        <v>#VALUE!</v>
      </c>
      <c r="K25" s="72" t="e">
        <f t="shared" si="4"/>
        <v>#VALUE!</v>
      </c>
      <c r="L25" s="168" t="str">
        <f t="shared" si="5"/>
        <v/>
      </c>
      <c r="M25" s="73" t="str">
        <f t="shared" si="6"/>
        <v/>
      </c>
      <c r="N25" s="169" t="str">
        <f t="shared" si="8"/>
        <v/>
      </c>
      <c r="O25" s="20"/>
      <c r="P25" s="234"/>
      <c r="Q25" s="235"/>
      <c r="R25" s="236"/>
      <c r="S25" s="234"/>
      <c r="T25" s="235"/>
      <c r="U25" s="241"/>
      <c r="V25" s="56">
        <v>20</v>
      </c>
      <c r="W25" s="226" t="s">
        <v>92</v>
      </c>
      <c r="X25" s="224"/>
      <c r="Y25" s="225"/>
      <c r="Z25" s="151">
        <v>1.3859999999999999</v>
      </c>
      <c r="AA25" s="45">
        <v>70</v>
      </c>
      <c r="AB25" s="46">
        <v>0.2</v>
      </c>
    </row>
    <row r="26" spans="1:28" ht="15" customHeight="1">
      <c r="A26" s="19"/>
      <c r="B26" s="163">
        <f t="shared" si="7"/>
        <v>8</v>
      </c>
      <c r="C26" s="170"/>
      <c r="D26" s="164" t="str">
        <f t="shared" si="0"/>
        <v/>
      </c>
      <c r="E26" s="74">
        <v>10</v>
      </c>
      <c r="F26" s="166" t="str">
        <f t="shared" si="1"/>
        <v/>
      </c>
      <c r="G26" s="74">
        <v>3</v>
      </c>
      <c r="H26" s="71" t="str">
        <f t="shared" si="2"/>
        <v/>
      </c>
      <c r="I26" s="72">
        <v>1</v>
      </c>
      <c r="J26" s="167" t="e">
        <f t="shared" si="3"/>
        <v>#VALUE!</v>
      </c>
      <c r="K26" s="72" t="e">
        <f t="shared" si="4"/>
        <v>#VALUE!</v>
      </c>
      <c r="L26" s="168" t="str">
        <f t="shared" si="5"/>
        <v/>
      </c>
      <c r="M26" s="73" t="str">
        <f t="shared" si="6"/>
        <v/>
      </c>
      <c r="N26" s="169" t="str">
        <f t="shared" si="8"/>
        <v/>
      </c>
      <c r="O26" s="20"/>
      <c r="P26" s="234"/>
      <c r="Q26" s="235"/>
      <c r="R26" s="236"/>
      <c r="S26" s="234"/>
      <c r="T26" s="235"/>
      <c r="U26" s="241"/>
      <c r="V26" s="44">
        <v>21</v>
      </c>
      <c r="W26" s="226" t="s">
        <v>93</v>
      </c>
      <c r="X26" s="224"/>
      <c r="Y26" s="225"/>
      <c r="Z26" s="151">
        <v>1.56</v>
      </c>
      <c r="AA26" s="45">
        <v>70</v>
      </c>
      <c r="AB26" s="46">
        <v>0.2</v>
      </c>
    </row>
    <row r="27" spans="1:28" ht="15" customHeight="1">
      <c r="A27" s="19"/>
      <c r="B27" s="163">
        <f t="shared" si="7"/>
        <v>9</v>
      </c>
      <c r="C27" s="170"/>
      <c r="D27" s="164" t="str">
        <f t="shared" si="0"/>
        <v/>
      </c>
      <c r="E27" s="74">
        <v>15</v>
      </c>
      <c r="F27" s="166" t="str">
        <f t="shared" si="1"/>
        <v/>
      </c>
      <c r="G27" s="74">
        <v>2.5</v>
      </c>
      <c r="H27" s="71" t="str">
        <f t="shared" si="2"/>
        <v/>
      </c>
      <c r="I27" s="72">
        <v>1</v>
      </c>
      <c r="J27" s="167" t="e">
        <f t="shared" si="3"/>
        <v>#VALUE!</v>
      </c>
      <c r="K27" s="72" t="e">
        <f t="shared" si="4"/>
        <v>#VALUE!</v>
      </c>
      <c r="L27" s="168" t="str">
        <f t="shared" si="5"/>
        <v/>
      </c>
      <c r="M27" s="73" t="str">
        <f t="shared" si="6"/>
        <v/>
      </c>
      <c r="N27" s="169" t="str">
        <f t="shared" si="8"/>
        <v/>
      </c>
      <c r="O27" s="75"/>
      <c r="P27" s="234"/>
      <c r="Q27" s="235"/>
      <c r="R27" s="236"/>
      <c r="S27" s="234"/>
      <c r="T27" s="235"/>
      <c r="U27" s="241"/>
      <c r="V27" s="44">
        <v>22</v>
      </c>
      <c r="W27" s="226" t="s">
        <v>94</v>
      </c>
      <c r="X27" s="224"/>
      <c r="Y27" s="225"/>
      <c r="Z27" s="151">
        <v>1.5720000000000001</v>
      </c>
      <c r="AA27" s="45">
        <v>70</v>
      </c>
      <c r="AB27" s="46">
        <v>0.2</v>
      </c>
    </row>
    <row r="28" spans="1:28" ht="15" customHeight="1">
      <c r="A28" s="19"/>
      <c r="B28" s="163">
        <f t="shared" si="7"/>
        <v>10</v>
      </c>
      <c r="C28" s="170"/>
      <c r="D28" s="164" t="str">
        <f t="shared" si="0"/>
        <v/>
      </c>
      <c r="E28" s="74">
        <v>7</v>
      </c>
      <c r="F28" s="166" t="str">
        <f t="shared" si="1"/>
        <v/>
      </c>
      <c r="G28" s="74">
        <v>2.5</v>
      </c>
      <c r="H28" s="71" t="str">
        <f t="shared" si="2"/>
        <v/>
      </c>
      <c r="I28" s="72">
        <v>1</v>
      </c>
      <c r="J28" s="167" t="e">
        <f t="shared" si="3"/>
        <v>#VALUE!</v>
      </c>
      <c r="K28" s="72" t="e">
        <f t="shared" si="4"/>
        <v>#VALUE!</v>
      </c>
      <c r="L28" s="168" t="str">
        <f t="shared" si="5"/>
        <v/>
      </c>
      <c r="M28" s="73" t="str">
        <f t="shared" si="6"/>
        <v/>
      </c>
      <c r="N28" s="169" t="str">
        <f t="shared" si="8"/>
        <v/>
      </c>
      <c r="O28" s="75"/>
      <c r="P28" s="234"/>
      <c r="Q28" s="235"/>
      <c r="R28" s="236"/>
      <c r="S28" s="234"/>
      <c r="T28" s="235"/>
      <c r="U28" s="241"/>
      <c r="V28" s="56">
        <v>23</v>
      </c>
      <c r="W28" s="226" t="s">
        <v>95</v>
      </c>
      <c r="X28" s="224"/>
      <c r="Y28" s="225"/>
      <c r="Z28" s="151">
        <v>1.776</v>
      </c>
      <c r="AA28" s="45">
        <v>70</v>
      </c>
      <c r="AB28" s="46">
        <v>0.2</v>
      </c>
    </row>
    <row r="29" spans="1:28" ht="15" customHeight="1">
      <c r="A29" s="19"/>
      <c r="B29" s="163">
        <f t="shared" si="7"/>
        <v>11</v>
      </c>
      <c r="C29" s="170"/>
      <c r="D29" s="164" t="str">
        <f t="shared" si="0"/>
        <v/>
      </c>
      <c r="E29" s="74">
        <v>15</v>
      </c>
      <c r="F29" s="166" t="str">
        <f t="shared" si="1"/>
        <v/>
      </c>
      <c r="G29" s="74">
        <v>3</v>
      </c>
      <c r="H29" s="71" t="str">
        <f t="shared" si="2"/>
        <v/>
      </c>
      <c r="I29" s="72">
        <v>1</v>
      </c>
      <c r="J29" s="167" t="e">
        <f t="shared" si="3"/>
        <v>#VALUE!</v>
      </c>
      <c r="K29" s="72" t="e">
        <f t="shared" si="4"/>
        <v>#VALUE!</v>
      </c>
      <c r="L29" s="168" t="str">
        <f t="shared" si="5"/>
        <v/>
      </c>
      <c r="M29" s="73" t="str">
        <f t="shared" si="6"/>
        <v/>
      </c>
      <c r="N29" s="169" t="str">
        <f t="shared" si="8"/>
        <v/>
      </c>
      <c r="O29" s="75"/>
      <c r="P29" s="234"/>
      <c r="Q29" s="235"/>
      <c r="R29" s="236"/>
      <c r="S29" s="234"/>
      <c r="T29" s="235"/>
      <c r="U29" s="241"/>
      <c r="V29" s="56">
        <v>24</v>
      </c>
      <c r="W29" s="226" t="s">
        <v>96</v>
      </c>
      <c r="X29" s="224"/>
      <c r="Y29" s="225"/>
      <c r="Z29" s="151">
        <v>1.98</v>
      </c>
      <c r="AA29" s="45">
        <v>70</v>
      </c>
      <c r="AB29" s="46">
        <v>0.2</v>
      </c>
    </row>
    <row r="30" spans="1:28" ht="15" customHeight="1">
      <c r="A30" s="19"/>
      <c r="B30" s="163">
        <f t="shared" si="7"/>
        <v>12</v>
      </c>
      <c r="C30" s="170"/>
      <c r="D30" s="164" t="str">
        <f t="shared" si="0"/>
        <v/>
      </c>
      <c r="E30" s="74">
        <v>10</v>
      </c>
      <c r="F30" s="166" t="str">
        <f t="shared" si="1"/>
        <v/>
      </c>
      <c r="G30" s="74">
        <v>2.5</v>
      </c>
      <c r="H30" s="71" t="str">
        <f t="shared" si="2"/>
        <v/>
      </c>
      <c r="I30" s="72">
        <v>1</v>
      </c>
      <c r="J30" s="167" t="e">
        <f t="shared" si="3"/>
        <v>#VALUE!</v>
      </c>
      <c r="K30" s="72" t="e">
        <f t="shared" si="4"/>
        <v>#VALUE!</v>
      </c>
      <c r="L30" s="168" t="str">
        <f t="shared" si="5"/>
        <v/>
      </c>
      <c r="M30" s="73" t="str">
        <f t="shared" si="6"/>
        <v/>
      </c>
      <c r="N30" s="169" t="str">
        <f t="shared" si="8"/>
        <v/>
      </c>
      <c r="O30" s="75"/>
      <c r="P30" s="234"/>
      <c r="Q30" s="235"/>
      <c r="R30" s="236"/>
      <c r="S30" s="234"/>
      <c r="T30" s="235"/>
      <c r="U30" s="241"/>
      <c r="V30" s="44">
        <v>25</v>
      </c>
      <c r="W30" s="226" t="s">
        <v>97</v>
      </c>
      <c r="X30" s="224"/>
      <c r="Y30" s="225"/>
      <c r="Z30" s="151">
        <v>1.992</v>
      </c>
      <c r="AA30" s="45">
        <v>60</v>
      </c>
      <c r="AB30" s="46">
        <v>0.2</v>
      </c>
    </row>
    <row r="31" spans="1:28" ht="15" customHeight="1">
      <c r="A31" s="19"/>
      <c r="B31" s="163">
        <f t="shared" si="7"/>
        <v>13</v>
      </c>
      <c r="C31" s="170"/>
      <c r="D31" s="164" t="str">
        <f t="shared" si="0"/>
        <v/>
      </c>
      <c r="E31" s="74">
        <v>15</v>
      </c>
      <c r="F31" s="166" t="str">
        <f t="shared" si="1"/>
        <v/>
      </c>
      <c r="G31" s="74">
        <v>2.5</v>
      </c>
      <c r="H31" s="71" t="str">
        <f t="shared" si="2"/>
        <v/>
      </c>
      <c r="I31" s="72">
        <v>1</v>
      </c>
      <c r="J31" s="167" t="e">
        <f t="shared" si="3"/>
        <v>#VALUE!</v>
      </c>
      <c r="K31" s="72" t="e">
        <f t="shared" si="4"/>
        <v>#VALUE!</v>
      </c>
      <c r="L31" s="168" t="str">
        <f t="shared" si="5"/>
        <v/>
      </c>
      <c r="M31" s="73" t="str">
        <f t="shared" si="6"/>
        <v/>
      </c>
      <c r="N31" s="169" t="str">
        <f t="shared" si="8"/>
        <v/>
      </c>
      <c r="O31" s="75"/>
      <c r="P31" s="234"/>
      <c r="Q31" s="235"/>
      <c r="R31" s="236"/>
      <c r="S31" s="234"/>
      <c r="T31" s="235"/>
      <c r="U31" s="241"/>
      <c r="V31" s="44">
        <v>26</v>
      </c>
      <c r="W31" s="226" t="s">
        <v>98</v>
      </c>
      <c r="X31" s="224"/>
      <c r="Y31" s="225"/>
      <c r="Z31" s="171">
        <v>2.4359999999999999</v>
      </c>
      <c r="AA31" s="76">
        <v>60</v>
      </c>
      <c r="AB31" s="46">
        <v>0.2</v>
      </c>
    </row>
    <row r="32" spans="1:28" ht="15" customHeight="1">
      <c r="A32" s="19"/>
      <c r="B32" s="163">
        <f t="shared" si="7"/>
        <v>14</v>
      </c>
      <c r="C32" s="170"/>
      <c r="D32" s="164" t="str">
        <f t="shared" si="0"/>
        <v/>
      </c>
      <c r="E32" s="74">
        <v>20</v>
      </c>
      <c r="F32" s="166" t="str">
        <f t="shared" si="1"/>
        <v/>
      </c>
      <c r="G32" s="74">
        <v>2.5</v>
      </c>
      <c r="H32" s="71" t="str">
        <f t="shared" si="2"/>
        <v/>
      </c>
      <c r="I32" s="72">
        <v>1</v>
      </c>
      <c r="J32" s="167" t="e">
        <f t="shared" si="3"/>
        <v>#VALUE!</v>
      </c>
      <c r="K32" s="72" t="e">
        <f t="shared" si="4"/>
        <v>#VALUE!</v>
      </c>
      <c r="L32" s="168" t="str">
        <f t="shared" si="5"/>
        <v/>
      </c>
      <c r="M32" s="73" t="str">
        <f t="shared" si="6"/>
        <v/>
      </c>
      <c r="N32" s="169" t="str">
        <f t="shared" si="8"/>
        <v/>
      </c>
      <c r="O32" s="75"/>
      <c r="P32" s="234"/>
      <c r="Q32" s="235"/>
      <c r="R32" s="236"/>
      <c r="S32" s="234"/>
      <c r="T32" s="235"/>
      <c r="U32" s="241"/>
      <c r="V32" s="56">
        <v>27</v>
      </c>
      <c r="W32" s="226" t="s">
        <v>99</v>
      </c>
      <c r="X32" s="224"/>
      <c r="Y32" s="225"/>
      <c r="Z32" s="171">
        <v>2.88</v>
      </c>
      <c r="AA32" s="76">
        <v>60</v>
      </c>
      <c r="AB32" s="46">
        <v>0.2</v>
      </c>
    </row>
    <row r="33" spans="1:28" ht="15.75" customHeight="1" thickBot="1">
      <c r="A33" s="19"/>
      <c r="B33" s="163">
        <f t="shared" si="7"/>
        <v>15</v>
      </c>
      <c r="C33" s="170"/>
      <c r="D33" s="164" t="str">
        <f t="shared" si="0"/>
        <v/>
      </c>
      <c r="E33" s="74">
        <v>15</v>
      </c>
      <c r="F33" s="166" t="str">
        <f t="shared" si="1"/>
        <v/>
      </c>
      <c r="G33" s="74">
        <v>3</v>
      </c>
      <c r="H33" s="71" t="str">
        <f t="shared" si="2"/>
        <v/>
      </c>
      <c r="I33" s="72">
        <v>1</v>
      </c>
      <c r="J33" s="167" t="e">
        <f t="shared" si="3"/>
        <v>#VALUE!</v>
      </c>
      <c r="K33" s="72" t="e">
        <f t="shared" si="4"/>
        <v>#VALUE!</v>
      </c>
      <c r="L33" s="168" t="str">
        <f t="shared" si="5"/>
        <v/>
      </c>
      <c r="M33" s="73" t="str">
        <f t="shared" si="6"/>
        <v/>
      </c>
      <c r="N33" s="169" t="str">
        <f t="shared" si="8"/>
        <v/>
      </c>
      <c r="O33" s="77"/>
      <c r="P33" s="234"/>
      <c r="Q33" s="235"/>
      <c r="R33" s="236"/>
      <c r="S33" s="237"/>
      <c r="T33" s="238"/>
      <c r="U33" s="242"/>
      <c r="V33" s="78">
        <v>28</v>
      </c>
      <c r="W33" s="229" t="s">
        <v>100</v>
      </c>
      <c r="X33" s="230"/>
      <c r="Y33" s="231"/>
      <c r="Z33" s="172">
        <v>3.3359999999999999</v>
      </c>
      <c r="AA33" s="79">
        <v>60</v>
      </c>
      <c r="AB33" s="80">
        <v>0.2</v>
      </c>
    </row>
    <row r="34" spans="1:28" ht="18" customHeight="1">
      <c r="A34" s="19"/>
      <c r="B34" s="163">
        <f t="shared" si="7"/>
        <v>16</v>
      </c>
      <c r="C34" s="170"/>
      <c r="D34" s="164" t="str">
        <f t="shared" si="0"/>
        <v/>
      </c>
      <c r="E34" s="74">
        <v>20</v>
      </c>
      <c r="F34" s="166" t="str">
        <f t="shared" si="1"/>
        <v/>
      </c>
      <c r="G34" s="74">
        <v>3</v>
      </c>
      <c r="H34" s="71" t="str">
        <f t="shared" si="2"/>
        <v/>
      </c>
      <c r="I34" s="72">
        <v>1</v>
      </c>
      <c r="J34" s="167" t="e">
        <f t="shared" si="3"/>
        <v>#VALUE!</v>
      </c>
      <c r="K34" s="72" t="e">
        <f t="shared" si="4"/>
        <v>#VALUE!</v>
      </c>
      <c r="L34" s="168" t="str">
        <f t="shared" si="5"/>
        <v/>
      </c>
      <c r="M34" s="73" t="str">
        <f t="shared" si="6"/>
        <v/>
      </c>
      <c r="N34" s="169" t="str">
        <f t="shared" si="8"/>
        <v/>
      </c>
      <c r="O34" s="75"/>
      <c r="P34" s="234"/>
      <c r="Q34" s="235"/>
      <c r="R34" s="236"/>
      <c r="S34" s="248" t="s">
        <v>101</v>
      </c>
      <c r="T34" s="235"/>
      <c r="U34" s="241"/>
      <c r="V34" s="56">
        <v>29</v>
      </c>
      <c r="W34" s="244" t="s">
        <v>102</v>
      </c>
      <c r="X34" s="216"/>
      <c r="Y34" s="217"/>
      <c r="Z34" s="155">
        <v>0.6</v>
      </c>
      <c r="AA34" s="48">
        <v>60</v>
      </c>
      <c r="AB34" s="47">
        <v>0.2</v>
      </c>
    </row>
    <row r="35" spans="1:28" ht="18" customHeight="1">
      <c r="A35" s="19"/>
      <c r="B35" s="163">
        <f t="shared" si="7"/>
        <v>17</v>
      </c>
      <c r="C35" s="170"/>
      <c r="D35" s="164" t="str">
        <f t="shared" si="0"/>
        <v/>
      </c>
      <c r="E35" s="74">
        <v>22</v>
      </c>
      <c r="F35" s="166" t="str">
        <f t="shared" si="1"/>
        <v/>
      </c>
      <c r="G35" s="74">
        <v>2.5</v>
      </c>
      <c r="H35" s="71" t="str">
        <f t="shared" si="2"/>
        <v/>
      </c>
      <c r="I35" s="72">
        <v>1</v>
      </c>
      <c r="J35" s="167" t="e">
        <f t="shared" si="3"/>
        <v>#VALUE!</v>
      </c>
      <c r="K35" s="72" t="e">
        <f t="shared" si="4"/>
        <v>#VALUE!</v>
      </c>
      <c r="L35" s="168" t="str">
        <f t="shared" si="5"/>
        <v/>
      </c>
      <c r="M35" s="73" t="str">
        <f t="shared" si="6"/>
        <v/>
      </c>
      <c r="N35" s="169" t="str">
        <f t="shared" si="8"/>
        <v/>
      </c>
      <c r="O35" s="75"/>
      <c r="P35" s="234"/>
      <c r="Q35" s="235"/>
      <c r="R35" s="236"/>
      <c r="S35" s="234"/>
      <c r="T35" s="235"/>
      <c r="U35" s="241"/>
      <c r="V35" s="44">
        <v>30</v>
      </c>
      <c r="W35" s="244" t="s">
        <v>103</v>
      </c>
      <c r="X35" s="216"/>
      <c r="Y35" s="217"/>
      <c r="Z35" s="155">
        <v>0.81</v>
      </c>
      <c r="AA35" s="48">
        <v>60</v>
      </c>
      <c r="AB35" s="46">
        <v>0.2</v>
      </c>
    </row>
    <row r="36" spans="1:28" ht="18" customHeight="1">
      <c r="A36" s="19"/>
      <c r="B36" s="163">
        <f t="shared" si="7"/>
        <v>18</v>
      </c>
      <c r="C36" s="170"/>
      <c r="D36" s="164" t="str">
        <f t="shared" si="0"/>
        <v/>
      </c>
      <c r="E36" s="74">
        <v>15</v>
      </c>
      <c r="F36" s="166" t="str">
        <f t="shared" si="1"/>
        <v/>
      </c>
      <c r="G36" s="74">
        <v>3</v>
      </c>
      <c r="H36" s="71" t="str">
        <f t="shared" si="2"/>
        <v/>
      </c>
      <c r="I36" s="72">
        <v>1</v>
      </c>
      <c r="J36" s="167" t="e">
        <f t="shared" si="3"/>
        <v>#VALUE!</v>
      </c>
      <c r="K36" s="72" t="e">
        <f t="shared" si="4"/>
        <v>#VALUE!</v>
      </c>
      <c r="L36" s="168" t="str">
        <f t="shared" si="5"/>
        <v/>
      </c>
      <c r="M36" s="73" t="str">
        <f t="shared" si="6"/>
        <v/>
      </c>
      <c r="N36" s="169" t="str">
        <f t="shared" si="8"/>
        <v/>
      </c>
      <c r="O36" s="75"/>
      <c r="P36" s="234"/>
      <c r="Q36" s="235"/>
      <c r="R36" s="236"/>
      <c r="S36" s="234"/>
      <c r="T36" s="235"/>
      <c r="U36" s="241"/>
      <c r="V36" s="56">
        <v>31</v>
      </c>
      <c r="W36" s="244" t="s">
        <v>104</v>
      </c>
      <c r="X36" s="216"/>
      <c r="Y36" s="217"/>
      <c r="Z36" s="155">
        <v>1.02</v>
      </c>
      <c r="AA36" s="48">
        <v>60</v>
      </c>
      <c r="AB36" s="47">
        <v>0.2</v>
      </c>
    </row>
    <row r="37" spans="1:28" ht="18" customHeight="1">
      <c r="A37" s="19"/>
      <c r="B37" s="163">
        <f t="shared" si="7"/>
        <v>19</v>
      </c>
      <c r="C37" s="170"/>
      <c r="D37" s="164" t="str">
        <f t="shared" si="0"/>
        <v/>
      </c>
      <c r="E37" s="74">
        <v>20</v>
      </c>
      <c r="F37" s="166" t="str">
        <f t="shared" si="1"/>
        <v/>
      </c>
      <c r="G37" s="74">
        <v>2.5</v>
      </c>
      <c r="H37" s="71" t="str">
        <f t="shared" si="2"/>
        <v/>
      </c>
      <c r="I37" s="72">
        <v>1</v>
      </c>
      <c r="J37" s="167" t="e">
        <f t="shared" si="3"/>
        <v>#VALUE!</v>
      </c>
      <c r="K37" s="72" t="e">
        <f t="shared" si="4"/>
        <v>#VALUE!</v>
      </c>
      <c r="L37" s="168" t="str">
        <f t="shared" si="5"/>
        <v/>
      </c>
      <c r="M37" s="73" t="str">
        <f t="shared" si="6"/>
        <v/>
      </c>
      <c r="N37" s="169" t="str">
        <f t="shared" si="8"/>
        <v/>
      </c>
      <c r="O37" s="75"/>
      <c r="P37" s="234"/>
      <c r="Q37" s="235"/>
      <c r="R37" s="236"/>
      <c r="S37" s="234"/>
      <c r="T37" s="235"/>
      <c r="U37" s="241"/>
      <c r="V37" s="56">
        <v>32</v>
      </c>
      <c r="W37" s="247" t="s">
        <v>105</v>
      </c>
      <c r="X37" s="224"/>
      <c r="Y37" s="225"/>
      <c r="Z37" s="151">
        <v>1.032</v>
      </c>
      <c r="AA37" s="45">
        <v>60</v>
      </c>
      <c r="AB37" s="46">
        <v>0.2</v>
      </c>
    </row>
    <row r="38" spans="1:28" ht="18" customHeight="1">
      <c r="A38" s="19"/>
      <c r="B38" s="163">
        <f t="shared" si="7"/>
        <v>20</v>
      </c>
      <c r="C38" s="170"/>
      <c r="D38" s="164" t="str">
        <f t="shared" si="0"/>
        <v/>
      </c>
      <c r="E38" s="74">
        <v>20</v>
      </c>
      <c r="F38" s="166" t="str">
        <f t="shared" si="1"/>
        <v/>
      </c>
      <c r="G38" s="74">
        <v>3</v>
      </c>
      <c r="H38" s="71" t="str">
        <f t="shared" si="2"/>
        <v/>
      </c>
      <c r="I38" s="72">
        <v>1</v>
      </c>
      <c r="J38" s="167" t="e">
        <f t="shared" si="3"/>
        <v>#VALUE!</v>
      </c>
      <c r="K38" s="72" t="e">
        <f t="shared" si="4"/>
        <v>#VALUE!</v>
      </c>
      <c r="L38" s="168" t="str">
        <f t="shared" si="5"/>
        <v/>
      </c>
      <c r="M38" s="73" t="str">
        <f t="shared" si="6"/>
        <v/>
      </c>
      <c r="N38" s="169" t="str">
        <f t="shared" si="8"/>
        <v/>
      </c>
      <c r="O38" s="75"/>
      <c r="P38" s="234"/>
      <c r="Q38" s="235"/>
      <c r="R38" s="236"/>
      <c r="S38" s="234"/>
      <c r="T38" s="235"/>
      <c r="U38" s="241"/>
      <c r="V38" s="44">
        <v>33</v>
      </c>
      <c r="W38" s="247" t="s">
        <v>106</v>
      </c>
      <c r="X38" s="224"/>
      <c r="Y38" s="225"/>
      <c r="Z38" s="151">
        <v>1.266</v>
      </c>
      <c r="AA38" s="45">
        <v>60</v>
      </c>
      <c r="AB38" s="46">
        <v>0.2</v>
      </c>
    </row>
    <row r="39" spans="1:28" ht="18" customHeight="1">
      <c r="A39" s="19"/>
      <c r="B39" s="163">
        <f t="shared" si="7"/>
        <v>21</v>
      </c>
      <c r="C39" s="170"/>
      <c r="D39" s="164" t="str">
        <f t="shared" si="0"/>
        <v/>
      </c>
      <c r="E39" s="74"/>
      <c r="F39" s="166" t="str">
        <f t="shared" si="1"/>
        <v/>
      </c>
      <c r="G39" s="74"/>
      <c r="H39" s="71" t="str">
        <f t="shared" si="2"/>
        <v/>
      </c>
      <c r="I39" s="72">
        <v>1</v>
      </c>
      <c r="J39" s="167" t="e">
        <f t="shared" si="3"/>
        <v>#VALUE!</v>
      </c>
      <c r="K39" s="72" t="e">
        <f t="shared" si="4"/>
        <v>#VALUE!</v>
      </c>
      <c r="L39" s="168" t="str">
        <f t="shared" si="5"/>
        <v/>
      </c>
      <c r="M39" s="73" t="str">
        <f t="shared" si="6"/>
        <v/>
      </c>
      <c r="N39" s="169" t="str">
        <f t="shared" si="8"/>
        <v/>
      </c>
      <c r="O39" s="75"/>
      <c r="P39" s="234"/>
      <c r="Q39" s="235"/>
      <c r="R39" s="236"/>
      <c r="S39" s="234"/>
      <c r="T39" s="235"/>
      <c r="U39" s="241"/>
      <c r="V39" s="44">
        <v>34</v>
      </c>
      <c r="W39" s="247" t="s">
        <v>107</v>
      </c>
      <c r="X39" s="224"/>
      <c r="Y39" s="225"/>
      <c r="Z39" s="151">
        <v>1.5</v>
      </c>
      <c r="AA39" s="45">
        <v>60</v>
      </c>
      <c r="AB39" s="46">
        <v>0.2</v>
      </c>
    </row>
    <row r="40" spans="1:28" ht="18" customHeight="1">
      <c r="A40" s="19"/>
      <c r="B40" s="163">
        <f t="shared" si="7"/>
        <v>22</v>
      </c>
      <c r="C40" s="170"/>
      <c r="D40" s="164" t="str">
        <f t="shared" si="0"/>
        <v/>
      </c>
      <c r="E40" s="74"/>
      <c r="F40" s="166" t="str">
        <f t="shared" si="1"/>
        <v/>
      </c>
      <c r="G40" s="74"/>
      <c r="H40" s="71" t="str">
        <f t="shared" si="2"/>
        <v/>
      </c>
      <c r="I40" s="72">
        <v>1</v>
      </c>
      <c r="J40" s="167" t="e">
        <f t="shared" si="3"/>
        <v>#VALUE!</v>
      </c>
      <c r="K40" s="72" t="e">
        <f t="shared" si="4"/>
        <v>#VALUE!</v>
      </c>
      <c r="L40" s="168" t="str">
        <f t="shared" si="5"/>
        <v/>
      </c>
      <c r="M40" s="73" t="str">
        <f t="shared" si="6"/>
        <v/>
      </c>
      <c r="N40" s="169" t="str">
        <f t="shared" si="8"/>
        <v/>
      </c>
      <c r="O40" s="75"/>
      <c r="P40" s="234"/>
      <c r="Q40" s="235"/>
      <c r="R40" s="236"/>
      <c r="S40" s="234"/>
      <c r="T40" s="235"/>
      <c r="U40" s="241"/>
      <c r="V40" s="56">
        <v>35</v>
      </c>
      <c r="W40" s="247" t="s">
        <v>108</v>
      </c>
      <c r="X40" s="224"/>
      <c r="Y40" s="225"/>
      <c r="Z40" s="151">
        <v>1.26</v>
      </c>
      <c r="AA40" s="45">
        <v>60</v>
      </c>
      <c r="AB40" s="46">
        <v>0.2</v>
      </c>
    </row>
    <row r="41" spans="1:28" ht="18" customHeight="1">
      <c r="A41" s="19"/>
      <c r="B41" s="163">
        <f t="shared" si="7"/>
        <v>23</v>
      </c>
      <c r="C41" s="170"/>
      <c r="D41" s="164" t="str">
        <f t="shared" si="0"/>
        <v/>
      </c>
      <c r="E41" s="74"/>
      <c r="F41" s="166" t="str">
        <f t="shared" si="1"/>
        <v/>
      </c>
      <c r="G41" s="74"/>
      <c r="H41" s="71" t="str">
        <f t="shared" si="2"/>
        <v/>
      </c>
      <c r="I41" s="72">
        <v>1</v>
      </c>
      <c r="J41" s="167" t="e">
        <f t="shared" si="3"/>
        <v>#VALUE!</v>
      </c>
      <c r="K41" s="72" t="e">
        <f t="shared" si="4"/>
        <v>#VALUE!</v>
      </c>
      <c r="L41" s="168" t="str">
        <f t="shared" si="5"/>
        <v/>
      </c>
      <c r="M41" s="73" t="str">
        <f t="shared" si="6"/>
        <v/>
      </c>
      <c r="N41" s="169" t="str">
        <f t="shared" si="8"/>
        <v/>
      </c>
      <c r="O41" s="75"/>
      <c r="P41" s="234"/>
      <c r="Q41" s="235"/>
      <c r="R41" s="236"/>
      <c r="S41" s="234"/>
      <c r="T41" s="235"/>
      <c r="U41" s="241"/>
      <c r="V41" s="56">
        <v>36</v>
      </c>
      <c r="W41" s="247" t="s">
        <v>109</v>
      </c>
      <c r="X41" s="224"/>
      <c r="Y41" s="225"/>
      <c r="Z41" s="151">
        <v>1.47</v>
      </c>
      <c r="AA41" s="45">
        <v>60</v>
      </c>
      <c r="AB41" s="46">
        <v>0.2</v>
      </c>
    </row>
    <row r="42" spans="1:28" ht="18" customHeight="1">
      <c r="A42" s="19"/>
      <c r="B42" s="163">
        <f t="shared" si="7"/>
        <v>24</v>
      </c>
      <c r="C42" s="170"/>
      <c r="D42" s="164" t="str">
        <f t="shared" si="0"/>
        <v/>
      </c>
      <c r="E42" s="74"/>
      <c r="F42" s="166" t="str">
        <f t="shared" si="1"/>
        <v/>
      </c>
      <c r="G42" s="74"/>
      <c r="H42" s="71" t="str">
        <f t="shared" si="2"/>
        <v/>
      </c>
      <c r="I42" s="72">
        <v>1</v>
      </c>
      <c r="J42" s="167" t="e">
        <f t="shared" si="3"/>
        <v>#VALUE!</v>
      </c>
      <c r="K42" s="72" t="e">
        <f t="shared" si="4"/>
        <v>#VALUE!</v>
      </c>
      <c r="L42" s="168" t="str">
        <f t="shared" si="5"/>
        <v/>
      </c>
      <c r="M42" s="73" t="str">
        <f t="shared" si="6"/>
        <v/>
      </c>
      <c r="N42" s="169" t="str">
        <f t="shared" si="8"/>
        <v/>
      </c>
      <c r="O42" s="75"/>
      <c r="P42" s="234"/>
      <c r="Q42" s="235"/>
      <c r="R42" s="236"/>
      <c r="S42" s="234"/>
      <c r="T42" s="235"/>
      <c r="U42" s="241"/>
      <c r="V42" s="44">
        <v>37</v>
      </c>
      <c r="W42" s="247" t="s">
        <v>110</v>
      </c>
      <c r="X42" s="224"/>
      <c r="Y42" s="225"/>
      <c r="Z42" s="151">
        <v>1.68</v>
      </c>
      <c r="AA42" s="45">
        <v>60</v>
      </c>
      <c r="AB42" s="46">
        <v>0.2</v>
      </c>
    </row>
    <row r="43" spans="1:28" ht="18" customHeight="1">
      <c r="A43" s="19"/>
      <c r="B43" s="163">
        <f t="shared" si="7"/>
        <v>25</v>
      </c>
      <c r="C43" s="170"/>
      <c r="D43" s="164" t="str">
        <f t="shared" si="0"/>
        <v/>
      </c>
      <c r="E43" s="74"/>
      <c r="F43" s="166" t="str">
        <f t="shared" si="1"/>
        <v/>
      </c>
      <c r="G43" s="74"/>
      <c r="H43" s="71" t="str">
        <f t="shared" si="2"/>
        <v/>
      </c>
      <c r="I43" s="72">
        <v>1</v>
      </c>
      <c r="J43" s="167" t="e">
        <f t="shared" si="3"/>
        <v>#VALUE!</v>
      </c>
      <c r="K43" s="72" t="e">
        <f t="shared" si="4"/>
        <v>#VALUE!</v>
      </c>
      <c r="L43" s="168" t="str">
        <f t="shared" si="5"/>
        <v/>
      </c>
      <c r="M43" s="73" t="str">
        <f t="shared" si="6"/>
        <v/>
      </c>
      <c r="N43" s="169" t="str">
        <f t="shared" si="8"/>
        <v/>
      </c>
      <c r="O43" s="75"/>
      <c r="P43" s="234"/>
      <c r="Q43" s="235"/>
      <c r="R43" s="236"/>
      <c r="S43" s="234"/>
      <c r="T43" s="235"/>
      <c r="U43" s="241"/>
      <c r="V43" s="44">
        <v>38</v>
      </c>
      <c r="W43" s="247" t="s">
        <v>111</v>
      </c>
      <c r="X43" s="224"/>
      <c r="Y43" s="225"/>
      <c r="Z43" s="151">
        <v>1.5123</v>
      </c>
      <c r="AA43" s="45">
        <v>60</v>
      </c>
      <c r="AB43" s="46">
        <v>0.2</v>
      </c>
    </row>
    <row r="44" spans="1:28" ht="18" customHeight="1">
      <c r="A44" s="19"/>
      <c r="B44" s="163">
        <f t="shared" si="7"/>
        <v>26</v>
      </c>
      <c r="C44" s="170"/>
      <c r="D44" s="164" t="str">
        <f t="shared" si="0"/>
        <v/>
      </c>
      <c r="E44" s="74"/>
      <c r="F44" s="166" t="str">
        <f t="shared" si="1"/>
        <v/>
      </c>
      <c r="G44" s="74"/>
      <c r="H44" s="71" t="str">
        <f t="shared" si="2"/>
        <v/>
      </c>
      <c r="I44" s="72">
        <v>1</v>
      </c>
      <c r="J44" s="167" t="e">
        <f t="shared" si="3"/>
        <v>#VALUE!</v>
      </c>
      <c r="K44" s="72" t="e">
        <f t="shared" si="4"/>
        <v>#VALUE!</v>
      </c>
      <c r="L44" s="168" t="str">
        <f t="shared" si="5"/>
        <v/>
      </c>
      <c r="M44" s="73" t="str">
        <f t="shared" si="6"/>
        <v/>
      </c>
      <c r="N44" s="169" t="str">
        <f t="shared" si="8"/>
        <v/>
      </c>
      <c r="O44" s="75"/>
      <c r="P44" s="234"/>
      <c r="Q44" s="235"/>
      <c r="R44" s="236"/>
      <c r="S44" s="234"/>
      <c r="T44" s="235"/>
      <c r="U44" s="241"/>
      <c r="V44" s="56">
        <v>39</v>
      </c>
      <c r="W44" s="247" t="s">
        <v>112</v>
      </c>
      <c r="X44" s="224"/>
      <c r="Y44" s="225"/>
      <c r="Z44" s="151">
        <v>1.746</v>
      </c>
      <c r="AA44" s="45">
        <v>60</v>
      </c>
      <c r="AB44" s="46">
        <v>0.2</v>
      </c>
    </row>
    <row r="45" spans="1:28" ht="18" customHeight="1">
      <c r="A45" s="19"/>
      <c r="B45" s="163">
        <f t="shared" si="7"/>
        <v>27</v>
      </c>
      <c r="C45" s="170"/>
      <c r="D45" s="164" t="str">
        <f t="shared" si="0"/>
        <v/>
      </c>
      <c r="E45" s="74"/>
      <c r="F45" s="166" t="str">
        <f t="shared" si="1"/>
        <v/>
      </c>
      <c r="G45" s="74"/>
      <c r="H45" s="71" t="str">
        <f t="shared" si="2"/>
        <v/>
      </c>
      <c r="I45" s="72">
        <v>1</v>
      </c>
      <c r="J45" s="167" t="e">
        <f t="shared" si="3"/>
        <v>#VALUE!</v>
      </c>
      <c r="K45" s="72" t="e">
        <f t="shared" si="4"/>
        <v>#VALUE!</v>
      </c>
      <c r="L45" s="168" t="str">
        <f t="shared" si="5"/>
        <v/>
      </c>
      <c r="M45" s="73" t="str">
        <f t="shared" si="6"/>
        <v/>
      </c>
      <c r="N45" s="169" t="str">
        <f t="shared" si="8"/>
        <v/>
      </c>
      <c r="O45" s="75"/>
      <c r="P45" s="234"/>
      <c r="Q45" s="235"/>
      <c r="R45" s="236"/>
      <c r="S45" s="234"/>
      <c r="T45" s="235"/>
      <c r="U45" s="241"/>
      <c r="V45" s="56">
        <v>40</v>
      </c>
      <c r="W45" s="247" t="s">
        <v>113</v>
      </c>
      <c r="X45" s="224"/>
      <c r="Y45" s="225"/>
      <c r="Z45" s="151">
        <v>1.98</v>
      </c>
      <c r="AA45" s="45">
        <v>60</v>
      </c>
      <c r="AB45" s="46">
        <v>0.2</v>
      </c>
    </row>
    <row r="46" spans="1:28" ht="18" customHeight="1">
      <c r="A46" s="19"/>
      <c r="B46" s="163">
        <f t="shared" si="7"/>
        <v>28</v>
      </c>
      <c r="C46" s="170"/>
      <c r="D46" s="164" t="str">
        <f t="shared" si="0"/>
        <v/>
      </c>
      <c r="E46" s="74"/>
      <c r="F46" s="166" t="str">
        <f t="shared" si="1"/>
        <v/>
      </c>
      <c r="G46" s="74"/>
      <c r="H46" s="71" t="str">
        <f t="shared" si="2"/>
        <v/>
      </c>
      <c r="I46" s="72">
        <v>1</v>
      </c>
      <c r="J46" s="167" t="e">
        <f t="shared" si="3"/>
        <v>#VALUE!</v>
      </c>
      <c r="K46" s="72" t="e">
        <f t="shared" si="4"/>
        <v>#VALUE!</v>
      </c>
      <c r="L46" s="168" t="str">
        <f t="shared" si="5"/>
        <v/>
      </c>
      <c r="M46" s="73" t="str">
        <f t="shared" si="6"/>
        <v/>
      </c>
      <c r="N46" s="169" t="str">
        <f t="shared" si="8"/>
        <v/>
      </c>
      <c r="O46" s="75"/>
      <c r="P46" s="234"/>
      <c r="Q46" s="235"/>
      <c r="R46" s="236"/>
      <c r="S46" s="234"/>
      <c r="T46" s="235"/>
      <c r="U46" s="241"/>
      <c r="V46" s="44">
        <v>41</v>
      </c>
      <c r="W46" s="247" t="s">
        <v>114</v>
      </c>
      <c r="X46" s="224"/>
      <c r="Y46" s="225"/>
      <c r="Z46" s="151">
        <v>1.6919999999999999</v>
      </c>
      <c r="AA46" s="45">
        <v>60</v>
      </c>
      <c r="AB46" s="46">
        <v>0.2</v>
      </c>
    </row>
    <row r="47" spans="1:28" ht="18" customHeight="1">
      <c r="A47" s="19"/>
      <c r="B47" s="163">
        <f t="shared" si="7"/>
        <v>29</v>
      </c>
      <c r="C47" s="170"/>
      <c r="D47" s="164" t="str">
        <f t="shared" si="0"/>
        <v/>
      </c>
      <c r="E47" s="74"/>
      <c r="F47" s="166" t="str">
        <f t="shared" si="1"/>
        <v/>
      </c>
      <c r="G47" s="74"/>
      <c r="H47" s="71" t="str">
        <f t="shared" si="2"/>
        <v/>
      </c>
      <c r="I47" s="72">
        <v>1</v>
      </c>
      <c r="J47" s="167" t="e">
        <f t="shared" si="3"/>
        <v>#VALUE!</v>
      </c>
      <c r="K47" s="72" t="e">
        <f t="shared" si="4"/>
        <v>#VALUE!</v>
      </c>
      <c r="L47" s="168" t="str">
        <f t="shared" si="5"/>
        <v/>
      </c>
      <c r="M47" s="73" t="str">
        <f t="shared" si="6"/>
        <v/>
      </c>
      <c r="N47" s="169" t="str">
        <f t="shared" si="8"/>
        <v/>
      </c>
      <c r="O47" s="75"/>
      <c r="P47" s="234"/>
      <c r="Q47" s="235"/>
      <c r="R47" s="236"/>
      <c r="S47" s="234"/>
      <c r="T47" s="235"/>
      <c r="U47" s="241"/>
      <c r="V47" s="44">
        <v>42</v>
      </c>
      <c r="W47" s="247" t="s">
        <v>115</v>
      </c>
      <c r="X47" s="224"/>
      <c r="Y47" s="225"/>
      <c r="Z47" s="151">
        <v>1.9259999999999999</v>
      </c>
      <c r="AA47" s="45">
        <v>60</v>
      </c>
      <c r="AB47" s="46">
        <v>0.2</v>
      </c>
    </row>
    <row r="48" spans="1:28" ht="18" customHeight="1">
      <c r="A48" s="19"/>
      <c r="B48" s="163">
        <f t="shared" si="7"/>
        <v>30</v>
      </c>
      <c r="C48" s="170"/>
      <c r="D48" s="164" t="str">
        <f t="shared" si="0"/>
        <v/>
      </c>
      <c r="E48" s="74"/>
      <c r="F48" s="166" t="str">
        <f t="shared" si="1"/>
        <v/>
      </c>
      <c r="G48" s="74"/>
      <c r="H48" s="71" t="str">
        <f t="shared" si="2"/>
        <v/>
      </c>
      <c r="I48" s="72">
        <v>1</v>
      </c>
      <c r="J48" s="167" t="e">
        <f t="shared" si="3"/>
        <v>#VALUE!</v>
      </c>
      <c r="K48" s="72" t="e">
        <f t="shared" si="4"/>
        <v>#VALUE!</v>
      </c>
      <c r="L48" s="168" t="str">
        <f t="shared" si="5"/>
        <v/>
      </c>
      <c r="M48" s="73" t="str">
        <f t="shared" si="6"/>
        <v/>
      </c>
      <c r="N48" s="169" t="str">
        <f t="shared" si="8"/>
        <v/>
      </c>
      <c r="O48" s="75"/>
      <c r="P48" s="234"/>
      <c r="Q48" s="235"/>
      <c r="R48" s="236"/>
      <c r="S48" s="234"/>
      <c r="T48" s="235"/>
      <c r="U48" s="241"/>
      <c r="V48" s="56">
        <v>43</v>
      </c>
      <c r="W48" s="247" t="s">
        <v>116</v>
      </c>
      <c r="X48" s="224"/>
      <c r="Y48" s="225"/>
      <c r="Z48" s="151">
        <v>2.16</v>
      </c>
      <c r="AA48" s="45">
        <v>60</v>
      </c>
      <c r="AB48" s="46">
        <v>0.2</v>
      </c>
    </row>
    <row r="49" spans="1:28" ht="18" customHeight="1">
      <c r="A49" s="19"/>
      <c r="B49" s="163">
        <f t="shared" si="7"/>
        <v>31</v>
      </c>
      <c r="C49" s="170"/>
      <c r="D49" s="164" t="str">
        <f t="shared" si="0"/>
        <v/>
      </c>
      <c r="E49" s="74"/>
      <c r="F49" s="166" t="str">
        <f t="shared" si="1"/>
        <v/>
      </c>
      <c r="G49" s="74"/>
      <c r="H49" s="71" t="str">
        <f t="shared" si="2"/>
        <v/>
      </c>
      <c r="I49" s="72">
        <v>1</v>
      </c>
      <c r="J49" s="167" t="e">
        <f t="shared" si="3"/>
        <v>#VALUE!</v>
      </c>
      <c r="K49" s="72" t="e">
        <f t="shared" si="4"/>
        <v>#VALUE!</v>
      </c>
      <c r="L49" s="168" t="str">
        <f t="shared" si="5"/>
        <v/>
      </c>
      <c r="M49" s="73" t="str">
        <f t="shared" si="6"/>
        <v/>
      </c>
      <c r="N49" s="169" t="str">
        <f t="shared" si="8"/>
        <v/>
      </c>
      <c r="O49" s="75"/>
      <c r="P49" s="234"/>
      <c r="Q49" s="235"/>
      <c r="R49" s="236"/>
      <c r="S49" s="234"/>
      <c r="T49" s="235"/>
      <c r="U49" s="241"/>
      <c r="V49" s="56">
        <v>44</v>
      </c>
      <c r="W49" s="247" t="s">
        <v>117</v>
      </c>
      <c r="X49" s="224"/>
      <c r="Y49" s="225"/>
      <c r="Z49" s="151">
        <v>1.992</v>
      </c>
      <c r="AA49" s="45">
        <v>60</v>
      </c>
      <c r="AB49" s="46">
        <v>0.2</v>
      </c>
    </row>
    <row r="50" spans="1:28" ht="18" customHeight="1">
      <c r="A50" s="19"/>
      <c r="B50" s="163">
        <v>32</v>
      </c>
      <c r="C50" s="170"/>
      <c r="D50" s="164" t="str">
        <f t="shared" si="0"/>
        <v/>
      </c>
      <c r="E50" s="74"/>
      <c r="F50" s="166" t="str">
        <f t="shared" si="1"/>
        <v/>
      </c>
      <c r="G50" s="74"/>
      <c r="H50" s="71" t="str">
        <f t="shared" si="2"/>
        <v/>
      </c>
      <c r="I50" s="72">
        <v>1</v>
      </c>
      <c r="J50" s="167" t="e">
        <f t="shared" si="3"/>
        <v>#VALUE!</v>
      </c>
      <c r="K50" s="72" t="e">
        <f t="shared" si="4"/>
        <v>#VALUE!</v>
      </c>
      <c r="L50" s="168" t="str">
        <f t="shared" si="5"/>
        <v/>
      </c>
      <c r="M50" s="73" t="str">
        <f t="shared" si="6"/>
        <v/>
      </c>
      <c r="N50" s="169" t="str">
        <f t="shared" si="8"/>
        <v/>
      </c>
      <c r="O50" s="75"/>
      <c r="P50" s="234"/>
      <c r="Q50" s="235"/>
      <c r="R50" s="236"/>
      <c r="S50" s="234"/>
      <c r="T50" s="235"/>
      <c r="U50" s="241"/>
      <c r="V50" s="56"/>
      <c r="W50" s="137"/>
      <c r="X50" s="137"/>
      <c r="Y50" s="137"/>
      <c r="Z50" s="151"/>
      <c r="AA50" s="45"/>
      <c r="AB50" s="46"/>
    </row>
    <row r="51" spans="1:28" ht="18" customHeight="1">
      <c r="A51" s="19"/>
      <c r="B51" s="163">
        <v>33</v>
      </c>
      <c r="C51" s="170"/>
      <c r="D51" s="164" t="str">
        <f t="shared" si="0"/>
        <v/>
      </c>
      <c r="E51" s="74"/>
      <c r="F51" s="166" t="str">
        <f t="shared" si="1"/>
        <v/>
      </c>
      <c r="G51" s="74"/>
      <c r="H51" s="71" t="str">
        <f t="shared" si="2"/>
        <v/>
      </c>
      <c r="I51" s="72">
        <v>1</v>
      </c>
      <c r="J51" s="167" t="e">
        <f t="shared" si="3"/>
        <v>#VALUE!</v>
      </c>
      <c r="K51" s="72" t="e">
        <f t="shared" si="4"/>
        <v>#VALUE!</v>
      </c>
      <c r="L51" s="168" t="str">
        <f t="shared" si="5"/>
        <v/>
      </c>
      <c r="M51" s="73" t="str">
        <f t="shared" si="6"/>
        <v/>
      </c>
      <c r="N51" s="169" t="str">
        <f t="shared" si="8"/>
        <v/>
      </c>
      <c r="O51" s="75"/>
      <c r="P51" s="234"/>
      <c r="Q51" s="235"/>
      <c r="R51" s="236"/>
      <c r="S51" s="234"/>
      <c r="T51" s="235"/>
      <c r="U51" s="241"/>
      <c r="V51" s="56"/>
      <c r="W51" s="137"/>
      <c r="X51" s="137"/>
      <c r="Y51" s="137"/>
      <c r="Z51" s="151"/>
      <c r="AA51" s="45"/>
      <c r="AB51" s="46"/>
    </row>
    <row r="52" spans="1:28" ht="18" customHeight="1">
      <c r="A52" s="19"/>
      <c r="B52" s="163"/>
      <c r="C52" s="170"/>
      <c r="D52" s="164"/>
      <c r="E52" s="74"/>
      <c r="F52" s="166"/>
      <c r="G52" s="74"/>
      <c r="H52" s="71"/>
      <c r="I52" s="72"/>
      <c r="J52" s="167"/>
      <c r="K52" s="72"/>
      <c r="L52" s="168"/>
      <c r="M52" s="73"/>
      <c r="N52" s="169"/>
      <c r="O52" s="75"/>
      <c r="P52" s="234"/>
      <c r="Q52" s="235"/>
      <c r="R52" s="236"/>
      <c r="S52" s="234"/>
      <c r="T52" s="235"/>
      <c r="U52" s="241"/>
      <c r="V52" s="56"/>
      <c r="W52" s="137"/>
      <c r="X52" s="137"/>
      <c r="Y52" s="137"/>
      <c r="Z52" s="151"/>
      <c r="AA52" s="45"/>
      <c r="AB52" s="46"/>
    </row>
    <row r="53" spans="1:28" ht="18" customHeight="1">
      <c r="A53" s="19"/>
      <c r="B53" s="163"/>
      <c r="C53" s="170"/>
      <c r="D53" s="164"/>
      <c r="E53" s="74"/>
      <c r="F53" s="166"/>
      <c r="G53" s="74"/>
      <c r="H53" s="71"/>
      <c r="I53" s="72"/>
      <c r="J53" s="167"/>
      <c r="K53" s="72"/>
      <c r="L53" s="168"/>
      <c r="M53" s="73"/>
      <c r="N53" s="169"/>
      <c r="O53" s="75"/>
      <c r="P53" s="234"/>
      <c r="Q53" s="235"/>
      <c r="R53" s="236"/>
      <c r="S53" s="234"/>
      <c r="T53" s="235"/>
      <c r="U53" s="241"/>
      <c r="V53" s="44">
        <v>45</v>
      </c>
      <c r="W53" s="247" t="s">
        <v>118</v>
      </c>
      <c r="X53" s="224"/>
      <c r="Y53" s="225"/>
      <c r="Z53" s="151">
        <v>2.226</v>
      </c>
      <c r="AA53" s="45">
        <v>60</v>
      </c>
      <c r="AB53" s="46">
        <v>0.2</v>
      </c>
    </row>
    <row r="54" spans="1:28" ht="18" customHeight="1" thickBot="1">
      <c r="A54" s="19"/>
      <c r="B54" s="173" t="s">
        <v>119</v>
      </c>
      <c r="C54" s="174">
        <v>20</v>
      </c>
      <c r="D54" s="175" t="str">
        <f>IF(C54="","",VLOOKUP(C54,$V$6:$AB$105,2,FALSE))</f>
        <v>CASA PADRÃO MÉDIO</v>
      </c>
      <c r="E54" s="81">
        <v>20</v>
      </c>
      <c r="F54" s="176">
        <f>IF(C54="","",VLOOKUP(C54,$V$6:$AB$105,6,FALSE))</f>
        <v>70</v>
      </c>
      <c r="G54" s="81">
        <v>2.5</v>
      </c>
      <c r="H54" s="82">
        <f>IF(C54="","",VLOOKUP(C54,$V$6:$AB$105,7,FALSE))</f>
        <v>0.2</v>
      </c>
      <c r="I54" s="83">
        <v>1</v>
      </c>
      <c r="J54" s="177">
        <f>IF(C54="","",VLOOKUP(C54,$V$6:$AB$105,5,FALSE))*$K$59</f>
        <v>2007.4823999999999</v>
      </c>
      <c r="K54" s="83">
        <f>IF(J54="","",J54*I54)</f>
        <v>2007.4823999999999</v>
      </c>
      <c r="L54" s="178">
        <f>IF(C54="","",(1-(1/2*(E54/F54+(E54/F54)^2)+(1-1/2*(E54/F54+(E54/F54)^2))*VLOOKUP($G54,$H$4:$I$12,2))*(1-$H54)))</f>
        <v>0.8002285714285714</v>
      </c>
      <c r="M54" s="84">
        <f>IF(L54="","",(L54*K54))</f>
        <v>1606.4447731199998</v>
      </c>
      <c r="N54" s="179">
        <f>IF(M54="","",(M54/I54))</f>
        <v>1606.4447731199998</v>
      </c>
      <c r="O54" s="75"/>
      <c r="P54" s="234"/>
      <c r="Q54" s="235"/>
      <c r="R54" s="236"/>
      <c r="S54" s="234"/>
      <c r="T54" s="235"/>
      <c r="U54" s="241"/>
      <c r="V54" s="44">
        <v>46</v>
      </c>
      <c r="W54" s="247" t="s">
        <v>120</v>
      </c>
      <c r="X54" s="224"/>
      <c r="Y54" s="225"/>
      <c r="Z54" s="151">
        <v>2.46</v>
      </c>
      <c r="AA54" s="45">
        <v>60</v>
      </c>
      <c r="AB54" s="46">
        <v>0.2</v>
      </c>
    </row>
    <row r="55" spans="1:28" ht="18" customHeight="1">
      <c r="A55" s="19"/>
      <c r="B55" s="85"/>
      <c r="C55" s="85"/>
      <c r="D55" s="249" t="s">
        <v>121</v>
      </c>
      <c r="E55" s="210"/>
      <c r="F55" s="85"/>
      <c r="G55" s="85"/>
      <c r="H55" s="85"/>
      <c r="I55" s="85"/>
      <c r="J55" s="85"/>
      <c r="K55" s="85"/>
      <c r="L55" s="85"/>
      <c r="M55" s="85"/>
      <c r="N55" s="85"/>
      <c r="O55" s="86"/>
      <c r="P55" s="234"/>
      <c r="Q55" s="235"/>
      <c r="R55" s="236"/>
      <c r="S55" s="234"/>
      <c r="T55" s="235"/>
      <c r="U55" s="241"/>
      <c r="V55" s="56">
        <v>47</v>
      </c>
      <c r="W55" s="247" t="s">
        <v>122</v>
      </c>
      <c r="X55" s="224"/>
      <c r="Y55" s="225"/>
      <c r="Z55" s="151">
        <v>2.1720000000000002</v>
      </c>
      <c r="AA55" s="45">
        <v>60</v>
      </c>
      <c r="AB55" s="46">
        <v>0.2</v>
      </c>
    </row>
    <row r="56" spans="1:28" ht="18" customHeight="1">
      <c r="A56" s="19"/>
      <c r="B56" s="85"/>
      <c r="C56" s="85"/>
      <c r="D56" s="87" t="s">
        <v>123</v>
      </c>
      <c r="E56" s="88">
        <v>50</v>
      </c>
      <c r="F56" s="85"/>
      <c r="G56" s="85"/>
      <c r="H56" s="85"/>
      <c r="I56" s="85"/>
      <c r="J56" s="85"/>
      <c r="K56" s="85"/>
      <c r="L56" s="85"/>
      <c r="M56" s="85"/>
      <c r="N56" s="85"/>
      <c r="O56" s="86"/>
      <c r="P56" s="234"/>
      <c r="Q56" s="235"/>
      <c r="R56" s="236"/>
      <c r="S56" s="234"/>
      <c r="T56" s="235"/>
      <c r="U56" s="241"/>
      <c r="V56" s="56">
        <v>48</v>
      </c>
      <c r="W56" s="247" t="s">
        <v>124</v>
      </c>
      <c r="X56" s="224"/>
      <c r="Y56" s="225"/>
      <c r="Z56" s="151">
        <v>2.4060000000000001</v>
      </c>
      <c r="AA56" s="45">
        <v>60</v>
      </c>
      <c r="AB56" s="46">
        <v>0.2</v>
      </c>
    </row>
    <row r="57" spans="1:28" ht="18" customHeight="1">
      <c r="A57" s="19"/>
      <c r="B57" s="85"/>
      <c r="C57" s="85"/>
      <c r="D57" s="87" t="s">
        <v>125</v>
      </c>
      <c r="E57" s="88">
        <v>67</v>
      </c>
      <c r="F57" s="85"/>
      <c r="G57" s="85"/>
      <c r="H57" s="85"/>
      <c r="I57" s="85"/>
      <c r="J57" s="85"/>
      <c r="K57" s="85"/>
      <c r="L57" s="85"/>
      <c r="M57" s="85"/>
      <c r="N57" s="85"/>
      <c r="O57" s="86"/>
      <c r="P57" s="234"/>
      <c r="Q57" s="235"/>
      <c r="R57" s="236"/>
      <c r="S57" s="234"/>
      <c r="T57" s="235"/>
      <c r="U57" s="241"/>
      <c r="V57" s="44">
        <v>49</v>
      </c>
      <c r="W57" s="247" t="s">
        <v>126</v>
      </c>
      <c r="X57" s="224"/>
      <c r="Y57" s="225"/>
      <c r="Z57" s="151">
        <v>2.64</v>
      </c>
      <c r="AA57" s="45">
        <v>60</v>
      </c>
      <c r="AB57" s="46">
        <v>0.2</v>
      </c>
    </row>
    <row r="58" spans="1:28" ht="18" customHeight="1" thickBot="1">
      <c r="A58" s="19"/>
      <c r="B58" s="85"/>
      <c r="C58" s="85"/>
      <c r="D58" s="87" t="s">
        <v>127</v>
      </c>
      <c r="E58" s="88">
        <v>60</v>
      </c>
      <c r="F58" s="85"/>
      <c r="G58" s="85"/>
      <c r="H58" s="85"/>
      <c r="I58" s="85"/>
      <c r="J58" s="85"/>
      <c r="K58" s="85"/>
      <c r="L58" s="85"/>
      <c r="M58" s="85"/>
      <c r="N58" s="85"/>
      <c r="O58" s="89"/>
      <c r="P58" s="234"/>
      <c r="Q58" s="235"/>
      <c r="R58" s="236"/>
      <c r="S58" s="234"/>
      <c r="T58" s="235"/>
      <c r="U58" s="241"/>
      <c r="V58" s="44">
        <v>50</v>
      </c>
      <c r="W58" s="226" t="s">
        <v>128</v>
      </c>
      <c r="X58" s="224"/>
      <c r="Y58" s="225"/>
      <c r="Z58" s="151">
        <v>2.6520000000000001</v>
      </c>
      <c r="AA58" s="45">
        <v>50</v>
      </c>
      <c r="AB58" s="46">
        <v>0.2</v>
      </c>
    </row>
    <row r="59" spans="1:28" ht="18" customHeight="1" thickBot="1">
      <c r="A59" s="19"/>
      <c r="B59" s="85"/>
      <c r="C59" s="85"/>
      <c r="D59" s="87" t="s">
        <v>129</v>
      </c>
      <c r="E59" s="88">
        <v>50</v>
      </c>
      <c r="F59" s="85"/>
      <c r="G59" s="250" t="s">
        <v>130</v>
      </c>
      <c r="H59" s="204"/>
      <c r="I59" s="204"/>
      <c r="J59" s="251"/>
      <c r="K59" s="252">
        <v>1448.4</v>
      </c>
      <c r="L59" s="204"/>
      <c r="M59" s="251"/>
      <c r="N59" s="85"/>
      <c r="O59" s="89"/>
      <c r="P59" s="234"/>
      <c r="Q59" s="235"/>
      <c r="R59" s="236"/>
      <c r="S59" s="234"/>
      <c r="T59" s="235"/>
      <c r="U59" s="241"/>
      <c r="V59" s="56">
        <v>51</v>
      </c>
      <c r="W59" s="226" t="s">
        <v>131</v>
      </c>
      <c r="X59" s="224"/>
      <c r="Y59" s="225"/>
      <c r="Z59" s="171">
        <v>3.0659999999999998</v>
      </c>
      <c r="AA59" s="76">
        <v>50</v>
      </c>
      <c r="AB59" s="46">
        <v>0.2</v>
      </c>
    </row>
    <row r="60" spans="1:28" ht="18" customHeight="1">
      <c r="A60" s="19"/>
      <c r="B60" s="85"/>
      <c r="C60" s="85"/>
      <c r="D60" s="87" t="s">
        <v>132</v>
      </c>
      <c r="E60" s="88">
        <v>60</v>
      </c>
      <c r="F60" s="85"/>
      <c r="G60" s="253" t="s">
        <v>133</v>
      </c>
      <c r="H60" s="209"/>
      <c r="I60" s="209"/>
      <c r="J60" s="210"/>
      <c r="K60" s="254">
        <v>44197</v>
      </c>
      <c r="L60" s="216"/>
      <c r="M60" s="217"/>
      <c r="N60" s="85"/>
      <c r="O60" s="89"/>
      <c r="P60" s="234"/>
      <c r="Q60" s="235"/>
      <c r="R60" s="236"/>
      <c r="S60" s="234"/>
      <c r="T60" s="235"/>
      <c r="U60" s="241"/>
      <c r="V60" s="56">
        <v>52</v>
      </c>
      <c r="W60" s="226" t="s">
        <v>134</v>
      </c>
      <c r="X60" s="224"/>
      <c r="Y60" s="225"/>
      <c r="Z60" s="171">
        <v>3.48</v>
      </c>
      <c r="AA60" s="76">
        <v>50</v>
      </c>
      <c r="AB60" s="46">
        <v>0.2</v>
      </c>
    </row>
    <row r="61" spans="1:28" ht="20.25" customHeight="1" thickBot="1">
      <c r="A61" s="19"/>
      <c r="B61" s="85"/>
      <c r="C61" s="85"/>
      <c r="D61" s="87" t="s">
        <v>135</v>
      </c>
      <c r="E61" s="88">
        <v>60</v>
      </c>
      <c r="F61" s="85"/>
      <c r="G61" s="90" t="s">
        <v>136</v>
      </c>
      <c r="H61" s="85"/>
      <c r="I61" s="85"/>
      <c r="J61" s="85"/>
      <c r="K61" s="85"/>
      <c r="L61" s="85"/>
      <c r="M61" s="85"/>
      <c r="N61" s="85"/>
      <c r="O61" s="89"/>
      <c r="P61" s="237"/>
      <c r="Q61" s="238"/>
      <c r="R61" s="239"/>
      <c r="S61" s="237"/>
      <c r="T61" s="238"/>
      <c r="U61" s="242"/>
      <c r="V61" s="78">
        <v>53</v>
      </c>
      <c r="W61" s="229" t="s">
        <v>137</v>
      </c>
      <c r="X61" s="230"/>
      <c r="Y61" s="231"/>
      <c r="Z61" s="180">
        <v>4.3280000000000003</v>
      </c>
      <c r="AA61" s="91">
        <v>50</v>
      </c>
      <c r="AB61" s="47">
        <v>0.2</v>
      </c>
    </row>
    <row r="62" spans="1:28" ht="18" customHeight="1">
      <c r="A62" s="19"/>
      <c r="B62" s="85"/>
      <c r="C62" s="85"/>
      <c r="D62" s="87" t="s">
        <v>138</v>
      </c>
      <c r="E62" s="88">
        <v>75</v>
      </c>
      <c r="F62" s="85"/>
      <c r="G62" s="90" t="s">
        <v>139</v>
      </c>
      <c r="H62" s="85"/>
      <c r="I62" s="85"/>
      <c r="J62" s="85"/>
      <c r="K62" s="85"/>
      <c r="L62" s="85"/>
      <c r="M62" s="85"/>
      <c r="N62" s="85"/>
      <c r="O62" s="92"/>
      <c r="P62" s="255" t="s">
        <v>140</v>
      </c>
      <c r="Q62" s="235"/>
      <c r="R62" s="235"/>
      <c r="S62" s="256" t="s">
        <v>141</v>
      </c>
      <c r="T62" s="213"/>
      <c r="U62" s="214"/>
      <c r="V62" s="49">
        <v>54</v>
      </c>
      <c r="W62" s="257" t="s">
        <v>142</v>
      </c>
      <c r="X62" s="209"/>
      <c r="Y62" s="210"/>
      <c r="Z62" s="150">
        <v>0.6</v>
      </c>
      <c r="AA62" s="42">
        <v>70</v>
      </c>
      <c r="AB62" s="43">
        <v>0.2</v>
      </c>
    </row>
    <row r="63" spans="1:28" ht="18" customHeight="1">
      <c r="A63" s="19"/>
      <c r="B63" s="85"/>
      <c r="C63" s="85"/>
      <c r="D63" s="87" t="s">
        <v>143</v>
      </c>
      <c r="E63" s="88">
        <v>50</v>
      </c>
      <c r="F63" s="85"/>
      <c r="G63" s="85"/>
      <c r="H63" s="85"/>
      <c r="I63" s="85"/>
      <c r="J63" s="85"/>
      <c r="K63" s="85"/>
      <c r="L63" s="85"/>
      <c r="M63" s="85"/>
      <c r="N63" s="85"/>
      <c r="O63" s="92"/>
      <c r="P63" s="234"/>
      <c r="Q63" s="235"/>
      <c r="R63" s="235"/>
      <c r="S63" s="234"/>
      <c r="T63" s="235"/>
      <c r="U63" s="241"/>
      <c r="V63" s="44">
        <v>55</v>
      </c>
      <c r="W63" s="258" t="s">
        <v>144</v>
      </c>
      <c r="X63" s="235"/>
      <c r="Y63" s="241"/>
      <c r="Z63" s="155">
        <v>0.78</v>
      </c>
      <c r="AA63" s="48">
        <v>70</v>
      </c>
      <c r="AB63" s="57">
        <v>0.2</v>
      </c>
    </row>
    <row r="64" spans="1:28" ht="18" customHeight="1">
      <c r="A64" s="19"/>
      <c r="B64" s="85"/>
      <c r="C64" s="85"/>
      <c r="D64" s="87" t="s">
        <v>145</v>
      </c>
      <c r="E64" s="88">
        <v>67</v>
      </c>
      <c r="F64" s="85"/>
      <c r="G64" s="85"/>
      <c r="H64" s="85"/>
      <c r="I64" s="85"/>
      <c r="J64" s="85"/>
      <c r="K64" s="85"/>
      <c r="L64" s="85"/>
      <c r="M64" s="85"/>
      <c r="N64" s="85"/>
      <c r="O64" s="92"/>
      <c r="P64" s="234"/>
      <c r="Q64" s="235"/>
      <c r="R64" s="235"/>
      <c r="S64" s="234"/>
      <c r="T64" s="235"/>
      <c r="U64" s="241"/>
      <c r="V64" s="56">
        <v>56</v>
      </c>
      <c r="W64" s="226" t="s">
        <v>146</v>
      </c>
      <c r="X64" s="224"/>
      <c r="Y64" s="225"/>
      <c r="Z64" s="155">
        <v>0.96</v>
      </c>
      <c r="AA64" s="48">
        <v>70</v>
      </c>
      <c r="AB64" s="57">
        <v>0.2</v>
      </c>
    </row>
    <row r="65" spans="1:28" ht="18" customHeight="1">
      <c r="A65" s="19"/>
      <c r="B65" s="85"/>
      <c r="C65" s="85"/>
      <c r="D65" s="87" t="s">
        <v>147</v>
      </c>
      <c r="E65" s="88">
        <v>60</v>
      </c>
      <c r="F65" s="85"/>
      <c r="G65" s="85"/>
      <c r="H65" s="85"/>
      <c r="I65" s="85"/>
      <c r="J65" s="85"/>
      <c r="K65" s="85"/>
      <c r="L65" s="85"/>
      <c r="M65" s="85"/>
      <c r="N65" s="85"/>
      <c r="O65" s="92"/>
      <c r="P65" s="234"/>
      <c r="Q65" s="235"/>
      <c r="R65" s="235"/>
      <c r="S65" s="234"/>
      <c r="T65" s="235"/>
      <c r="U65" s="241"/>
      <c r="V65" s="44">
        <v>57</v>
      </c>
      <c r="W65" s="247" t="s">
        <v>148</v>
      </c>
      <c r="X65" s="224"/>
      <c r="Y65" s="225"/>
      <c r="Z65" s="151">
        <v>0.97199999999999998</v>
      </c>
      <c r="AA65" s="45">
        <v>70</v>
      </c>
      <c r="AB65" s="46">
        <v>0.2</v>
      </c>
    </row>
    <row r="66" spans="1:28" ht="18" customHeight="1">
      <c r="A66" s="19"/>
      <c r="B66" s="85"/>
      <c r="C66" s="85"/>
      <c r="D66" s="87" t="s">
        <v>149</v>
      </c>
      <c r="E66" s="88">
        <v>67</v>
      </c>
      <c r="F66" s="85"/>
      <c r="G66" s="85"/>
      <c r="H66" s="85"/>
      <c r="I66" s="85"/>
      <c r="J66" s="85"/>
      <c r="K66" s="85"/>
      <c r="L66" s="85"/>
      <c r="M66" s="85"/>
      <c r="N66" s="85"/>
      <c r="O66" s="92"/>
      <c r="P66" s="234"/>
      <c r="Q66" s="235"/>
      <c r="R66" s="235"/>
      <c r="S66" s="234"/>
      <c r="T66" s="235"/>
      <c r="U66" s="241"/>
      <c r="V66" s="49">
        <v>58</v>
      </c>
      <c r="W66" s="247" t="s">
        <v>150</v>
      </c>
      <c r="X66" s="224"/>
      <c r="Y66" s="225"/>
      <c r="Z66" s="151">
        <v>1.206</v>
      </c>
      <c r="AA66" s="45">
        <v>70</v>
      </c>
      <c r="AB66" s="46">
        <v>0.2</v>
      </c>
    </row>
    <row r="67" spans="1:28" ht="18" customHeight="1">
      <c r="A67" s="19"/>
      <c r="B67" s="20"/>
      <c r="C67" s="85"/>
      <c r="D67" s="93" t="s">
        <v>151</v>
      </c>
      <c r="E67" s="88">
        <v>67</v>
      </c>
      <c r="F67" s="94"/>
      <c r="G67" s="94"/>
      <c r="H67" s="94"/>
      <c r="I67" s="85"/>
      <c r="J67" s="85"/>
      <c r="K67" s="95"/>
      <c r="L67" s="95"/>
      <c r="M67" s="181"/>
      <c r="N67" s="182"/>
      <c r="O67" s="183"/>
      <c r="P67" s="234"/>
      <c r="Q67" s="235"/>
      <c r="R67" s="235"/>
      <c r="S67" s="234"/>
      <c r="T67" s="235"/>
      <c r="U67" s="241"/>
      <c r="V67" s="44">
        <v>59</v>
      </c>
      <c r="W67" s="247" t="s">
        <v>152</v>
      </c>
      <c r="X67" s="224"/>
      <c r="Y67" s="225"/>
      <c r="Z67" s="151">
        <v>1.44</v>
      </c>
      <c r="AA67" s="45">
        <v>70</v>
      </c>
      <c r="AB67" s="46">
        <v>0.2</v>
      </c>
    </row>
    <row r="68" spans="1:28" ht="18" customHeight="1">
      <c r="A68" s="19"/>
      <c r="B68" s="85"/>
      <c r="C68" s="85"/>
      <c r="D68" s="93" t="s">
        <v>153</v>
      </c>
      <c r="E68" s="88">
        <v>50</v>
      </c>
      <c r="F68" s="94"/>
      <c r="G68" s="94"/>
      <c r="H68" s="184"/>
      <c r="I68" s="85"/>
      <c r="J68" s="85"/>
      <c r="K68" s="95"/>
      <c r="L68" s="181"/>
      <c r="M68" s="182"/>
      <c r="N68" s="183"/>
      <c r="O68" s="92"/>
      <c r="P68" s="234"/>
      <c r="Q68" s="235"/>
      <c r="R68" s="235"/>
      <c r="S68" s="234"/>
      <c r="T68" s="235"/>
      <c r="U68" s="241"/>
      <c r="V68" s="56">
        <v>60</v>
      </c>
      <c r="W68" s="247" t="s">
        <v>154</v>
      </c>
      <c r="X68" s="224"/>
      <c r="Y68" s="225"/>
      <c r="Z68" s="151">
        <v>1.2</v>
      </c>
      <c r="AA68" s="45">
        <v>70</v>
      </c>
      <c r="AB68" s="46">
        <v>0.2</v>
      </c>
    </row>
    <row r="69" spans="1:28" ht="18" customHeight="1" thickBot="1">
      <c r="A69" s="19"/>
      <c r="B69" s="85"/>
      <c r="C69" s="85"/>
      <c r="D69" s="96" t="s">
        <v>155</v>
      </c>
      <c r="E69" s="97">
        <v>75</v>
      </c>
      <c r="F69" s="94"/>
      <c r="G69" s="94"/>
      <c r="H69" s="184"/>
      <c r="I69" s="85"/>
      <c r="J69" s="85"/>
      <c r="K69" s="95"/>
      <c r="L69" s="181"/>
      <c r="M69" s="182"/>
      <c r="N69" s="183"/>
      <c r="O69" s="92"/>
      <c r="P69" s="234"/>
      <c r="Q69" s="235"/>
      <c r="R69" s="235"/>
      <c r="S69" s="234"/>
      <c r="T69" s="235"/>
      <c r="U69" s="241"/>
      <c r="V69" s="44">
        <v>61</v>
      </c>
      <c r="W69" s="247" t="s">
        <v>156</v>
      </c>
      <c r="X69" s="224"/>
      <c r="Y69" s="225"/>
      <c r="Z69" s="151">
        <v>1.41</v>
      </c>
      <c r="AA69" s="45">
        <v>70</v>
      </c>
      <c r="AB69" s="46">
        <v>0.2</v>
      </c>
    </row>
    <row r="70" spans="1:28" ht="18" customHeight="1">
      <c r="A70" s="19"/>
      <c r="B70" s="85"/>
      <c r="C70" s="85"/>
      <c r="D70" s="95"/>
      <c r="E70" s="95"/>
      <c r="F70" s="94"/>
      <c r="G70" s="94"/>
      <c r="H70" s="184"/>
      <c r="I70" s="85"/>
      <c r="J70" s="85"/>
      <c r="K70" s="95"/>
      <c r="L70" s="181"/>
      <c r="M70" s="182"/>
      <c r="N70" s="183"/>
      <c r="O70" s="92"/>
      <c r="P70" s="234"/>
      <c r="Q70" s="235"/>
      <c r="R70" s="235"/>
      <c r="S70" s="234"/>
      <c r="T70" s="235"/>
      <c r="U70" s="241"/>
      <c r="V70" s="44">
        <v>62</v>
      </c>
      <c r="W70" s="247" t="s">
        <v>157</v>
      </c>
      <c r="X70" s="224"/>
      <c r="Y70" s="225"/>
      <c r="Z70" s="151">
        <v>1.62</v>
      </c>
      <c r="AA70" s="45">
        <v>70</v>
      </c>
      <c r="AB70" s="46">
        <v>0.2</v>
      </c>
    </row>
    <row r="71" spans="1:28" ht="18" customHeight="1">
      <c r="A71" s="19"/>
      <c r="B71" s="85"/>
      <c r="C71" s="85"/>
      <c r="D71" s="95"/>
      <c r="E71" s="95"/>
      <c r="F71" s="94"/>
      <c r="G71" s="94"/>
      <c r="H71" s="184"/>
      <c r="I71" s="85"/>
      <c r="J71" s="85"/>
      <c r="K71" s="95"/>
      <c r="L71" s="181"/>
      <c r="M71" s="182"/>
      <c r="N71" s="183"/>
      <c r="O71" s="92"/>
      <c r="P71" s="234"/>
      <c r="Q71" s="235"/>
      <c r="R71" s="235"/>
      <c r="S71" s="234"/>
      <c r="T71" s="235"/>
      <c r="U71" s="241"/>
      <c r="V71" s="56">
        <v>63</v>
      </c>
      <c r="W71" s="247" t="s">
        <v>158</v>
      </c>
      <c r="X71" s="224"/>
      <c r="Y71" s="225"/>
      <c r="Z71" s="151">
        <v>1.452</v>
      </c>
      <c r="AA71" s="45">
        <v>60</v>
      </c>
      <c r="AB71" s="46">
        <v>0.2</v>
      </c>
    </row>
    <row r="72" spans="1:28" ht="18" customHeight="1">
      <c r="A72" s="19"/>
      <c r="B72" s="85"/>
      <c r="C72" s="85"/>
      <c r="L72" s="181"/>
      <c r="M72" s="182"/>
      <c r="N72" s="183"/>
      <c r="O72" s="92"/>
      <c r="P72" s="234"/>
      <c r="Q72" s="235"/>
      <c r="R72" s="235"/>
      <c r="S72" s="234"/>
      <c r="T72" s="235"/>
      <c r="U72" s="241"/>
      <c r="V72" s="56">
        <v>64</v>
      </c>
      <c r="W72" s="247" t="s">
        <v>159</v>
      </c>
      <c r="X72" s="224"/>
      <c r="Y72" s="225"/>
      <c r="Z72" s="151">
        <v>1.6559999999999999</v>
      </c>
      <c r="AA72" s="45">
        <v>60</v>
      </c>
      <c r="AB72" s="46">
        <v>0.2</v>
      </c>
    </row>
    <row r="73" spans="1:28" ht="18" customHeight="1">
      <c r="A73" s="19"/>
      <c r="B73" s="85"/>
      <c r="C73" s="85"/>
      <c r="L73" s="181"/>
      <c r="M73" s="182"/>
      <c r="N73" s="183"/>
      <c r="O73" s="92"/>
      <c r="P73" s="234"/>
      <c r="Q73" s="235"/>
      <c r="R73" s="235"/>
      <c r="S73" s="234"/>
      <c r="T73" s="235"/>
      <c r="U73" s="241"/>
      <c r="V73" s="44">
        <v>65</v>
      </c>
      <c r="W73" s="247" t="s">
        <v>160</v>
      </c>
      <c r="X73" s="224"/>
      <c r="Y73" s="225"/>
      <c r="Z73" s="151">
        <v>1.86</v>
      </c>
      <c r="AA73" s="45">
        <v>60</v>
      </c>
      <c r="AB73" s="46">
        <v>0.2</v>
      </c>
    </row>
    <row r="74" spans="1:28" ht="18" customHeight="1">
      <c r="A74" s="19"/>
      <c r="B74" s="85"/>
      <c r="C74" s="85"/>
      <c r="D74" s="95"/>
      <c r="E74" s="95"/>
      <c r="F74" s="94"/>
      <c r="G74" s="94"/>
      <c r="H74" s="184"/>
      <c r="I74" s="85"/>
      <c r="J74" s="85"/>
      <c r="K74" s="95"/>
      <c r="L74" s="181"/>
      <c r="M74" s="182"/>
      <c r="N74" s="183"/>
      <c r="O74" s="92"/>
      <c r="P74" s="234"/>
      <c r="Q74" s="235"/>
      <c r="R74" s="235"/>
      <c r="S74" s="234"/>
      <c r="T74" s="235"/>
      <c r="U74" s="241"/>
      <c r="V74" s="44">
        <v>66</v>
      </c>
      <c r="W74" s="247" t="s">
        <v>161</v>
      </c>
      <c r="X74" s="224"/>
      <c r="Y74" s="225"/>
      <c r="Z74" s="151">
        <v>1.6319999999999999</v>
      </c>
      <c r="AA74" s="45">
        <v>60</v>
      </c>
      <c r="AB74" s="46">
        <v>0.2</v>
      </c>
    </row>
    <row r="75" spans="1:28" ht="18" customHeight="1">
      <c r="A75" s="19"/>
      <c r="B75" s="85"/>
      <c r="C75" s="85"/>
      <c r="D75" s="95"/>
      <c r="E75" s="95"/>
      <c r="F75" s="94"/>
      <c r="G75" s="94"/>
      <c r="H75" s="184"/>
      <c r="I75" s="85"/>
      <c r="J75" s="85"/>
      <c r="K75" s="95"/>
      <c r="L75" s="181"/>
      <c r="M75" s="182"/>
      <c r="N75" s="183"/>
      <c r="O75" s="92"/>
      <c r="P75" s="234"/>
      <c r="Q75" s="235"/>
      <c r="R75" s="235"/>
      <c r="S75" s="234"/>
      <c r="T75" s="235"/>
      <c r="U75" s="241"/>
      <c r="V75" s="56">
        <v>67</v>
      </c>
      <c r="W75" s="247" t="s">
        <v>162</v>
      </c>
      <c r="X75" s="224"/>
      <c r="Y75" s="225"/>
      <c r="Z75" s="151">
        <v>1.8360000000000001</v>
      </c>
      <c r="AA75" s="45">
        <v>60</v>
      </c>
      <c r="AB75" s="46">
        <v>0.2</v>
      </c>
    </row>
    <row r="76" spans="1:28" ht="18" customHeight="1">
      <c r="A76" s="19"/>
      <c r="B76" s="85"/>
      <c r="C76" s="85"/>
      <c r="D76" s="95"/>
      <c r="E76" s="95"/>
      <c r="F76" s="94"/>
      <c r="G76" s="94"/>
      <c r="H76" s="184"/>
      <c r="I76" s="85"/>
      <c r="J76" s="85"/>
      <c r="K76" s="95"/>
      <c r="L76" s="181"/>
      <c r="M76" s="182"/>
      <c r="N76" s="183"/>
      <c r="O76" s="92"/>
      <c r="P76" s="234"/>
      <c r="Q76" s="235"/>
      <c r="R76" s="235"/>
      <c r="S76" s="234"/>
      <c r="T76" s="235"/>
      <c r="U76" s="241"/>
      <c r="V76" s="56">
        <v>68</v>
      </c>
      <c r="W76" s="247" t="s">
        <v>163</v>
      </c>
      <c r="X76" s="224"/>
      <c r="Y76" s="225"/>
      <c r="Z76" s="151">
        <v>2.04</v>
      </c>
      <c r="AA76" s="45">
        <v>60</v>
      </c>
      <c r="AB76" s="46">
        <v>0.2</v>
      </c>
    </row>
    <row r="77" spans="1:28" ht="18" customHeight="1">
      <c r="A77" s="19"/>
      <c r="B77" s="85"/>
      <c r="C77" s="85"/>
      <c r="D77" s="95"/>
      <c r="E77" s="95"/>
      <c r="F77" s="94"/>
      <c r="G77" s="94"/>
      <c r="H77" s="184"/>
      <c r="I77" s="85"/>
      <c r="J77" s="85"/>
      <c r="K77" s="95"/>
      <c r="L77" s="181"/>
      <c r="M77" s="182"/>
      <c r="N77" s="183"/>
      <c r="O77" s="92"/>
      <c r="P77" s="234"/>
      <c r="Q77" s="235"/>
      <c r="R77" s="235"/>
      <c r="S77" s="234"/>
      <c r="T77" s="235"/>
      <c r="U77" s="241"/>
      <c r="V77" s="44">
        <v>69</v>
      </c>
      <c r="W77" s="247" t="s">
        <v>164</v>
      </c>
      <c r="X77" s="224"/>
      <c r="Y77" s="225"/>
      <c r="Z77" s="151">
        <v>1.8720000000000001</v>
      </c>
      <c r="AA77" s="45">
        <v>60</v>
      </c>
      <c r="AB77" s="46">
        <v>0.2</v>
      </c>
    </row>
    <row r="78" spans="1:28" ht="18" customHeight="1">
      <c r="A78" s="19"/>
      <c r="B78" s="85"/>
      <c r="C78" s="85"/>
      <c r="D78" s="95"/>
      <c r="E78" s="95"/>
      <c r="F78" s="94"/>
      <c r="G78" s="94"/>
      <c r="H78" s="184"/>
      <c r="I78" s="85"/>
      <c r="J78" s="85"/>
      <c r="K78" s="95"/>
      <c r="L78" s="181"/>
      <c r="M78" s="182"/>
      <c r="N78" s="183"/>
      <c r="O78" s="92"/>
      <c r="P78" s="234"/>
      <c r="Q78" s="235"/>
      <c r="R78" s="235"/>
      <c r="S78" s="234"/>
      <c r="T78" s="235"/>
      <c r="U78" s="241"/>
      <c r="V78" s="44">
        <v>70</v>
      </c>
      <c r="W78" s="247" t="s">
        <v>165</v>
      </c>
      <c r="X78" s="224"/>
      <c r="Y78" s="225"/>
      <c r="Z78" s="151">
        <v>2.0459999999999998</v>
      </c>
      <c r="AA78" s="45">
        <v>60</v>
      </c>
      <c r="AB78" s="46">
        <v>0.2</v>
      </c>
    </row>
    <row r="79" spans="1:28" ht="18" customHeight="1">
      <c r="A79" s="19"/>
      <c r="B79" s="85"/>
      <c r="C79" s="85"/>
      <c r="D79" s="85"/>
      <c r="E79" s="94"/>
      <c r="F79" s="94"/>
      <c r="G79" s="94"/>
      <c r="H79" s="184"/>
      <c r="I79" s="95"/>
      <c r="J79" s="95"/>
      <c r="K79" s="95"/>
      <c r="L79" s="181"/>
      <c r="M79" s="182"/>
      <c r="N79" s="183"/>
      <c r="O79" s="92"/>
      <c r="P79" s="234"/>
      <c r="Q79" s="235"/>
      <c r="R79" s="235"/>
      <c r="S79" s="234"/>
      <c r="T79" s="235"/>
      <c r="U79" s="241"/>
      <c r="V79" s="56">
        <v>71</v>
      </c>
      <c r="W79" s="247" t="s">
        <v>166</v>
      </c>
      <c r="X79" s="224"/>
      <c r="Y79" s="225"/>
      <c r="Z79" s="151">
        <v>2.2200000000000002</v>
      </c>
      <c r="AA79" s="45">
        <v>60</v>
      </c>
      <c r="AB79" s="46">
        <v>0.2</v>
      </c>
    </row>
    <row r="80" spans="1:28" ht="18" customHeight="1">
      <c r="A80" s="19"/>
      <c r="B80" s="85"/>
      <c r="C80" s="85"/>
      <c r="D80" s="85"/>
      <c r="E80" s="94"/>
      <c r="F80" s="94"/>
      <c r="G80" s="94"/>
      <c r="H80" s="184"/>
      <c r="I80" s="95"/>
      <c r="J80" s="95"/>
      <c r="K80" s="95"/>
      <c r="L80" s="181"/>
      <c r="M80" s="182"/>
      <c r="N80" s="183"/>
      <c r="O80" s="92"/>
      <c r="P80" s="234"/>
      <c r="Q80" s="235"/>
      <c r="R80" s="235"/>
      <c r="S80" s="234"/>
      <c r="T80" s="235"/>
      <c r="U80" s="241"/>
      <c r="V80" s="56">
        <v>72</v>
      </c>
      <c r="W80" s="247" t="s">
        <v>167</v>
      </c>
      <c r="X80" s="224"/>
      <c r="Y80" s="225"/>
      <c r="Z80" s="151">
        <v>2.052</v>
      </c>
      <c r="AA80" s="45">
        <v>60</v>
      </c>
      <c r="AB80" s="46">
        <v>0.2</v>
      </c>
    </row>
    <row r="81" spans="1:28" ht="18" customHeight="1">
      <c r="A81" s="19"/>
      <c r="B81" s="85"/>
      <c r="C81" s="85"/>
      <c r="D81" s="85"/>
      <c r="E81" s="94"/>
      <c r="F81" s="94"/>
      <c r="G81" s="94"/>
      <c r="H81" s="184"/>
      <c r="I81" s="95"/>
      <c r="J81" s="95"/>
      <c r="K81" s="95"/>
      <c r="L81" s="181"/>
      <c r="M81" s="182"/>
      <c r="N81" s="183"/>
      <c r="O81" s="92"/>
      <c r="P81" s="234"/>
      <c r="Q81" s="235"/>
      <c r="R81" s="235"/>
      <c r="S81" s="234"/>
      <c r="T81" s="235"/>
      <c r="U81" s="241"/>
      <c r="V81" s="44">
        <v>73</v>
      </c>
      <c r="W81" s="247" t="s">
        <v>168</v>
      </c>
      <c r="X81" s="224"/>
      <c r="Y81" s="225"/>
      <c r="Z81" s="151">
        <v>2.286</v>
      </c>
      <c r="AA81" s="45">
        <v>60</v>
      </c>
      <c r="AB81" s="46">
        <v>0.2</v>
      </c>
    </row>
    <row r="82" spans="1:28" ht="18" customHeight="1">
      <c r="A82" s="19"/>
      <c r="B82" s="85"/>
      <c r="C82" s="85"/>
      <c r="D82" s="85"/>
      <c r="E82" s="94"/>
      <c r="F82" s="94"/>
      <c r="G82" s="94"/>
      <c r="H82" s="184"/>
      <c r="I82" s="95"/>
      <c r="J82" s="95"/>
      <c r="K82" s="95"/>
      <c r="L82" s="181"/>
      <c r="M82" s="182"/>
      <c r="N82" s="183"/>
      <c r="O82" s="92"/>
      <c r="P82" s="234"/>
      <c r="Q82" s="235"/>
      <c r="R82" s="235"/>
      <c r="S82" s="234"/>
      <c r="T82" s="235"/>
      <c r="U82" s="241"/>
      <c r="V82" s="44">
        <v>74</v>
      </c>
      <c r="W82" s="247" t="s">
        <v>169</v>
      </c>
      <c r="X82" s="224"/>
      <c r="Y82" s="225"/>
      <c r="Z82" s="151">
        <v>2.52</v>
      </c>
      <c r="AA82" s="45">
        <v>60</v>
      </c>
      <c r="AB82" s="46">
        <v>0.2</v>
      </c>
    </row>
    <row r="83" spans="1:28" ht="18" customHeight="1">
      <c r="A83" s="19"/>
      <c r="B83" s="85"/>
      <c r="C83" s="85"/>
      <c r="D83" s="85"/>
      <c r="E83" s="94"/>
      <c r="F83" s="94"/>
      <c r="G83" s="94"/>
      <c r="H83" s="184"/>
      <c r="I83" s="95"/>
      <c r="J83" s="95"/>
      <c r="K83" s="95"/>
      <c r="L83" s="181"/>
      <c r="M83" s="182"/>
      <c r="N83" s="183"/>
      <c r="O83" s="92"/>
      <c r="P83" s="234"/>
      <c r="Q83" s="235"/>
      <c r="R83" s="235"/>
      <c r="S83" s="234"/>
      <c r="T83" s="235"/>
      <c r="U83" s="241"/>
      <c r="V83" s="56">
        <v>75</v>
      </c>
      <c r="W83" s="226" t="s">
        <v>170</v>
      </c>
      <c r="X83" s="224"/>
      <c r="Y83" s="225"/>
      <c r="Z83" s="151">
        <v>2.532</v>
      </c>
      <c r="AA83" s="45">
        <v>50</v>
      </c>
      <c r="AB83" s="46">
        <v>0.2</v>
      </c>
    </row>
    <row r="84" spans="1:28" ht="18" customHeight="1">
      <c r="A84" s="19"/>
      <c r="B84" s="85"/>
      <c r="C84" s="85"/>
      <c r="D84" s="85"/>
      <c r="E84" s="94"/>
      <c r="F84" s="94"/>
      <c r="G84" s="94"/>
      <c r="H84" s="184"/>
      <c r="I84" s="95"/>
      <c r="J84" s="95"/>
      <c r="K84" s="95"/>
      <c r="L84" s="181"/>
      <c r="M84" s="182"/>
      <c r="N84" s="183"/>
      <c r="O84" s="92"/>
      <c r="P84" s="234"/>
      <c r="Q84" s="235"/>
      <c r="R84" s="235"/>
      <c r="S84" s="234"/>
      <c r="T84" s="235"/>
      <c r="U84" s="241"/>
      <c r="V84" s="56">
        <v>76</v>
      </c>
      <c r="W84" s="226" t="s">
        <v>171</v>
      </c>
      <c r="X84" s="224"/>
      <c r="Y84" s="225"/>
      <c r="Z84" s="171">
        <v>3.0659999999999998</v>
      </c>
      <c r="AA84" s="76">
        <v>50</v>
      </c>
      <c r="AB84" s="98">
        <v>0.2</v>
      </c>
    </row>
    <row r="85" spans="1:28" ht="18" customHeight="1">
      <c r="A85" s="19"/>
      <c r="B85" s="85"/>
      <c r="C85" s="85"/>
      <c r="D85" s="85"/>
      <c r="E85" s="94"/>
      <c r="F85" s="94"/>
      <c r="G85" s="94"/>
      <c r="H85" s="184"/>
      <c r="I85" s="95"/>
      <c r="J85" s="95"/>
      <c r="K85" s="95"/>
      <c r="L85" s="181"/>
      <c r="M85" s="182"/>
      <c r="N85" s="183"/>
      <c r="O85" s="92"/>
      <c r="P85" s="234"/>
      <c r="Q85" s="235"/>
      <c r="R85" s="235"/>
      <c r="S85" s="234"/>
      <c r="T85" s="235"/>
      <c r="U85" s="241"/>
      <c r="V85" s="44">
        <v>77</v>
      </c>
      <c r="W85" s="226" t="s">
        <v>172</v>
      </c>
      <c r="X85" s="224"/>
      <c r="Y85" s="225"/>
      <c r="Z85" s="171">
        <v>3.6</v>
      </c>
      <c r="AA85" s="76">
        <v>50</v>
      </c>
      <c r="AB85" s="98">
        <v>0.2</v>
      </c>
    </row>
    <row r="86" spans="1:28" ht="18" customHeight="1" thickBot="1">
      <c r="A86" s="19"/>
      <c r="B86" s="85"/>
      <c r="C86" s="85"/>
      <c r="D86" s="85"/>
      <c r="E86" s="94"/>
      <c r="F86" s="94"/>
      <c r="G86" s="94"/>
      <c r="H86" s="184"/>
      <c r="I86" s="95"/>
      <c r="J86" s="95"/>
      <c r="K86" s="95"/>
      <c r="L86" s="181"/>
      <c r="M86" s="182"/>
      <c r="N86" s="183"/>
      <c r="O86" s="92"/>
      <c r="P86" s="234"/>
      <c r="Q86" s="235"/>
      <c r="R86" s="235"/>
      <c r="S86" s="237"/>
      <c r="T86" s="238"/>
      <c r="U86" s="242"/>
      <c r="V86" s="49">
        <v>78</v>
      </c>
      <c r="W86" s="229" t="s">
        <v>173</v>
      </c>
      <c r="X86" s="230"/>
      <c r="Y86" s="231"/>
      <c r="Z86" s="180">
        <v>4.68</v>
      </c>
      <c r="AA86" s="91">
        <v>50</v>
      </c>
      <c r="AB86" s="80">
        <v>0.2</v>
      </c>
    </row>
    <row r="87" spans="1:28" ht="18" customHeight="1">
      <c r="A87" s="19"/>
      <c r="B87" s="85"/>
      <c r="C87" s="85"/>
      <c r="D87" s="85"/>
      <c r="E87" s="94"/>
      <c r="F87" s="94"/>
      <c r="G87" s="94"/>
      <c r="H87" s="184"/>
      <c r="I87" s="95"/>
      <c r="J87" s="95"/>
      <c r="K87" s="95"/>
      <c r="L87" s="181"/>
      <c r="M87" s="182"/>
      <c r="N87" s="183"/>
      <c r="O87" s="92"/>
      <c r="P87" s="234"/>
      <c r="Q87" s="235"/>
      <c r="R87" s="235"/>
      <c r="S87" s="256" t="s">
        <v>174</v>
      </c>
      <c r="T87" s="213"/>
      <c r="U87" s="214"/>
      <c r="V87" s="41">
        <v>79</v>
      </c>
      <c r="W87" s="257" t="s">
        <v>175</v>
      </c>
      <c r="X87" s="209"/>
      <c r="Y87" s="210"/>
      <c r="Z87" s="150">
        <v>0.24</v>
      </c>
      <c r="AA87" s="42">
        <v>60</v>
      </c>
      <c r="AB87" s="43">
        <v>0.2</v>
      </c>
    </row>
    <row r="88" spans="1:28" ht="18" customHeight="1">
      <c r="A88" s="19"/>
      <c r="B88" s="85"/>
      <c r="C88" s="85"/>
      <c r="D88" s="85"/>
      <c r="E88" s="94"/>
      <c r="F88" s="94"/>
      <c r="G88" s="94"/>
      <c r="H88" s="184"/>
      <c r="I88" s="95"/>
      <c r="J88" s="95"/>
      <c r="K88" s="95"/>
      <c r="L88" s="181"/>
      <c r="M88" s="182"/>
      <c r="N88" s="183"/>
      <c r="O88" s="92"/>
      <c r="P88" s="234"/>
      <c r="Q88" s="235"/>
      <c r="R88" s="235"/>
      <c r="S88" s="234"/>
      <c r="T88" s="235"/>
      <c r="U88" s="241"/>
      <c r="V88" s="56">
        <v>80</v>
      </c>
      <c r="W88" s="244" t="s">
        <v>176</v>
      </c>
      <c r="X88" s="216"/>
      <c r="Y88" s="217"/>
      <c r="Z88" s="155">
        <v>0.36</v>
      </c>
      <c r="AA88" s="48">
        <v>60</v>
      </c>
      <c r="AB88" s="57">
        <v>0.2</v>
      </c>
    </row>
    <row r="89" spans="1:28" ht="18" customHeight="1">
      <c r="A89" s="19"/>
      <c r="B89" s="85"/>
      <c r="C89" s="85"/>
      <c r="D89" s="85"/>
      <c r="E89" s="94"/>
      <c r="F89" s="94"/>
      <c r="G89" s="94"/>
      <c r="H89" s="184"/>
      <c r="I89" s="95"/>
      <c r="J89" s="95"/>
      <c r="K89" s="95"/>
      <c r="L89" s="181"/>
      <c r="M89" s="182"/>
      <c r="N89" s="183"/>
      <c r="O89" s="92"/>
      <c r="P89" s="234"/>
      <c r="Q89" s="235"/>
      <c r="R89" s="235"/>
      <c r="S89" s="234"/>
      <c r="T89" s="235"/>
      <c r="U89" s="241"/>
      <c r="V89" s="44">
        <v>81</v>
      </c>
      <c r="W89" s="244" t="s">
        <v>177</v>
      </c>
      <c r="X89" s="216"/>
      <c r="Y89" s="217"/>
      <c r="Z89" s="155">
        <v>0.48</v>
      </c>
      <c r="AA89" s="48">
        <v>60</v>
      </c>
      <c r="AB89" s="57">
        <v>0.2</v>
      </c>
    </row>
    <row r="90" spans="1:28" ht="18" customHeight="1">
      <c r="A90" s="19"/>
      <c r="B90" s="85"/>
      <c r="C90" s="85"/>
      <c r="D90" s="85"/>
      <c r="E90" s="85"/>
      <c r="F90" s="94"/>
      <c r="G90" s="94"/>
      <c r="H90" s="184"/>
      <c r="I90" s="95"/>
      <c r="J90" s="95"/>
      <c r="K90" s="95"/>
      <c r="L90" s="181"/>
      <c r="M90" s="182"/>
      <c r="N90" s="183"/>
      <c r="O90" s="92"/>
      <c r="P90" s="234"/>
      <c r="Q90" s="235"/>
      <c r="R90" s="235"/>
      <c r="S90" s="234"/>
      <c r="T90" s="235"/>
      <c r="U90" s="241"/>
      <c r="V90" s="44">
        <v>82</v>
      </c>
      <c r="W90" s="226" t="s">
        <v>178</v>
      </c>
      <c r="X90" s="224"/>
      <c r="Y90" s="225"/>
      <c r="Z90" s="151">
        <v>0.49199999999999999</v>
      </c>
      <c r="AA90" s="45">
        <v>60</v>
      </c>
      <c r="AB90" s="46">
        <v>0.2</v>
      </c>
    </row>
    <row r="91" spans="1:28" ht="18" customHeight="1">
      <c r="A91" s="19"/>
      <c r="B91" s="85"/>
      <c r="C91" s="85"/>
      <c r="D91" s="85"/>
      <c r="E91" s="85"/>
      <c r="F91" s="94"/>
      <c r="G91" s="94"/>
      <c r="H91" s="184"/>
      <c r="I91" s="95"/>
      <c r="J91" s="95"/>
      <c r="K91" s="95"/>
      <c r="L91" s="181"/>
      <c r="M91" s="182"/>
      <c r="N91" s="183"/>
      <c r="O91" s="92"/>
      <c r="P91" s="234"/>
      <c r="Q91" s="235"/>
      <c r="R91" s="235"/>
      <c r="S91" s="234"/>
      <c r="T91" s="235"/>
      <c r="U91" s="241"/>
      <c r="V91" s="56">
        <v>83</v>
      </c>
      <c r="W91" s="226" t="s">
        <v>179</v>
      </c>
      <c r="X91" s="224"/>
      <c r="Y91" s="225"/>
      <c r="Z91" s="151">
        <v>0.72599999999999998</v>
      </c>
      <c r="AA91" s="45">
        <v>60</v>
      </c>
      <c r="AB91" s="46">
        <v>0.2</v>
      </c>
    </row>
    <row r="92" spans="1:28" ht="18" customHeight="1">
      <c r="A92" s="19"/>
      <c r="B92" s="85"/>
      <c r="C92" s="85"/>
      <c r="D92" s="85"/>
      <c r="E92" s="85"/>
      <c r="F92" s="94"/>
      <c r="G92" s="94"/>
      <c r="H92" s="184"/>
      <c r="I92" s="95"/>
      <c r="J92" s="95"/>
      <c r="K92" s="95"/>
      <c r="L92" s="181"/>
      <c r="M92" s="182"/>
      <c r="N92" s="183"/>
      <c r="O92" s="92"/>
      <c r="P92" s="234"/>
      <c r="Q92" s="235"/>
      <c r="R92" s="235"/>
      <c r="S92" s="234"/>
      <c r="T92" s="235"/>
      <c r="U92" s="241"/>
      <c r="V92" s="56">
        <v>84</v>
      </c>
      <c r="W92" s="226" t="s">
        <v>180</v>
      </c>
      <c r="X92" s="224"/>
      <c r="Y92" s="225"/>
      <c r="Z92" s="151">
        <v>0.96</v>
      </c>
      <c r="AA92" s="45">
        <v>60</v>
      </c>
      <c r="AB92" s="46">
        <v>0.2</v>
      </c>
    </row>
    <row r="93" spans="1:28" ht="18" customHeight="1">
      <c r="A93" s="19"/>
      <c r="B93" s="85"/>
      <c r="C93" s="85"/>
      <c r="D93" s="85"/>
      <c r="E93" s="85"/>
      <c r="F93" s="94"/>
      <c r="G93" s="94"/>
      <c r="H93" s="184"/>
      <c r="I93" s="95"/>
      <c r="J93" s="95"/>
      <c r="K93" s="95"/>
      <c r="L93" s="181"/>
      <c r="M93" s="182"/>
      <c r="N93" s="183"/>
      <c r="O93" s="92"/>
      <c r="P93" s="234"/>
      <c r="Q93" s="235"/>
      <c r="R93" s="235"/>
      <c r="S93" s="234"/>
      <c r="T93" s="235"/>
      <c r="U93" s="241"/>
      <c r="V93" s="44">
        <v>85</v>
      </c>
      <c r="W93" s="226" t="s">
        <v>181</v>
      </c>
      <c r="X93" s="224"/>
      <c r="Y93" s="225"/>
      <c r="Z93" s="151">
        <v>0.97199999999999998</v>
      </c>
      <c r="AA93" s="45">
        <v>80</v>
      </c>
      <c r="AB93" s="46">
        <v>0.2</v>
      </c>
    </row>
    <row r="94" spans="1:28" ht="18" customHeight="1">
      <c r="A94" s="19"/>
      <c r="B94" s="85"/>
      <c r="C94" s="85"/>
      <c r="D94" s="85"/>
      <c r="E94" s="85"/>
      <c r="F94" s="94"/>
      <c r="G94" s="94"/>
      <c r="H94" s="184"/>
      <c r="I94" s="95"/>
      <c r="J94" s="95"/>
      <c r="K94" s="95"/>
      <c r="L94" s="181"/>
      <c r="M94" s="182"/>
      <c r="N94" s="183"/>
      <c r="O94" s="92"/>
      <c r="P94" s="234"/>
      <c r="Q94" s="235"/>
      <c r="R94" s="235"/>
      <c r="S94" s="234"/>
      <c r="T94" s="235"/>
      <c r="U94" s="241"/>
      <c r="V94" s="44">
        <v>86</v>
      </c>
      <c r="W94" s="226" t="s">
        <v>182</v>
      </c>
      <c r="X94" s="224"/>
      <c r="Y94" s="225"/>
      <c r="Z94" s="171">
        <v>1.3260000000000001</v>
      </c>
      <c r="AA94" s="76">
        <v>80</v>
      </c>
      <c r="AB94" s="98">
        <v>0.2</v>
      </c>
    </row>
    <row r="95" spans="1:28" ht="18" customHeight="1">
      <c r="A95" s="19"/>
      <c r="B95" s="85"/>
      <c r="C95" s="85"/>
      <c r="D95" s="85"/>
      <c r="E95" s="85"/>
      <c r="F95" s="94"/>
      <c r="G95" s="94"/>
      <c r="H95" s="184"/>
      <c r="I95" s="95"/>
      <c r="J95" s="95"/>
      <c r="K95" s="95"/>
      <c r="L95" s="181"/>
      <c r="M95" s="182"/>
      <c r="N95" s="183"/>
      <c r="O95" s="92"/>
      <c r="P95" s="234"/>
      <c r="Q95" s="235"/>
      <c r="R95" s="235"/>
      <c r="S95" s="234"/>
      <c r="T95" s="235"/>
      <c r="U95" s="241"/>
      <c r="V95" s="56">
        <v>87</v>
      </c>
      <c r="W95" s="226" t="s">
        <v>183</v>
      </c>
      <c r="X95" s="224"/>
      <c r="Y95" s="225"/>
      <c r="Z95" s="171">
        <v>1.68</v>
      </c>
      <c r="AA95" s="76">
        <v>80</v>
      </c>
      <c r="AB95" s="98">
        <v>0.2</v>
      </c>
    </row>
    <row r="96" spans="1:28" ht="18" customHeight="1" thickBot="1">
      <c r="A96" s="19"/>
      <c r="B96" s="85"/>
      <c r="C96" s="85"/>
      <c r="D96" s="85"/>
      <c r="E96" s="85"/>
      <c r="F96" s="94"/>
      <c r="G96" s="94"/>
      <c r="H96" s="184"/>
      <c r="I96" s="95"/>
      <c r="J96" s="95"/>
      <c r="K96" s="95"/>
      <c r="L96" s="181"/>
      <c r="M96" s="182"/>
      <c r="N96" s="183"/>
      <c r="O96" s="92"/>
      <c r="P96" s="234"/>
      <c r="Q96" s="235"/>
      <c r="R96" s="235"/>
      <c r="S96" s="237"/>
      <c r="T96" s="238"/>
      <c r="U96" s="242"/>
      <c r="V96" s="78">
        <v>88</v>
      </c>
      <c r="W96" s="229" t="s">
        <v>184</v>
      </c>
      <c r="X96" s="230"/>
      <c r="Y96" s="231"/>
      <c r="Z96" s="180">
        <v>2.4</v>
      </c>
      <c r="AA96" s="91">
        <v>80</v>
      </c>
      <c r="AB96" s="80">
        <v>0.2</v>
      </c>
    </row>
    <row r="97" spans="1:52" ht="18" customHeight="1">
      <c r="A97" s="19"/>
      <c r="B97" s="85"/>
      <c r="C97" s="85"/>
      <c r="D97" s="85"/>
      <c r="E97" s="85"/>
      <c r="F97" s="94"/>
      <c r="G97" s="94"/>
      <c r="H97" s="184"/>
      <c r="I97" s="95"/>
      <c r="J97" s="95"/>
      <c r="K97" s="95"/>
      <c r="L97" s="181"/>
      <c r="M97" s="182"/>
      <c r="N97" s="183"/>
      <c r="O97" s="85"/>
      <c r="P97" s="232" t="s">
        <v>185</v>
      </c>
      <c r="Q97" s="213"/>
      <c r="R97" s="233"/>
      <c r="S97" s="240" t="s">
        <v>186</v>
      </c>
      <c r="T97" s="213"/>
      <c r="U97" s="214"/>
      <c r="V97" s="56">
        <v>89</v>
      </c>
      <c r="W97" s="257" t="s">
        <v>187</v>
      </c>
      <c r="X97" s="209"/>
      <c r="Y97" s="210"/>
      <c r="Z97" s="150">
        <v>0.06</v>
      </c>
      <c r="AA97" s="42">
        <v>20</v>
      </c>
      <c r="AB97" s="43">
        <v>0.1</v>
      </c>
    </row>
    <row r="98" spans="1:52" ht="18" customHeight="1">
      <c r="A98" s="19"/>
      <c r="B98" s="85"/>
      <c r="C98" s="85"/>
      <c r="D98" s="85"/>
      <c r="E98" s="85"/>
      <c r="F98" s="94"/>
      <c r="G98" s="94"/>
      <c r="H98" s="184"/>
      <c r="I98" s="95"/>
      <c r="J98" s="95"/>
      <c r="K98" s="95"/>
      <c r="L98" s="181"/>
      <c r="M98" s="182"/>
      <c r="N98" s="183"/>
      <c r="O98" s="85"/>
      <c r="P98" s="234"/>
      <c r="Q98" s="235"/>
      <c r="R98" s="236"/>
      <c r="S98" s="234"/>
      <c r="T98" s="235"/>
      <c r="U98" s="241"/>
      <c r="V98" s="49">
        <v>90</v>
      </c>
      <c r="W98" s="244" t="s">
        <v>188</v>
      </c>
      <c r="X98" s="216"/>
      <c r="Y98" s="217"/>
      <c r="Z98" s="155">
        <v>0.12</v>
      </c>
      <c r="AA98" s="48">
        <v>20</v>
      </c>
      <c r="AB98" s="57">
        <v>0.1</v>
      </c>
    </row>
    <row r="99" spans="1:52" ht="18" customHeight="1">
      <c r="A99" s="19"/>
      <c r="B99" s="85"/>
      <c r="C99" s="85"/>
      <c r="D99" s="85"/>
      <c r="E99" s="85"/>
      <c r="F99" s="94"/>
      <c r="G99" s="94"/>
      <c r="H99" s="184"/>
      <c r="I99" s="95"/>
      <c r="J99" s="95"/>
      <c r="K99" s="95"/>
      <c r="L99" s="181"/>
      <c r="M99" s="182"/>
      <c r="N99" s="183"/>
      <c r="O99" s="85"/>
      <c r="P99" s="234"/>
      <c r="Q99" s="235"/>
      <c r="R99" s="236"/>
      <c r="S99" s="234"/>
      <c r="T99" s="235"/>
      <c r="U99" s="241"/>
      <c r="V99" s="44">
        <v>91</v>
      </c>
      <c r="W99" s="244" t="s">
        <v>189</v>
      </c>
      <c r="X99" s="216"/>
      <c r="Y99" s="217"/>
      <c r="Z99" s="155">
        <v>0.18</v>
      </c>
      <c r="AA99" s="48">
        <v>20</v>
      </c>
      <c r="AB99" s="57">
        <v>0.1</v>
      </c>
    </row>
    <row r="100" spans="1:52" ht="18" customHeight="1">
      <c r="A100" s="19"/>
      <c r="B100" s="85"/>
      <c r="C100" s="85"/>
      <c r="D100" s="85"/>
      <c r="E100" s="85"/>
      <c r="F100" s="94"/>
      <c r="G100" s="94"/>
      <c r="H100" s="184"/>
      <c r="I100" s="95"/>
      <c r="J100" s="95"/>
      <c r="K100" s="95"/>
      <c r="L100" s="181"/>
      <c r="M100" s="182"/>
      <c r="N100" s="183"/>
      <c r="O100" s="85"/>
      <c r="P100" s="234"/>
      <c r="Q100" s="235"/>
      <c r="R100" s="236"/>
      <c r="S100" s="234"/>
      <c r="T100" s="235"/>
      <c r="U100" s="241"/>
      <c r="V100" s="56">
        <v>92</v>
      </c>
      <c r="W100" s="226" t="s">
        <v>190</v>
      </c>
      <c r="X100" s="224"/>
      <c r="Y100" s="225"/>
      <c r="Z100" s="151">
        <v>0.192</v>
      </c>
      <c r="AA100" s="45">
        <v>20</v>
      </c>
      <c r="AB100" s="46">
        <v>0.1</v>
      </c>
    </row>
    <row r="101" spans="1:52" ht="18" customHeight="1">
      <c r="A101" s="19"/>
      <c r="B101" s="85"/>
      <c r="C101" s="85"/>
      <c r="D101" s="85"/>
      <c r="E101" s="85"/>
      <c r="F101" s="94"/>
      <c r="G101" s="94"/>
      <c r="H101" s="184"/>
      <c r="I101" s="95"/>
      <c r="J101" s="95"/>
      <c r="K101" s="95"/>
      <c r="L101" s="181"/>
      <c r="M101" s="182"/>
      <c r="N101" s="183"/>
      <c r="O101" s="85"/>
      <c r="P101" s="234"/>
      <c r="Q101" s="235"/>
      <c r="R101" s="236"/>
      <c r="S101" s="234"/>
      <c r="T101" s="235"/>
      <c r="U101" s="241"/>
      <c r="V101" s="44">
        <v>93</v>
      </c>
      <c r="W101" s="226" t="s">
        <v>191</v>
      </c>
      <c r="X101" s="224"/>
      <c r="Y101" s="225"/>
      <c r="Z101" s="171">
        <v>0.246</v>
      </c>
      <c r="AA101" s="76">
        <v>20</v>
      </c>
      <c r="AB101" s="98">
        <v>0.1</v>
      </c>
    </row>
    <row r="102" spans="1:52" ht="18" customHeight="1">
      <c r="A102" s="19"/>
      <c r="B102" s="85"/>
      <c r="C102" s="85"/>
      <c r="D102" s="85"/>
      <c r="E102" s="85"/>
      <c r="F102" s="94"/>
      <c r="G102" s="94"/>
      <c r="H102" s="184"/>
      <c r="I102" s="95"/>
      <c r="J102" s="95"/>
      <c r="K102" s="95"/>
      <c r="L102" s="181"/>
      <c r="M102" s="182"/>
      <c r="N102" s="183"/>
      <c r="O102" s="85"/>
      <c r="P102" s="234"/>
      <c r="Q102" s="235"/>
      <c r="R102" s="236"/>
      <c r="S102" s="234"/>
      <c r="T102" s="235"/>
      <c r="U102" s="241"/>
      <c r="V102" s="44">
        <v>94</v>
      </c>
      <c r="W102" s="226" t="s">
        <v>192</v>
      </c>
      <c r="X102" s="224"/>
      <c r="Y102" s="225"/>
      <c r="Z102" s="171">
        <v>0.3</v>
      </c>
      <c r="AA102" s="76">
        <v>20</v>
      </c>
      <c r="AB102" s="98">
        <v>0.1</v>
      </c>
    </row>
    <row r="103" spans="1:52" ht="18" customHeight="1">
      <c r="A103" s="19"/>
      <c r="B103" s="85"/>
      <c r="C103" s="85"/>
      <c r="D103" s="85"/>
      <c r="E103" s="85"/>
      <c r="F103" s="94"/>
      <c r="G103" s="94"/>
      <c r="H103" s="184"/>
      <c r="I103" s="95"/>
      <c r="J103" s="95"/>
      <c r="K103" s="95"/>
      <c r="L103" s="181"/>
      <c r="M103" s="182"/>
      <c r="N103" s="183"/>
      <c r="O103" s="85"/>
      <c r="P103" s="234"/>
      <c r="Q103" s="235"/>
      <c r="R103" s="236"/>
      <c r="S103" s="234"/>
      <c r="T103" s="235"/>
      <c r="U103" s="241"/>
      <c r="V103" s="56">
        <v>95</v>
      </c>
      <c r="W103" s="226" t="s">
        <v>193</v>
      </c>
      <c r="X103" s="224"/>
      <c r="Y103" s="225"/>
      <c r="Z103" s="151">
        <v>0.312</v>
      </c>
      <c r="AA103" s="45">
        <v>30</v>
      </c>
      <c r="AB103" s="46">
        <v>0.1</v>
      </c>
    </row>
    <row r="104" spans="1:52" ht="18" customHeight="1">
      <c r="A104" s="19"/>
      <c r="B104" s="85"/>
      <c r="C104" s="85"/>
      <c r="D104" s="85"/>
      <c r="E104" s="85"/>
      <c r="F104" s="94"/>
      <c r="G104" s="94"/>
      <c r="H104" s="184"/>
      <c r="I104" s="95"/>
      <c r="J104" s="95"/>
      <c r="K104" s="95"/>
      <c r="L104" s="181"/>
      <c r="M104" s="182"/>
      <c r="N104" s="183"/>
      <c r="O104" s="85"/>
      <c r="P104" s="234"/>
      <c r="Q104" s="235"/>
      <c r="R104" s="236"/>
      <c r="S104" s="234"/>
      <c r="T104" s="235"/>
      <c r="U104" s="241"/>
      <c r="V104" s="56">
        <v>96</v>
      </c>
      <c r="W104" s="226" t="s">
        <v>193</v>
      </c>
      <c r="X104" s="224"/>
      <c r="Y104" s="225"/>
      <c r="Z104" s="151">
        <v>0.45600000000000002</v>
      </c>
      <c r="AA104" s="45">
        <v>30</v>
      </c>
      <c r="AB104" s="99">
        <v>0.1</v>
      </c>
    </row>
    <row r="105" spans="1:52" ht="18" customHeight="1" thickBot="1">
      <c r="A105" s="19"/>
      <c r="B105" s="85"/>
      <c r="C105" s="85"/>
      <c r="D105" s="85"/>
      <c r="E105" s="94"/>
      <c r="F105" s="94"/>
      <c r="G105" s="94"/>
      <c r="H105" s="184"/>
      <c r="I105" s="95"/>
      <c r="J105" s="95"/>
      <c r="K105" s="95"/>
      <c r="L105" s="181"/>
      <c r="M105" s="182"/>
      <c r="N105" s="183"/>
      <c r="O105" s="85"/>
      <c r="P105" s="237"/>
      <c r="Q105" s="238"/>
      <c r="R105" s="239"/>
      <c r="S105" s="237"/>
      <c r="T105" s="238"/>
      <c r="U105" s="242"/>
      <c r="V105" s="78">
        <v>97</v>
      </c>
      <c r="W105" s="229" t="s">
        <v>193</v>
      </c>
      <c r="X105" s="230"/>
      <c r="Y105" s="231"/>
      <c r="Z105" s="180">
        <v>0.6</v>
      </c>
      <c r="AA105" s="91">
        <v>30</v>
      </c>
      <c r="AB105" s="100">
        <v>0.1</v>
      </c>
    </row>
    <row r="106" spans="1:52" ht="18" customHeight="1">
      <c r="A106" s="19"/>
      <c r="B106" s="85"/>
      <c r="C106" s="85"/>
      <c r="D106" s="85"/>
      <c r="E106" s="94"/>
      <c r="F106" s="94"/>
      <c r="G106" s="94"/>
      <c r="H106" s="184"/>
      <c r="I106" s="95"/>
      <c r="J106" s="95"/>
      <c r="K106" s="95"/>
      <c r="L106" s="181"/>
      <c r="M106" s="182"/>
      <c r="N106" s="183"/>
      <c r="O106" s="85"/>
      <c r="P106" s="101"/>
      <c r="Q106" s="101"/>
      <c r="R106" s="101"/>
      <c r="S106" s="102"/>
      <c r="T106" s="102"/>
      <c r="U106" s="102"/>
      <c r="V106" s="184"/>
      <c r="W106" s="90"/>
      <c r="X106" s="90"/>
      <c r="Y106" s="90"/>
      <c r="Z106" s="181"/>
      <c r="AA106" s="183"/>
      <c r="AB106" s="75"/>
    </row>
    <row r="107" spans="1:52" ht="18" customHeight="1">
      <c r="A107" s="19"/>
      <c r="B107" s="85"/>
      <c r="C107" s="85"/>
      <c r="D107" s="85"/>
      <c r="E107" s="94"/>
      <c r="F107" s="94"/>
      <c r="G107" s="94"/>
      <c r="H107" s="184"/>
      <c r="I107" s="95"/>
      <c r="J107" s="95"/>
      <c r="K107" s="95"/>
      <c r="L107" s="181"/>
      <c r="M107" s="182"/>
      <c r="N107" s="183"/>
      <c r="O107" s="85"/>
      <c r="P107" s="101"/>
      <c r="Q107" s="101"/>
      <c r="R107" s="101"/>
      <c r="S107" s="101"/>
      <c r="T107" s="101"/>
      <c r="U107" s="101"/>
      <c r="V107" s="101"/>
      <c r="W107" s="101"/>
      <c r="X107" s="101"/>
      <c r="Y107" s="101"/>
      <c r="Z107" s="101"/>
      <c r="AA107" s="183"/>
      <c r="AB107" s="75"/>
      <c r="AV107" s="103"/>
      <c r="AW107" s="103"/>
      <c r="AX107" s="185"/>
      <c r="AY107" s="186"/>
      <c r="AZ107" s="187"/>
    </row>
    <row r="108" spans="1:52" ht="18" customHeight="1">
      <c r="A108" s="19"/>
      <c r="B108" s="85"/>
      <c r="C108" s="85"/>
      <c r="D108" s="85"/>
      <c r="E108" s="94"/>
      <c r="F108" s="94"/>
      <c r="G108" s="94"/>
      <c r="H108" s="184"/>
      <c r="I108" s="95"/>
      <c r="J108" s="95"/>
      <c r="K108" s="95"/>
      <c r="L108" s="181"/>
      <c r="M108" s="182"/>
      <c r="N108" s="183"/>
      <c r="O108" s="85"/>
      <c r="P108" s="101"/>
      <c r="Q108" s="101"/>
      <c r="R108" s="101"/>
      <c r="S108" s="101"/>
      <c r="T108" s="101"/>
      <c r="U108" s="101"/>
      <c r="V108" s="101"/>
      <c r="W108" s="101"/>
      <c r="X108" s="101"/>
      <c r="Y108" s="101"/>
      <c r="Z108" s="101"/>
      <c r="AA108" s="183"/>
      <c r="AB108" s="75"/>
      <c r="AV108" s="103"/>
      <c r="AW108" s="103"/>
      <c r="AX108" s="185"/>
      <c r="AY108" s="186"/>
      <c r="AZ108" s="187"/>
    </row>
    <row r="109" spans="1:52" ht="18" customHeight="1">
      <c r="A109" s="19"/>
      <c r="B109" s="85"/>
      <c r="C109" s="85"/>
      <c r="D109" s="85"/>
      <c r="E109" s="94"/>
      <c r="F109" s="94"/>
      <c r="G109" s="94"/>
      <c r="H109" s="184"/>
      <c r="I109" s="95"/>
      <c r="J109" s="95"/>
      <c r="K109" s="95"/>
      <c r="L109" s="181"/>
      <c r="M109" s="182"/>
      <c r="N109" s="183"/>
      <c r="O109" s="85"/>
      <c r="P109" s="101"/>
      <c r="Q109" s="101"/>
      <c r="R109" s="101"/>
      <c r="S109" s="102"/>
      <c r="T109" s="102"/>
      <c r="U109" s="102"/>
      <c r="V109" s="184"/>
      <c r="W109" s="90"/>
      <c r="X109" s="90"/>
      <c r="Y109" s="90"/>
      <c r="Z109" s="181"/>
      <c r="AA109" s="183"/>
      <c r="AB109" s="75"/>
    </row>
    <row r="110" spans="1:52" ht="18" customHeight="1">
      <c r="A110" s="19"/>
      <c r="B110" s="85"/>
      <c r="C110" s="85"/>
      <c r="D110" s="85"/>
      <c r="E110" s="94"/>
      <c r="F110" s="94"/>
      <c r="G110" s="94"/>
      <c r="H110" s="184"/>
      <c r="I110" s="95"/>
      <c r="J110" s="95"/>
      <c r="K110" s="95"/>
      <c r="L110" s="181"/>
      <c r="M110" s="182"/>
      <c r="N110" s="183"/>
      <c r="O110" s="85"/>
      <c r="P110" s="101"/>
      <c r="Q110" s="101"/>
      <c r="R110" s="101"/>
      <c r="S110" s="102"/>
      <c r="T110" s="102"/>
      <c r="U110" s="102"/>
      <c r="V110" s="184"/>
      <c r="W110" s="90"/>
      <c r="X110" s="90"/>
      <c r="Y110" s="90"/>
      <c r="Z110" s="181"/>
      <c r="AA110" s="183"/>
      <c r="AB110" s="75"/>
    </row>
    <row r="111" spans="1:52" ht="18" customHeight="1">
      <c r="A111" s="19"/>
      <c r="B111" s="85"/>
      <c r="C111" s="85"/>
      <c r="D111" s="85"/>
      <c r="E111" s="94"/>
      <c r="F111" s="94"/>
      <c r="G111" s="94"/>
      <c r="H111" s="184"/>
      <c r="I111" s="95"/>
      <c r="J111" s="95"/>
      <c r="K111" s="95"/>
      <c r="L111" s="181"/>
      <c r="M111" s="182"/>
      <c r="N111" s="183"/>
      <c r="O111" s="20"/>
      <c r="P111" s="20"/>
      <c r="Q111" s="20"/>
      <c r="R111" s="20"/>
      <c r="S111" s="20"/>
      <c r="T111" s="20"/>
      <c r="U111" s="20"/>
      <c r="V111" s="20"/>
      <c r="W111" s="20"/>
      <c r="X111" s="20"/>
      <c r="Y111" s="20"/>
      <c r="Z111" s="20"/>
      <c r="AA111" s="20"/>
      <c r="AB111" s="75"/>
    </row>
    <row r="112" spans="1:52" ht="18" customHeight="1" thickBot="1">
      <c r="A112" s="104"/>
      <c r="B112" s="105"/>
      <c r="C112" s="105"/>
      <c r="D112" s="105"/>
      <c r="E112" s="106"/>
      <c r="F112" s="106"/>
      <c r="G112" s="106"/>
      <c r="H112" s="188"/>
      <c r="I112" s="107"/>
      <c r="J112" s="107"/>
      <c r="K112" s="107"/>
      <c r="L112" s="189"/>
      <c r="M112" s="190"/>
      <c r="N112" s="191"/>
      <c r="O112" s="108"/>
      <c r="P112" s="108"/>
      <c r="Q112" s="108"/>
      <c r="R112" s="108"/>
      <c r="S112" s="108"/>
      <c r="T112" s="108"/>
      <c r="U112" s="108"/>
      <c r="V112" s="108"/>
      <c r="W112" s="108"/>
      <c r="X112" s="108"/>
      <c r="Y112" s="108"/>
      <c r="Z112" s="108"/>
      <c r="AA112" s="108"/>
      <c r="AB112" s="109"/>
    </row>
    <row r="113" spans="2:14" ht="18" customHeight="1">
      <c r="B113" s="110"/>
      <c r="C113" s="110"/>
      <c r="D113" s="110"/>
      <c r="E113" s="111"/>
      <c r="F113" s="111"/>
      <c r="G113" s="111"/>
      <c r="H113" s="192"/>
      <c r="I113" s="112"/>
      <c r="J113" s="112"/>
      <c r="K113" s="112"/>
      <c r="L113" s="193"/>
      <c r="M113" s="194"/>
      <c r="N113" s="195"/>
    </row>
    <row r="114" spans="2:14" ht="18" customHeight="1">
      <c r="B114" s="113"/>
      <c r="C114" s="113"/>
      <c r="D114" s="114"/>
      <c r="E114" s="111"/>
      <c r="F114" s="111"/>
      <c r="G114" s="111"/>
      <c r="H114" s="192"/>
      <c r="I114" s="115"/>
      <c r="J114" s="115"/>
      <c r="K114" s="115"/>
      <c r="L114" s="193"/>
      <c r="M114" s="194"/>
      <c r="N114" s="195"/>
    </row>
    <row r="115" spans="2:14" ht="18" customHeight="1">
      <c r="B115" s="113"/>
      <c r="C115" s="113"/>
      <c r="F115" s="111"/>
      <c r="G115" s="111"/>
      <c r="H115" s="192"/>
      <c r="I115" s="112"/>
      <c r="J115" s="112"/>
      <c r="K115" s="112"/>
      <c r="L115" s="193"/>
      <c r="M115" s="194"/>
      <c r="N115" s="195"/>
    </row>
    <row r="116" spans="2:14" ht="18" customHeight="1">
      <c r="B116" s="113"/>
      <c r="C116" s="113"/>
      <c r="F116" s="116"/>
      <c r="G116" s="116"/>
      <c r="H116" s="192"/>
      <c r="I116" s="117"/>
      <c r="J116" s="117"/>
      <c r="K116" s="112"/>
      <c r="L116" s="193"/>
      <c r="M116" s="194"/>
      <c r="N116" s="195"/>
    </row>
    <row r="117" spans="2:14" ht="18" customHeight="1">
      <c r="B117" s="113"/>
      <c r="C117" s="113"/>
      <c r="F117" s="116"/>
      <c r="G117" s="116"/>
      <c r="H117" s="192"/>
      <c r="I117" s="117"/>
      <c r="J117" s="117"/>
      <c r="K117" s="112"/>
      <c r="L117" s="193"/>
      <c r="M117" s="194"/>
      <c r="N117" s="195"/>
    </row>
    <row r="118" spans="2:14" ht="18" customHeight="1">
      <c r="B118" s="113"/>
      <c r="C118" s="113"/>
      <c r="F118" s="116"/>
      <c r="G118" s="116"/>
      <c r="H118" s="192"/>
      <c r="I118" s="117"/>
      <c r="J118" s="117"/>
      <c r="K118" s="112"/>
      <c r="L118" s="193"/>
      <c r="M118" s="194"/>
      <c r="N118" s="195"/>
    </row>
    <row r="119" spans="2:14" ht="18" customHeight="1">
      <c r="B119" s="113"/>
      <c r="C119" s="113"/>
      <c r="F119" s="116"/>
      <c r="G119" s="116"/>
      <c r="H119" s="192"/>
      <c r="I119" s="117"/>
      <c r="J119" s="117"/>
      <c r="K119" s="112"/>
      <c r="L119" s="193"/>
      <c r="M119" s="194"/>
      <c r="N119" s="195"/>
    </row>
    <row r="120" spans="2:14" ht="18" customHeight="1">
      <c r="B120" s="113"/>
      <c r="C120" s="113"/>
      <c r="F120" s="116"/>
      <c r="G120" s="116"/>
      <c r="H120" s="192"/>
      <c r="I120" s="117"/>
      <c r="J120" s="117"/>
      <c r="K120" s="112"/>
      <c r="L120" s="193"/>
      <c r="M120" s="194"/>
      <c r="N120" s="195"/>
    </row>
    <row r="121" spans="2:14" ht="18" customHeight="1">
      <c r="B121" s="113"/>
      <c r="C121" s="113"/>
      <c r="F121" s="116"/>
      <c r="G121" s="116"/>
      <c r="H121" s="192"/>
      <c r="I121" s="118"/>
      <c r="J121" s="118"/>
      <c r="K121" s="115"/>
      <c r="L121" s="193"/>
      <c r="M121" s="194"/>
      <c r="N121" s="195"/>
    </row>
    <row r="122" spans="2:14" ht="18" customHeight="1">
      <c r="B122" s="113"/>
      <c r="C122" s="113"/>
      <c r="F122" s="116"/>
      <c r="G122" s="116"/>
      <c r="H122" s="192"/>
      <c r="I122" s="118"/>
      <c r="J122" s="118"/>
      <c r="K122" s="115"/>
      <c r="L122" s="193"/>
      <c r="M122" s="194"/>
      <c r="N122" s="195"/>
    </row>
    <row r="123" spans="2:14" ht="18" customHeight="1">
      <c r="B123" s="113"/>
      <c r="C123" s="113"/>
      <c r="F123" s="116"/>
      <c r="G123" s="116"/>
      <c r="H123" s="192"/>
      <c r="I123" s="118"/>
      <c r="J123" s="118"/>
      <c r="K123" s="115"/>
      <c r="L123" s="193"/>
      <c r="M123" s="194"/>
      <c r="N123" s="195"/>
    </row>
    <row r="124" spans="2:14" ht="18" customHeight="1">
      <c r="B124" s="113"/>
      <c r="C124" s="113"/>
      <c r="F124" s="116"/>
      <c r="G124" s="116"/>
      <c r="H124" s="192"/>
      <c r="I124" s="118"/>
      <c r="J124" s="118"/>
      <c r="K124" s="115"/>
      <c r="L124" s="193"/>
      <c r="M124" s="194"/>
      <c r="N124" s="195"/>
    </row>
    <row r="125" spans="2:14" ht="18" customHeight="1">
      <c r="B125" s="113"/>
      <c r="C125" s="113"/>
      <c r="F125" s="116"/>
      <c r="G125" s="116"/>
      <c r="H125" s="192"/>
      <c r="I125" s="118"/>
      <c r="J125" s="118"/>
      <c r="K125" s="115"/>
      <c r="L125" s="193"/>
      <c r="M125" s="194"/>
      <c r="N125" s="195"/>
    </row>
    <row r="126" spans="2:14" ht="18" customHeight="1">
      <c r="B126" s="113"/>
      <c r="C126" s="113"/>
      <c r="F126" s="116"/>
      <c r="G126" s="116"/>
      <c r="H126" s="192"/>
      <c r="I126" s="118"/>
      <c r="J126" s="118"/>
      <c r="K126" s="115"/>
      <c r="L126" s="193"/>
      <c r="M126" s="194"/>
      <c r="N126" s="195"/>
    </row>
    <row r="127" spans="2:14" ht="18" customHeight="1">
      <c r="B127" s="110"/>
      <c r="C127" s="110"/>
      <c r="F127" s="116"/>
      <c r="G127" s="116"/>
      <c r="H127" s="192"/>
      <c r="I127" s="118"/>
      <c r="J127" s="118"/>
      <c r="K127" s="115"/>
      <c r="L127" s="193"/>
      <c r="M127" s="194"/>
      <c r="N127" s="195"/>
    </row>
    <row r="128" spans="2:14" ht="18" customHeight="1">
      <c r="B128" s="110"/>
      <c r="C128" s="110"/>
      <c r="F128" s="116"/>
      <c r="G128" s="116"/>
      <c r="H128" s="192"/>
      <c r="I128" s="118"/>
      <c r="J128" s="118"/>
      <c r="K128" s="115"/>
      <c r="L128" s="193"/>
      <c r="M128" s="194"/>
      <c r="N128" s="195"/>
    </row>
    <row r="129" spans="2:14" ht="18" customHeight="1">
      <c r="B129" s="110"/>
      <c r="C129" s="110"/>
      <c r="F129" s="116"/>
      <c r="G129" s="116"/>
      <c r="H129" s="192"/>
      <c r="I129" s="118"/>
      <c r="J129" s="118"/>
      <c r="K129" s="115"/>
      <c r="L129" s="193"/>
      <c r="M129" s="194"/>
      <c r="N129" s="195"/>
    </row>
    <row r="130" spans="2:14" ht="18" customHeight="1">
      <c r="B130" s="119"/>
      <c r="C130" s="119"/>
      <c r="D130" s="120"/>
      <c r="E130" s="116"/>
      <c r="F130" s="196"/>
      <c r="G130" s="196"/>
      <c r="H130" s="196"/>
      <c r="I130" s="121"/>
      <c r="J130" s="122"/>
      <c r="K130" s="122"/>
      <c r="L130" s="123"/>
    </row>
    <row r="131" spans="2:14" ht="18" customHeight="1">
      <c r="B131" s="119"/>
      <c r="C131" s="119"/>
      <c r="D131" s="197"/>
      <c r="E131" s="197"/>
      <c r="F131" s="197"/>
      <c r="G131" s="197"/>
      <c r="H131" s="197"/>
      <c r="I131" s="118"/>
      <c r="J131" s="117"/>
      <c r="K131" s="117"/>
      <c r="L131" s="124"/>
    </row>
    <row r="132" spans="2:14" ht="18" customHeight="1">
      <c r="B132" s="119"/>
      <c r="C132" s="119"/>
      <c r="D132" s="198"/>
      <c r="E132" s="197"/>
      <c r="F132" s="197"/>
      <c r="G132" s="197"/>
      <c r="H132" s="197"/>
      <c r="I132" s="118"/>
      <c r="J132" s="117"/>
      <c r="K132" s="117"/>
      <c r="L132" s="124"/>
    </row>
    <row r="133" spans="2:14" ht="18" customHeight="1">
      <c r="B133" s="119"/>
      <c r="C133" s="119"/>
      <c r="D133" s="198"/>
      <c r="E133" s="197"/>
      <c r="F133" s="197"/>
      <c r="G133" s="197"/>
      <c r="H133" s="197"/>
      <c r="I133" s="118"/>
      <c r="J133" s="117"/>
      <c r="K133" s="117"/>
      <c r="L133" s="124"/>
    </row>
    <row r="134" spans="2:14" ht="18" customHeight="1">
      <c r="B134" s="119"/>
      <c r="C134" s="119"/>
      <c r="D134" s="198"/>
      <c r="E134" s="197"/>
      <c r="F134" s="199"/>
      <c r="G134" s="199"/>
      <c r="H134" s="197"/>
      <c r="I134" s="118"/>
      <c r="J134" s="117"/>
      <c r="K134" s="117"/>
      <c r="L134" s="124"/>
    </row>
    <row r="135" spans="2:14" ht="18" customHeight="1">
      <c r="B135" s="119"/>
    </row>
    <row r="136" spans="2:14" ht="18" customHeight="1">
      <c r="B136" s="119"/>
    </row>
    <row r="137" spans="2:14" ht="18" customHeight="1">
      <c r="B137" s="119"/>
    </row>
    <row r="138" spans="2:14" ht="20.25" customHeight="1">
      <c r="B138" s="119"/>
    </row>
  </sheetData>
  <mergeCells count="132">
    <mergeCell ref="W94:Y94"/>
    <mergeCell ref="W95:Y95"/>
    <mergeCell ref="W76:Y76"/>
    <mergeCell ref="W77:Y77"/>
    <mergeCell ref="P97:R105"/>
    <mergeCell ref="S97:U105"/>
    <mergeCell ref="W97:Y97"/>
    <mergeCell ref="W98:Y98"/>
    <mergeCell ref="W99:Y99"/>
    <mergeCell ref="W100:Y100"/>
    <mergeCell ref="W84:Y84"/>
    <mergeCell ref="W85:Y85"/>
    <mergeCell ref="W86:Y86"/>
    <mergeCell ref="S87:U96"/>
    <mergeCell ref="W87:Y87"/>
    <mergeCell ref="W88:Y88"/>
    <mergeCell ref="W89:Y89"/>
    <mergeCell ref="W90:Y90"/>
    <mergeCell ref="W91:Y91"/>
    <mergeCell ref="W92:Y92"/>
    <mergeCell ref="W101:Y101"/>
    <mergeCell ref="W102:Y102"/>
    <mergeCell ref="W103:Y103"/>
    <mergeCell ref="W104:Y104"/>
    <mergeCell ref="W105:Y105"/>
    <mergeCell ref="W93:Y93"/>
    <mergeCell ref="W61:Y61"/>
    <mergeCell ref="P62:R96"/>
    <mergeCell ref="S62:U86"/>
    <mergeCell ref="W62:Y62"/>
    <mergeCell ref="W63:Y63"/>
    <mergeCell ref="W64:Y64"/>
    <mergeCell ref="W65:Y65"/>
    <mergeCell ref="W78:Y78"/>
    <mergeCell ref="W79:Y79"/>
    <mergeCell ref="W80:Y80"/>
    <mergeCell ref="W81:Y81"/>
    <mergeCell ref="W82:Y82"/>
    <mergeCell ref="W83:Y83"/>
    <mergeCell ref="W72:Y72"/>
    <mergeCell ref="W73:Y73"/>
    <mergeCell ref="W66:Y66"/>
    <mergeCell ref="W67:Y67"/>
    <mergeCell ref="W68:Y68"/>
    <mergeCell ref="W69:Y69"/>
    <mergeCell ref="W70:Y70"/>
    <mergeCell ref="W71:Y71"/>
    <mergeCell ref="W96:Y96"/>
    <mergeCell ref="W74:Y74"/>
    <mergeCell ref="W75:Y75"/>
    <mergeCell ref="D55:E55"/>
    <mergeCell ref="W55:Y55"/>
    <mergeCell ref="W56:Y56"/>
    <mergeCell ref="W57:Y57"/>
    <mergeCell ref="W58:Y58"/>
    <mergeCell ref="G59:J59"/>
    <mergeCell ref="K59:M59"/>
    <mergeCell ref="W59:Y59"/>
    <mergeCell ref="G60:J60"/>
    <mergeCell ref="K60:M60"/>
    <mergeCell ref="W46:Y46"/>
    <mergeCell ref="W47:Y47"/>
    <mergeCell ref="W48:Y48"/>
    <mergeCell ref="W49:Y49"/>
    <mergeCell ref="W53:Y53"/>
    <mergeCell ref="W54:Y54"/>
    <mergeCell ref="S34:U61"/>
    <mergeCell ref="W40:Y40"/>
    <mergeCell ref="W41:Y41"/>
    <mergeCell ref="W42:Y42"/>
    <mergeCell ref="W43:Y43"/>
    <mergeCell ref="W44:Y44"/>
    <mergeCell ref="W45:Y45"/>
    <mergeCell ref="W60:Y60"/>
    <mergeCell ref="W31:Y31"/>
    <mergeCell ref="W32:Y32"/>
    <mergeCell ref="W33:Y33"/>
    <mergeCell ref="W34:Y34"/>
    <mergeCell ref="W35:Y35"/>
    <mergeCell ref="W36:Y36"/>
    <mergeCell ref="W37:Y37"/>
    <mergeCell ref="W38:Y38"/>
    <mergeCell ref="W39:Y39"/>
    <mergeCell ref="W16:Y16"/>
    <mergeCell ref="W17:Y17"/>
    <mergeCell ref="W18:Y18"/>
    <mergeCell ref="W25:Y25"/>
    <mergeCell ref="W26:Y26"/>
    <mergeCell ref="W27:Y27"/>
    <mergeCell ref="W28:Y28"/>
    <mergeCell ref="W29:Y29"/>
    <mergeCell ref="W30:Y30"/>
    <mergeCell ref="W19:Y19"/>
    <mergeCell ref="W20:Y20"/>
    <mergeCell ref="W21:Y21"/>
    <mergeCell ref="W22:Y22"/>
    <mergeCell ref="W23:Y23"/>
    <mergeCell ref="W24:Y24"/>
    <mergeCell ref="B9:D9"/>
    <mergeCell ref="W9:Y9"/>
    <mergeCell ref="B10:D10"/>
    <mergeCell ref="W10:Y10"/>
    <mergeCell ref="B11:D11"/>
    <mergeCell ref="L11:M11"/>
    <mergeCell ref="W11:Y11"/>
    <mergeCell ref="L5:M5"/>
    <mergeCell ref="B6:D6"/>
    <mergeCell ref="L6:M6"/>
    <mergeCell ref="P6:R61"/>
    <mergeCell ref="S6:U11"/>
    <mergeCell ref="W6:Y6"/>
    <mergeCell ref="B7:D7"/>
    <mergeCell ref="W7:Y7"/>
    <mergeCell ref="B8:D8"/>
    <mergeCell ref="W8:Y8"/>
    <mergeCell ref="B12:D12"/>
    <mergeCell ref="L12:M12"/>
    <mergeCell ref="S12:U33"/>
    <mergeCell ref="W12:Y12"/>
    <mergeCell ref="W13:Y13"/>
    <mergeCell ref="W14:Y14"/>
    <mergeCell ref="W15:Y15"/>
    <mergeCell ref="P2:Z2"/>
    <mergeCell ref="B3:D3"/>
    <mergeCell ref="P3:Z3"/>
    <mergeCell ref="B4:D4"/>
    <mergeCell ref="L4:M4"/>
    <mergeCell ref="P4:R5"/>
    <mergeCell ref="S4:U5"/>
    <mergeCell ref="V4:V5"/>
    <mergeCell ref="W4:Y5"/>
    <mergeCell ref="B5:D5"/>
  </mergeCells>
  <pageMargins left="0.78740157499999996" right="0.78740157499999996" top="0.984251969" bottom="0.984251969" header="0.49212598499999999" footer="0.49212598499999999"/>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dos elementos</vt:lpstr>
      <vt:lpstr>CUB DEPRECIADO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Gabriel Alves</cp:lastModifiedBy>
  <dcterms:created xsi:type="dcterms:W3CDTF">2015-06-05T18:19:34Z</dcterms:created>
  <dcterms:modified xsi:type="dcterms:W3CDTF">2021-08-27T12:00:23Z</dcterms:modified>
</cp:coreProperties>
</file>