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esktop\"/>
    </mc:Choice>
  </mc:AlternateContent>
  <bookViews>
    <workbookView xWindow="0" yWindow="0" windowWidth="28800" windowHeight="12435"/>
  </bookViews>
  <sheets>
    <sheet name="BOM" sheetId="2" r:id="rId1"/>
    <sheet name="PCB - BeagleCore" sheetId="3" state="hidden" r:id="rId2"/>
    <sheet name="PCB - Fully Integrated" sheetId="4" state="hidden" r:id="rId3"/>
    <sheet name="Mechanical Components 2.0" sheetId="5" state="hidden" r:id="rId4"/>
  </sheets>
  <calcPr calcId="152511"/>
</workbook>
</file>

<file path=xl/calcChain.xml><?xml version="1.0" encoding="utf-8"?>
<calcChain xmlns="http://schemas.openxmlformats.org/spreadsheetml/2006/main">
  <c r="G25" i="5" l="1"/>
  <c r="F25" i="5"/>
  <c r="I25" i="5" s="1"/>
  <c r="I24" i="5"/>
  <c r="G24" i="5"/>
  <c r="F24" i="5"/>
  <c r="I23" i="5"/>
  <c r="G23" i="5"/>
  <c r="F23" i="5"/>
  <c r="I22" i="5"/>
  <c r="G22" i="5"/>
  <c r="F22" i="5"/>
  <c r="I21" i="5"/>
  <c r="G21" i="5"/>
  <c r="F21" i="5"/>
  <c r="G20" i="5"/>
  <c r="F20" i="5"/>
  <c r="I20" i="5" s="1"/>
  <c r="G19" i="5"/>
  <c r="F19" i="5"/>
  <c r="I19" i="5" s="1"/>
  <c r="G18" i="5"/>
  <c r="F18" i="5"/>
  <c r="I18" i="5" s="1"/>
  <c r="G17" i="5"/>
  <c r="F17" i="5"/>
  <c r="I17" i="5" s="1"/>
  <c r="G16" i="5"/>
  <c r="F16" i="5"/>
  <c r="I16" i="5" s="1"/>
  <c r="G15" i="5"/>
  <c r="F15" i="5"/>
  <c r="I15" i="5" s="1"/>
  <c r="I14" i="5"/>
  <c r="G14" i="5"/>
  <c r="F14" i="5"/>
  <c r="I13" i="5"/>
  <c r="G13" i="5"/>
  <c r="F13" i="5"/>
  <c r="G12" i="5"/>
  <c r="F12" i="5"/>
  <c r="I12" i="5" s="1"/>
  <c r="G11" i="5"/>
  <c r="F11" i="5"/>
  <c r="I11" i="5" s="1"/>
  <c r="G9" i="5"/>
  <c r="F9" i="5"/>
  <c r="I9" i="5" s="1"/>
  <c r="G8" i="5"/>
  <c r="F8" i="5"/>
  <c r="I8" i="5" s="1"/>
  <c r="G7" i="5"/>
  <c r="F7" i="5"/>
  <c r="I7" i="5" s="1"/>
  <c r="G6" i="5"/>
  <c r="F6" i="5"/>
  <c r="I6" i="5" s="1"/>
  <c r="I5" i="5"/>
  <c r="G5" i="5"/>
  <c r="F5" i="5"/>
  <c r="I4" i="5"/>
  <c r="I28" i="5" s="1"/>
  <c r="I29" i="5" s="1"/>
  <c r="G4" i="5"/>
  <c r="F4" i="5"/>
  <c r="F28" i="5" s="1"/>
  <c r="I28" i="4"/>
  <c r="I29" i="4" s="1"/>
  <c r="G27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28" i="4" s="1"/>
  <c r="F4" i="4"/>
  <c r="I28" i="3"/>
  <c r="I29" i="3" s="1"/>
  <c r="G27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28" i="3" s="1"/>
  <c r="F21" i="2"/>
  <c r="F20" i="2"/>
  <c r="F19" i="2"/>
  <c r="F18" i="2"/>
  <c r="F17" i="2"/>
  <c r="F16" i="2"/>
  <c r="F15" i="2"/>
  <c r="F14" i="2"/>
  <c r="F13" i="2"/>
  <c r="F12" i="2"/>
  <c r="F11" i="2"/>
  <c r="F9" i="2"/>
  <c r="F22" i="2" s="1"/>
</calcChain>
</file>

<file path=xl/sharedStrings.xml><?xml version="1.0" encoding="utf-8"?>
<sst xmlns="http://schemas.openxmlformats.org/spreadsheetml/2006/main" count="179" uniqueCount="110">
  <si>
    <t>Date</t>
  </si>
  <si>
    <t>Part Name</t>
  </si>
  <si>
    <t>Description</t>
  </si>
  <si>
    <t>Order Quantity</t>
  </si>
  <si>
    <t>Unit Cost</t>
  </si>
  <si>
    <t>Total Cost</t>
  </si>
  <si>
    <t>Source</t>
  </si>
  <si>
    <t>Mass Production Cost</t>
  </si>
  <si>
    <t>https://www.digikey.com/product-detail/en/ams/AS5048A-TS_EK_AB/AS5048A-AB-1.0-ND/3188612</t>
  </si>
  <si>
    <t>Item Number</t>
  </si>
  <si>
    <t>Per Actuator</t>
  </si>
  <si>
    <t>Alternate Source</t>
  </si>
  <si>
    <t>Alternate Source 2 (Unverified)</t>
  </si>
  <si>
    <t>X318S or 9235 Motor</t>
  </si>
  <si>
    <t>Bipedal Balancing Robot 2: Bill of Materials</t>
  </si>
  <si>
    <t>x1</t>
  </si>
  <si>
    <t>$55 ~ $105.50</t>
  </si>
  <si>
    <t>https://www.alibaba.com/product-detail/X8318S-Electric-Brushless-Motor-For-RC_60743175936.html?spm=a2700.12839234.0.0.4ed03e5ffcLveY</t>
  </si>
  <si>
    <t>Quantity</t>
  </si>
  <si>
    <t>Notes</t>
  </si>
  <si>
    <t>https://hobbyking.com/en_us/9235-100kv-turnigy-multistar-brushless-multi-rotor-motor.html</t>
  </si>
  <si>
    <t>BeagleCore</t>
  </si>
  <si>
    <t>https://www.aliexpress.com/item/32980862851.html?spm=a2g0o.productlist.0.0.6a353c4ecdu8O5&amp;algo_pvid=c13a4acf-2d75-47bd-8840-b4def470efc7&amp;algo_expid=c13a4acf-2d75-47bd-8840-b4def470efc7-0&amp;btsid=7d7dd752-e85c-4164-a25a-5d9315c73ac0&amp;ws_ab_test=searchweb0_0,searchweb201602_6,searchweb201603_55</t>
  </si>
  <si>
    <t>https://www.rapidonline.com/beaglecore-bcm1-str-computer-module-1ghz-512mb-ddr3-4gb-flash-75-0594</t>
  </si>
  <si>
    <t>Frame</t>
  </si>
  <si>
    <t>Filament</t>
  </si>
  <si>
    <t>3D Print - Nylon, ABS, or PLA</t>
  </si>
  <si>
    <t>Output Plate</t>
  </si>
  <si>
    <t>Back Plate</t>
  </si>
  <si>
    <t>Bearing Cover</t>
  </si>
  <si>
    <t>Magnet Holder</t>
  </si>
  <si>
    <t>Encoder Mount</t>
  </si>
  <si>
    <t>Output Mounting Plate</t>
  </si>
  <si>
    <t>Sendcutsend.com</t>
  </si>
  <si>
    <t>M2.5 Thin Hex Nuts</t>
  </si>
  <si>
    <t>https://www.mcmaster.com/90710a025</t>
  </si>
  <si>
    <t>Adapter Plate</t>
  </si>
  <si>
    <t>M4x10 Flat Head Screws (Steel)</t>
  </si>
  <si>
    <t>x4</t>
  </si>
  <si>
    <t>https://www.aliexpress.com/item/32964226154.html</t>
  </si>
  <si>
    <t>https://www.vexrobotics.com/217-2816.html</t>
  </si>
  <si>
    <t>https://www.mcmaster.com/91294a190</t>
  </si>
  <si>
    <t>https://www.vexrobotics.com/versaplanetary.html</t>
  </si>
  <si>
    <t>Wifi Module</t>
  </si>
  <si>
    <t>https://www.mouser.com/ProductDetail/Texas-Instruments/WL1835MODGBMOCT?qs=sGAEpiMZZMsRr7brxAGoXU1DVj2LE3Ag3IlOf0i1SK%2fIklyxOWycpg%3d%3d</t>
  </si>
  <si>
    <t>https://www.mcmaster.com/93600a455</t>
  </si>
  <si>
    <t>Deep Groove Bearing 40x52x7</t>
  </si>
  <si>
    <t>https://www.vxb.com/6808-2RS-Bearing-Deep-Groove-6808-2RS-p/6808-2rsbearing.htm</t>
  </si>
  <si>
    <t>M2x10 Flat Head Screws (Steel)</t>
  </si>
  <si>
    <t>x16</t>
  </si>
  <si>
    <t>Voltage Level Translator</t>
  </si>
  <si>
    <t>https://www.mouser.com/ProductDetail/Texas-Instruments/TXS0108ERGYR?qs=dqESbKqT1jau1kZv8JPj9Q%3D%3D&amp;gclid=CjwKCAjwgr3ZBRAAEiwAGVssnTTBbhTpWrrMgRPif7osLzv4MYa7i_6qtTL6irykRduTHWTgtS02KRoClLQQAvD_BwE</t>
  </si>
  <si>
    <t>https://www.mcmaster.com/91294a006</t>
  </si>
  <si>
    <t>M3x8 Ultra-Low Profile Socket Head Screws</t>
  </si>
  <si>
    <t>MicroSD Card Holder</t>
  </si>
  <si>
    <t>https://www.mouser.com/ProductDetail/ALPS/SCHA4B0419?qs=9Bj94LTQhPBSHliECEbqJw%3d%3d</t>
  </si>
  <si>
    <t>https://www.aliexpress.com/item/4000231097606.html</t>
  </si>
  <si>
    <t>https://www.mcmaster.com/94459a110</t>
  </si>
  <si>
    <t>Buffer</t>
  </si>
  <si>
    <t>https://www.mouser.com/ProductDetail/Texas-Instruments/SN74LV1T126DBVR/?qs=8sOby8ZxZLG0aVbeyzL4pw%3d%3d&amp;gclid=CjwKCAjwgr3ZBRAAEiwAGVssnUZn3Xwg-jaCASo_94wRZxdHUVNaiosIQ2-YcsF-4FemUn2UonE0fhoCAdIQAvD_BwE</t>
  </si>
  <si>
    <t>https://www.mcmaster.com/90358a002</t>
  </si>
  <si>
    <t>eMMC Flash Memory</t>
  </si>
  <si>
    <t>M4x18 Dowel Pins</t>
  </si>
  <si>
    <t>x3</t>
  </si>
  <si>
    <t>M2 Brass Heat-Set Inserts</t>
  </si>
  <si>
    <t>x12</t>
  </si>
  <si>
    <t>https://www.aliexpress.com/item/4000232526110.html</t>
  </si>
  <si>
    <t>https://www.aliexpress.com/item/32895301400.html</t>
  </si>
  <si>
    <t>https://www.digikey.com/products/en?keywords=VNH5019A-E</t>
  </si>
  <si>
    <t>M4 Hex Nuts (Optional For Mounting)</t>
  </si>
  <si>
    <t>https://www.mcmaster.com/90592a090</t>
  </si>
  <si>
    <t>AS5048 Encoder Board and Magnet</t>
  </si>
  <si>
    <t>VersaPlanetary 7:1 Gear Set</t>
  </si>
  <si>
    <t>TOTAL</t>
  </si>
  <si>
    <t>VersaPlanetary Ring</t>
  </si>
  <si>
    <t>Total does not include motor, 3D printing costs, and shipping.</t>
  </si>
  <si>
    <t>Gross Margin 80% Price</t>
  </si>
  <si>
    <t>Octavo OSD3358-512M-BAS</t>
  </si>
  <si>
    <t>http://octavosystems.com/octavo_products/osd335x/#ordernow</t>
  </si>
  <si>
    <t>Purchase By</t>
  </si>
  <si>
    <t>Brushed DC Gearmotor with Encoder</t>
  </si>
  <si>
    <t>For Legs</t>
  </si>
  <si>
    <t>Brushed DC Gearmotor 43 rpm</t>
  </si>
  <si>
    <t>For Gimbal</t>
  </si>
  <si>
    <t>Clamping Motor Mount 32 mm bore</t>
  </si>
  <si>
    <t>Clamping Motor Mount 25 mm bore</t>
  </si>
  <si>
    <t>BLDC Pancake Motor</t>
  </si>
  <si>
    <t>Flywheel</t>
  </si>
  <si>
    <t>Needle Roller Bearings</t>
  </si>
  <si>
    <t>Compression Spring</t>
  </si>
  <si>
    <t>4 Slot Car Flanged Shielded Bearing 3x6x2.5 Miniature</t>
  </si>
  <si>
    <t>6 per leg</t>
  </si>
  <si>
    <t>Screws M2 Pack of 25</t>
  </si>
  <si>
    <t>2 per leg</t>
  </si>
  <si>
    <t>Nuts M2 Pack of 100</t>
  </si>
  <si>
    <t>Hex Standoffs M3 L20</t>
  </si>
  <si>
    <t>Hex Standoffs M3 L25</t>
  </si>
  <si>
    <t>Screws 6-32 L5/8" Pack of 100</t>
  </si>
  <si>
    <t>4 per leg?</t>
  </si>
  <si>
    <t>Screws M3 L10 Pack of 100</t>
  </si>
  <si>
    <t>Nuts M3 Pack of 100</t>
  </si>
  <si>
    <t>4 per leg</t>
  </si>
  <si>
    <t>Screws M3 L20 Pack of 100</t>
  </si>
  <si>
    <t>Screw M3 L45 Pack of 25</t>
  </si>
  <si>
    <t>Screw M3 L18 Pack of 100</t>
  </si>
  <si>
    <t>Steel Coiled Spring Pins 5/64" Pack of 100</t>
  </si>
  <si>
    <t>Steel Coiled Spring Pins 1/16" Pack of 100</t>
  </si>
  <si>
    <t>2 for the SPM</t>
  </si>
  <si>
    <t>Support Button</t>
  </si>
  <si>
    <t>1 per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</si>
</sst>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&quot;-&quot;dd&quot;-&quot;yyyy"/>
    <numFmt numFmtId="165" formatCode="[$$]#,##0.00"/>
    <numFmt numFmtId="166" formatCode="m\-d\-yyyy"/>
  </numFmts>
  <fonts count="29">
    <font>
      <sz val="10"/>
      <color rgb="FF000000"/>
      <name val="Arial"/>
    </font>
    <font>
      <i/>
      <sz val="10"/>
      <name val="Times New Roman"/>
    </font>
    <font>
      <sz val="10"/>
      <name val="Times New Roman"/>
    </font>
    <font>
      <sz val="10"/>
      <name val="Times New Roman"/>
    </font>
    <font>
      <b/>
      <sz val="24"/>
      <name val="Times New Roman"/>
    </font>
    <font>
      <b/>
      <sz val="26"/>
      <name val="Times New Roman"/>
    </font>
    <font>
      <b/>
      <sz val="10"/>
      <name val="Times New Roman"/>
    </font>
    <font>
      <u/>
      <sz val="10"/>
      <color rgb="FF0000FF"/>
      <name val="Times New Roman"/>
    </font>
    <font>
      <sz val="10"/>
      <color rgb="FF343534"/>
      <name val="Times New Roman"/>
    </font>
    <font>
      <sz val="10"/>
      <color rgb="FF333333"/>
      <name val="Times New Roman"/>
    </font>
    <font>
      <u/>
      <sz val="10"/>
      <color rgb="FF1155CC"/>
      <name val="Times New Roman"/>
    </font>
    <font>
      <u/>
      <sz val="10"/>
      <color rgb="FF1155CC"/>
      <name val="Times New Roman"/>
    </font>
    <font>
      <u/>
      <sz val="9"/>
      <color rgb="FF343534"/>
      <name val="Montserrat"/>
    </font>
    <font>
      <sz val="10"/>
      <color rgb="FF00000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color rgb="FF000000"/>
      <name val="Times New Roman"/>
    </font>
    <font>
      <u/>
      <sz val="10"/>
      <color rgb="FF0000FF"/>
      <name val="Times New Roman"/>
    </font>
    <font>
      <u/>
      <sz val="10"/>
      <color rgb="FF1155CC"/>
      <name val="Times New Roman"/>
    </font>
    <font>
      <u/>
      <sz val="10"/>
      <name val="Times New Roman"/>
    </font>
    <font>
      <sz val="10"/>
      <name val="Arial"/>
    </font>
    <font>
      <u/>
      <sz val="10"/>
      <color rgb="FF1155CC"/>
      <name val="Times New Roman"/>
    </font>
    <font>
      <u/>
      <sz val="10"/>
      <color rgb="FF0000FF"/>
      <name val="Times New Roman"/>
    </font>
    <font>
      <b/>
      <sz val="10"/>
      <name val="Times New Roman"/>
    </font>
    <font>
      <sz val="11"/>
      <color rgb="FF333333"/>
      <name val="Times New Roman"/>
    </font>
    <font>
      <sz val="10"/>
      <color rgb="FF1155CC"/>
      <name val="Times New Roman"/>
    </font>
    <font>
      <sz val="10"/>
      <color rgb="FF1155CC"/>
      <name val="Arial"/>
    </font>
    <font>
      <sz val="10"/>
      <color rgb="FF444444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164" fontId="1" fillId="2" borderId="0" xfId="0" applyNumberFormat="1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65" fontId="1" fillId="2" borderId="0" xfId="0" applyNumberFormat="1" applyFont="1" applyFill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165" fontId="2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center" vertical="top"/>
    </xf>
    <xf numFmtId="164" fontId="5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top"/>
    </xf>
    <xf numFmtId="0" fontId="8" fillId="5" borderId="0" xfId="0" applyFont="1" applyFill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2" fillId="5" borderId="0" xfId="0" applyFont="1" applyFill="1" applyAlignment="1"/>
    <xf numFmtId="0" fontId="2" fillId="5" borderId="0" xfId="0" applyFont="1" applyFill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1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65" fontId="13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164" fontId="2" fillId="3" borderId="0" xfId="0" applyNumberFormat="1" applyFont="1" applyFill="1" applyAlignment="1">
      <alignment horizontal="center" vertical="top"/>
    </xf>
    <xf numFmtId="0" fontId="24" fillId="3" borderId="0" xfId="0" applyFont="1" applyFill="1" applyAlignment="1">
      <alignment horizontal="center" vertical="top"/>
    </xf>
    <xf numFmtId="165" fontId="2" fillId="3" borderId="0" xfId="0" applyNumberFormat="1" applyFont="1" applyFill="1" applyAlignment="1">
      <alignment horizontal="center" vertical="top"/>
    </xf>
    <xf numFmtId="165" fontId="2" fillId="3" borderId="0" xfId="0" applyNumberFormat="1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top"/>
    </xf>
    <xf numFmtId="165" fontId="2" fillId="5" borderId="0" xfId="0" applyNumberFormat="1" applyFont="1" applyFill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0" fontId="27" fillId="5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Font="1" applyAlignment="1"/>
    <xf numFmtId="0" fontId="4" fillId="4" borderId="0" xfId="0" applyFont="1" applyFill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164" fontId="1" fillId="2" borderId="0" xfId="0" applyNumberFormat="1" applyFont="1" applyFill="1" applyAlignment="1">
      <alignment horizontal="center" vertical="top" wrapText="1"/>
    </xf>
    <xf numFmtId="165" fontId="1" fillId="2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165" fontId="3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165" fontId="3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165" fontId="3" fillId="0" borderId="0" xfId="0" applyNumberFormat="1" applyFont="1" applyAlignment="1">
      <alignment horizontal="center" vertical="top" wrapText="1"/>
    </xf>
    <xf numFmtId="0" fontId="18" fillId="0" borderId="0" xfId="0" applyFont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24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165" fontId="2" fillId="6" borderId="0" xfId="0" applyNumberFormat="1" applyFont="1" applyFill="1" applyAlignment="1">
      <alignment horizontal="center" vertical="top" wrapText="1"/>
    </xf>
    <xf numFmtId="165" fontId="2" fillId="7" borderId="0" xfId="0" applyNumberFormat="1" applyFont="1" applyFill="1" applyBorder="1" applyAlignment="1">
      <alignment horizontal="center" vertical="top" wrapText="1"/>
    </xf>
    <xf numFmtId="0" fontId="2" fillId="7" borderId="0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165" fontId="25" fillId="0" borderId="0" xfId="0" applyNumberFormat="1" applyFont="1" applyAlignment="1">
      <alignment horizontal="center" vertical="top"/>
    </xf>
    <xf numFmtId="0" fontId="26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94a006" TargetMode="External"/><Relationship Id="rId13" Type="http://schemas.openxmlformats.org/officeDocument/2006/relationships/hyperlink" Target="https://www.aliexpress.com/item/4000232526110.html" TargetMode="External"/><Relationship Id="rId18" Type="http://schemas.openxmlformats.org/officeDocument/2006/relationships/hyperlink" Target="https://www.digikey.com/product-detail/en/ams/AS5048A-TS_EK_AB/AS5048A-AB-1.0-ND/3188612" TargetMode="External"/><Relationship Id="rId3" Type="http://schemas.openxmlformats.org/officeDocument/2006/relationships/hyperlink" Target="https://www.aliexpress.com/item/32980862851.html?spm=a2g0o.productlist.0.0.6a353c4ecdu8O5&amp;algo_pvid=c13a4acf-2d75-47bd-8840-b4def470efc7&amp;algo_expid=c13a4acf-2d75-47bd-8840-b4def470efc7-0&amp;btsid=7d7dd752-e85c-4164-a25a-5d9315c73ac0&amp;ws_ab_test=searchweb0_0,searchweb201602_6,searchweb201603_55" TargetMode="External"/><Relationship Id="rId7" Type="http://schemas.openxmlformats.org/officeDocument/2006/relationships/hyperlink" Target="https://www.aliexpress.com/item/32964226154.html" TargetMode="External"/><Relationship Id="rId12" Type="http://schemas.openxmlformats.org/officeDocument/2006/relationships/hyperlink" Target="https://www.mcmaster.com/94459a110" TargetMode="External"/><Relationship Id="rId17" Type="http://schemas.openxmlformats.org/officeDocument/2006/relationships/hyperlink" Target="https://www.vxb.com/6808-2RS-Bearing-Deep-Groove-6808-2RS-p/6808-2rsbearing.htm" TargetMode="External"/><Relationship Id="rId2" Type="http://schemas.openxmlformats.org/officeDocument/2006/relationships/hyperlink" Target="https://hobbyking.com/en_us/9235-100kv-turnigy-multistar-brushless-multi-rotor-motor.html" TargetMode="External"/><Relationship Id="rId16" Type="http://schemas.openxmlformats.org/officeDocument/2006/relationships/hyperlink" Target="https://www.mcmaster.com/90592a090" TargetMode="External"/><Relationship Id="rId20" Type="http://schemas.openxmlformats.org/officeDocument/2006/relationships/hyperlink" Target="https://www.vexrobotics.com/217-2816.html" TargetMode="External"/><Relationship Id="rId1" Type="http://schemas.openxmlformats.org/officeDocument/2006/relationships/hyperlink" Target="https://www.alibaba.com/product-detail/X8318S-Electric-Brushless-Motor-For-RC_60743175936.html?spm=a2700.12839234.0.0.4ed03e5ffcLveY" TargetMode="External"/><Relationship Id="rId6" Type="http://schemas.openxmlformats.org/officeDocument/2006/relationships/hyperlink" Target="https://www.mcmaster.com/91294a190" TargetMode="External"/><Relationship Id="rId11" Type="http://schemas.openxmlformats.org/officeDocument/2006/relationships/hyperlink" Target="https://www.mcmaster.com/93600a455" TargetMode="External"/><Relationship Id="rId5" Type="http://schemas.openxmlformats.org/officeDocument/2006/relationships/hyperlink" Target="https://www.aliexpress.com/item/32964226154.html" TargetMode="External"/><Relationship Id="rId15" Type="http://schemas.openxmlformats.org/officeDocument/2006/relationships/hyperlink" Target="https://www.aliexpress.com/item/32895301400.html" TargetMode="External"/><Relationship Id="rId10" Type="http://schemas.openxmlformats.org/officeDocument/2006/relationships/hyperlink" Target="https://www.mcmaster.com/90358a002" TargetMode="External"/><Relationship Id="rId19" Type="http://schemas.openxmlformats.org/officeDocument/2006/relationships/hyperlink" Target="https://www.vexrobotics.com/versaplanetary.html" TargetMode="External"/><Relationship Id="rId4" Type="http://schemas.openxmlformats.org/officeDocument/2006/relationships/hyperlink" Target="http://sendcutsend.com/" TargetMode="External"/><Relationship Id="rId9" Type="http://schemas.openxmlformats.org/officeDocument/2006/relationships/hyperlink" Target="https://www.aliexpress.com/item/4000231097606.html" TargetMode="External"/><Relationship Id="rId14" Type="http://schemas.openxmlformats.org/officeDocument/2006/relationships/hyperlink" Target="https://www.mcmaster.com/90710a02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Texas-Instruments/TXS0108ERGYR?qs=dqESbKqT1jau1kZv8JPj9Q%3D%3D&amp;gclid=CjwKCAjwgr3ZBRAAEiwAGVssnTTBbhTpWrrMgRPif7osLzv4MYa7i_6qtTL6irykRduTHWTgtS02KRoClLQQAvD_BwE" TargetMode="External"/><Relationship Id="rId2" Type="http://schemas.openxmlformats.org/officeDocument/2006/relationships/hyperlink" Target="https://www.mouser.com/ProductDetail/Texas-Instruments/WL1835MODGBMOCT?qs=sGAEpiMZZMsRr7brxAGoXU1DVj2LE3Ag3IlOf0i1SK%2fIklyxOWycpg%3d%3d" TargetMode="External"/><Relationship Id="rId1" Type="http://schemas.openxmlformats.org/officeDocument/2006/relationships/hyperlink" Target="https://www.rapidonline.com/beaglecore-bcm1-str-computer-module-1ghz-512mb-ddr3-4gb-flash-75-0594" TargetMode="External"/><Relationship Id="rId6" Type="http://schemas.openxmlformats.org/officeDocument/2006/relationships/hyperlink" Target="https://www.digikey.com/products/en?keywords=VNH5019A-E" TargetMode="External"/><Relationship Id="rId5" Type="http://schemas.openxmlformats.org/officeDocument/2006/relationships/hyperlink" Target="https://www.mouser.com/ProductDetail/Texas-Instruments/SN74LV1T126DBVR/?qs=8sOby8ZxZLG0aVbeyzL4pw%3d%3d&amp;gclid=CjwKCAjwgr3ZBRAAEiwAGVssnUZn3Xwg-jaCASo_94wRZxdHUVNaiosIQ2-YcsF-4FemUn2UonE0fhoCAdIQAvD_BwE" TargetMode="External"/><Relationship Id="rId4" Type="http://schemas.openxmlformats.org/officeDocument/2006/relationships/hyperlink" Target="https://www.mouser.com/ProductDetail/ALPS/SCHA4B0419?qs=9Bj94LTQhPBSHliECEbqJw%3d%3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Texas-Instruments/TXS0108ERGYR?qs=dqESbKqT1jau1kZv8JPj9Q%3D%3D&amp;gclid=CjwKCAjwgr3ZBRAAEiwAGVssnTTBbhTpWrrMgRPif7osLzv4MYa7i_6qtTL6irykRduTHWTgtS02KRoClLQQAvD_BwE" TargetMode="External"/><Relationship Id="rId2" Type="http://schemas.openxmlformats.org/officeDocument/2006/relationships/hyperlink" Target="https://www.mouser.com/ProductDetail/Texas-Instruments/WL1835MODGBMOCT?qs=sGAEpiMZZMsRr7brxAGoXU1DVj2LE3Ag3IlOf0i1SK%2fIklyxOWycpg%3d%3d" TargetMode="External"/><Relationship Id="rId1" Type="http://schemas.openxmlformats.org/officeDocument/2006/relationships/hyperlink" Target="http://octavosystems.com/octavo_products/osd335x/" TargetMode="External"/><Relationship Id="rId6" Type="http://schemas.openxmlformats.org/officeDocument/2006/relationships/hyperlink" Target="https://www.digikey.com/products/en?keywords=VNH5019A-E" TargetMode="External"/><Relationship Id="rId5" Type="http://schemas.openxmlformats.org/officeDocument/2006/relationships/hyperlink" Target="https://www.mouser.com/ProductDetail/Texas-Instruments/SN74LV1T126DBVR/?qs=8sOby8ZxZLG0aVbeyzL4pw%3d%3d&amp;gclid=CjwKCAjwgr3ZBRAAEiwAGVssnUZn3Xwg-jaCASo_94wRZxdHUVNaiosIQ2-YcsF-4FemUn2UonE0fhoCAdIQAvD_BwE" TargetMode="External"/><Relationship Id="rId4" Type="http://schemas.openxmlformats.org/officeDocument/2006/relationships/hyperlink" Target="https://www.mouser.com/ProductDetail/ALPS/SCHA4B0419?qs=9Bj94LTQhPBSHliECEbqJ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4"/>
  <sheetViews>
    <sheetView tabSelected="1" workbookViewId="0">
      <selection activeCell="F26" sqref="F26"/>
    </sheetView>
  </sheetViews>
  <sheetFormatPr defaultColWidth="14.42578125" defaultRowHeight="15.75" customHeight="1"/>
  <cols>
    <col min="1" max="1" width="10.85546875" style="75" customWidth="1"/>
    <col min="2" max="2" width="48.42578125" style="75" customWidth="1"/>
    <col min="3" max="3" width="10.85546875" style="75" customWidth="1"/>
    <col min="4" max="4" width="12.5703125" style="75" customWidth="1"/>
    <col min="5" max="5" width="11.85546875" style="75" customWidth="1"/>
    <col min="6" max="6" width="11.7109375" style="75" customWidth="1"/>
    <col min="7" max="7" width="52.42578125" style="75" customWidth="1"/>
    <col min="8" max="8" width="30.140625" style="75" customWidth="1"/>
    <col min="9" max="9" width="31" style="75" customWidth="1"/>
    <col min="10" max="16384" width="14.42578125" style="75"/>
  </cols>
  <sheetData>
    <row r="1" spans="1:9" ht="15.75" customHeight="1">
      <c r="A1" s="54" t="s">
        <v>9</v>
      </c>
      <c r="B1" s="55" t="s">
        <v>1</v>
      </c>
      <c r="C1" s="54" t="s">
        <v>10</v>
      </c>
      <c r="D1" s="54" t="s">
        <v>3</v>
      </c>
      <c r="E1" s="56" t="s">
        <v>4</v>
      </c>
      <c r="F1" s="56" t="s">
        <v>5</v>
      </c>
      <c r="G1" s="54" t="s">
        <v>6</v>
      </c>
      <c r="H1" s="54" t="s">
        <v>11</v>
      </c>
      <c r="I1" s="54" t="s">
        <v>12</v>
      </c>
    </row>
    <row r="2" spans="1:9" ht="15.75" customHeight="1">
      <c r="A2" s="57">
        <v>1</v>
      </c>
      <c r="B2" s="58" t="s">
        <v>13</v>
      </c>
      <c r="C2" s="58" t="s">
        <v>15</v>
      </c>
      <c r="D2" s="58">
        <v>1</v>
      </c>
      <c r="E2" s="59" t="s">
        <v>16</v>
      </c>
      <c r="F2" s="60"/>
      <c r="G2" s="76" t="s">
        <v>17</v>
      </c>
      <c r="H2" s="76" t="s">
        <v>20</v>
      </c>
      <c r="I2" s="76" t="s">
        <v>22</v>
      </c>
    </row>
    <row r="3" spans="1:9" ht="15.75" customHeight="1">
      <c r="A3" s="57">
        <v>2</v>
      </c>
      <c r="B3" s="58" t="s">
        <v>24</v>
      </c>
      <c r="C3" s="58" t="s">
        <v>15</v>
      </c>
      <c r="D3" s="58">
        <v>1</v>
      </c>
      <c r="E3" s="59" t="s">
        <v>25</v>
      </c>
      <c r="F3" s="59"/>
      <c r="G3" s="58" t="s">
        <v>26</v>
      </c>
      <c r="H3" s="58"/>
      <c r="I3" s="58"/>
    </row>
    <row r="4" spans="1:9" ht="15.75" customHeight="1">
      <c r="A4" s="57">
        <v>3</v>
      </c>
      <c r="B4" s="77" t="s">
        <v>27</v>
      </c>
      <c r="C4" s="58" t="s">
        <v>15</v>
      </c>
      <c r="D4" s="58">
        <v>1</v>
      </c>
      <c r="E4" s="59" t="s">
        <v>25</v>
      </c>
      <c r="F4" s="59"/>
      <c r="G4" s="58" t="s">
        <v>26</v>
      </c>
      <c r="H4" s="58"/>
      <c r="I4" s="58"/>
    </row>
    <row r="5" spans="1:9" ht="15.75" customHeight="1">
      <c r="A5" s="57">
        <v>4</v>
      </c>
      <c r="B5" s="58" t="s">
        <v>28</v>
      </c>
      <c r="C5" s="58" t="s">
        <v>15</v>
      </c>
      <c r="D5" s="58">
        <v>1</v>
      </c>
      <c r="E5" s="59" t="s">
        <v>25</v>
      </c>
      <c r="F5" s="59"/>
      <c r="G5" s="58" t="s">
        <v>26</v>
      </c>
      <c r="H5" s="58"/>
      <c r="I5" s="58"/>
    </row>
    <row r="6" spans="1:9" ht="15.75" customHeight="1">
      <c r="A6" s="57">
        <v>5</v>
      </c>
      <c r="B6" s="58" t="s">
        <v>29</v>
      </c>
      <c r="C6" s="58" t="s">
        <v>15</v>
      </c>
      <c r="D6" s="58">
        <v>1</v>
      </c>
      <c r="E6" s="59" t="s">
        <v>25</v>
      </c>
      <c r="F6" s="59"/>
      <c r="G6" s="58" t="s">
        <v>26</v>
      </c>
      <c r="H6" s="58"/>
      <c r="I6" s="58"/>
    </row>
    <row r="7" spans="1:9" ht="15.75" customHeight="1">
      <c r="A7" s="57">
        <v>6</v>
      </c>
      <c r="B7" s="58" t="s">
        <v>30</v>
      </c>
      <c r="C7" s="58" t="s">
        <v>15</v>
      </c>
      <c r="D7" s="58">
        <v>1</v>
      </c>
      <c r="E7" s="59" t="s">
        <v>25</v>
      </c>
      <c r="F7" s="59"/>
      <c r="G7" s="58" t="s">
        <v>26</v>
      </c>
      <c r="H7" s="58"/>
      <c r="I7" s="58"/>
    </row>
    <row r="8" spans="1:9" ht="15.75" customHeight="1">
      <c r="A8" s="57">
        <v>7</v>
      </c>
      <c r="B8" s="58" t="s">
        <v>31</v>
      </c>
      <c r="C8" s="58" t="s">
        <v>15</v>
      </c>
      <c r="D8" s="58">
        <v>1</v>
      </c>
      <c r="E8" s="59" t="s">
        <v>25</v>
      </c>
      <c r="F8" s="59"/>
      <c r="G8" s="58" t="s">
        <v>26</v>
      </c>
      <c r="H8" s="58"/>
      <c r="I8" s="58"/>
    </row>
    <row r="9" spans="1:9" ht="15.75" customHeight="1">
      <c r="A9" s="57">
        <v>8</v>
      </c>
      <c r="B9" s="58" t="s">
        <v>32</v>
      </c>
      <c r="C9" s="58" t="s">
        <v>15</v>
      </c>
      <c r="D9" s="61">
        <v>1</v>
      </c>
      <c r="E9" s="62">
        <v>29</v>
      </c>
      <c r="F9" s="63">
        <f>D9*E9</f>
        <v>29</v>
      </c>
      <c r="G9" s="64" t="s">
        <v>33</v>
      </c>
      <c r="H9" s="65"/>
      <c r="I9" s="65"/>
    </row>
    <row r="10" spans="1:9" ht="15.75" customHeight="1">
      <c r="A10" s="57">
        <v>9</v>
      </c>
      <c r="B10" s="58" t="s">
        <v>36</v>
      </c>
      <c r="C10" s="58" t="s">
        <v>15</v>
      </c>
      <c r="D10" s="78"/>
      <c r="E10" s="78"/>
      <c r="F10" s="78"/>
      <c r="G10" s="78"/>
      <c r="H10" s="58"/>
      <c r="I10" s="58"/>
    </row>
    <row r="11" spans="1:9" ht="15.75" customHeight="1">
      <c r="A11" s="57">
        <v>10</v>
      </c>
      <c r="B11" s="58" t="s">
        <v>37</v>
      </c>
      <c r="C11" s="58" t="s">
        <v>38</v>
      </c>
      <c r="D11" s="58">
        <v>1</v>
      </c>
      <c r="E11" s="59">
        <v>1.37</v>
      </c>
      <c r="F11" s="66">
        <f t="shared" ref="F11:F21" si="0">D11*E11</f>
        <v>1.37</v>
      </c>
      <c r="G11" s="79" t="s">
        <v>39</v>
      </c>
      <c r="H11" s="80" t="s">
        <v>41</v>
      </c>
      <c r="I11" s="58"/>
    </row>
    <row r="12" spans="1:9" ht="15.75" customHeight="1">
      <c r="A12" s="57">
        <v>11</v>
      </c>
      <c r="B12" s="58" t="s">
        <v>48</v>
      </c>
      <c r="C12" s="58" t="s">
        <v>49</v>
      </c>
      <c r="D12" s="58">
        <v>1</v>
      </c>
      <c r="E12" s="59">
        <v>1.82</v>
      </c>
      <c r="F12" s="66">
        <f t="shared" si="0"/>
        <v>1.82</v>
      </c>
      <c r="G12" s="79" t="s">
        <v>39</v>
      </c>
      <c r="H12" s="80" t="s">
        <v>52</v>
      </c>
      <c r="I12" s="58"/>
    </row>
    <row r="13" spans="1:9" ht="15.75" customHeight="1">
      <c r="A13" s="57">
        <v>12</v>
      </c>
      <c r="B13" s="58" t="s">
        <v>53</v>
      </c>
      <c r="C13" s="81" t="s">
        <v>38</v>
      </c>
      <c r="D13" s="58">
        <v>1</v>
      </c>
      <c r="E13" s="59">
        <v>2.37</v>
      </c>
      <c r="F13" s="66">
        <f t="shared" si="0"/>
        <v>2.37</v>
      </c>
      <c r="G13" s="79" t="s">
        <v>56</v>
      </c>
      <c r="H13" s="67" t="s">
        <v>60</v>
      </c>
      <c r="I13" s="82"/>
    </row>
    <row r="14" spans="1:9" ht="15.75" customHeight="1">
      <c r="A14" s="57">
        <v>13</v>
      </c>
      <c r="B14" s="58" t="s">
        <v>62</v>
      </c>
      <c r="C14" s="81" t="s">
        <v>63</v>
      </c>
      <c r="D14" s="58">
        <v>1</v>
      </c>
      <c r="E14" s="59">
        <v>5.79</v>
      </c>
      <c r="F14" s="66">
        <f t="shared" si="0"/>
        <v>5.79</v>
      </c>
      <c r="G14" s="80" t="s">
        <v>45</v>
      </c>
      <c r="H14" s="58"/>
      <c r="I14" s="58"/>
    </row>
    <row r="15" spans="1:9" ht="15.75" customHeight="1">
      <c r="A15" s="57">
        <v>14</v>
      </c>
      <c r="B15" s="58" t="s">
        <v>64</v>
      </c>
      <c r="C15" s="81" t="s">
        <v>65</v>
      </c>
      <c r="D15" s="58">
        <v>1</v>
      </c>
      <c r="E15" s="59">
        <v>8.7899999999999991</v>
      </c>
      <c r="F15" s="66">
        <f t="shared" si="0"/>
        <v>8.7899999999999991</v>
      </c>
      <c r="G15" s="79" t="s">
        <v>57</v>
      </c>
      <c r="H15" s="58"/>
      <c r="I15" s="79" t="s">
        <v>66</v>
      </c>
    </row>
    <row r="16" spans="1:9" ht="15.75" customHeight="1">
      <c r="A16" s="57">
        <v>15</v>
      </c>
      <c r="B16" s="58" t="s">
        <v>34</v>
      </c>
      <c r="C16" s="81" t="s">
        <v>38</v>
      </c>
      <c r="D16" s="58">
        <v>1</v>
      </c>
      <c r="E16" s="59">
        <v>2.35</v>
      </c>
      <c r="F16" s="66">
        <f t="shared" si="0"/>
        <v>2.35</v>
      </c>
      <c r="G16" s="79" t="s">
        <v>35</v>
      </c>
      <c r="H16" s="79" t="s">
        <v>67</v>
      </c>
      <c r="I16" s="58"/>
    </row>
    <row r="17" spans="1:10" ht="15.75" customHeight="1">
      <c r="A17" s="57">
        <v>16</v>
      </c>
      <c r="B17" s="58" t="s">
        <v>69</v>
      </c>
      <c r="C17" s="81" t="s">
        <v>38</v>
      </c>
      <c r="D17" s="58">
        <v>1</v>
      </c>
      <c r="E17" s="59">
        <v>1.41</v>
      </c>
      <c r="F17" s="66">
        <f t="shared" si="0"/>
        <v>1.41</v>
      </c>
      <c r="G17" s="79" t="s">
        <v>70</v>
      </c>
      <c r="H17" s="58"/>
      <c r="I17" s="58"/>
    </row>
    <row r="18" spans="1:10" ht="15.75" customHeight="1">
      <c r="A18" s="57">
        <v>17</v>
      </c>
      <c r="B18" s="58" t="s">
        <v>46</v>
      </c>
      <c r="C18" s="58" t="s">
        <v>15</v>
      </c>
      <c r="D18" s="58">
        <v>1</v>
      </c>
      <c r="E18" s="59">
        <v>19.489999999999998</v>
      </c>
      <c r="F18" s="66">
        <f t="shared" si="0"/>
        <v>19.489999999999998</v>
      </c>
      <c r="G18" s="80" t="s">
        <v>47</v>
      </c>
      <c r="H18" s="82"/>
      <c r="I18" s="58"/>
    </row>
    <row r="19" spans="1:10" ht="15.75" customHeight="1">
      <c r="A19" s="57">
        <v>18</v>
      </c>
      <c r="B19" s="58" t="s">
        <v>71</v>
      </c>
      <c r="C19" s="81" t="s">
        <v>15</v>
      </c>
      <c r="D19" s="58">
        <v>1</v>
      </c>
      <c r="E19" s="59">
        <v>16.760000000000002</v>
      </c>
      <c r="F19" s="66">
        <f t="shared" si="0"/>
        <v>16.760000000000002</v>
      </c>
      <c r="G19" s="80" t="s">
        <v>8</v>
      </c>
      <c r="H19" s="58"/>
      <c r="I19" s="58"/>
    </row>
    <row r="20" spans="1:10" ht="15.75" customHeight="1">
      <c r="A20" s="57">
        <v>19</v>
      </c>
      <c r="B20" s="58" t="s">
        <v>72</v>
      </c>
      <c r="C20" s="81" t="s">
        <v>15</v>
      </c>
      <c r="D20" s="58">
        <v>1</v>
      </c>
      <c r="E20" s="59">
        <v>14.99</v>
      </c>
      <c r="F20" s="66">
        <f t="shared" si="0"/>
        <v>14.99</v>
      </c>
      <c r="G20" s="80" t="s">
        <v>42</v>
      </c>
      <c r="H20" s="58"/>
      <c r="I20" s="58"/>
    </row>
    <row r="21" spans="1:10" ht="15.75" customHeight="1">
      <c r="A21" s="57">
        <v>20</v>
      </c>
      <c r="B21" s="58" t="s">
        <v>74</v>
      </c>
      <c r="C21" s="81" t="s">
        <v>15</v>
      </c>
      <c r="D21" s="58">
        <v>1</v>
      </c>
      <c r="E21" s="59">
        <v>9.99</v>
      </c>
      <c r="F21" s="68">
        <f t="shared" si="0"/>
        <v>9.99</v>
      </c>
      <c r="G21" s="83" t="s">
        <v>40</v>
      </c>
      <c r="H21" s="69"/>
      <c r="I21" s="69"/>
      <c r="J21" s="84"/>
    </row>
    <row r="22" spans="1:10" ht="15.75" customHeight="1">
      <c r="A22" s="70"/>
      <c r="B22" s="70" t="s">
        <v>73</v>
      </c>
      <c r="C22" s="71"/>
      <c r="D22" s="71"/>
      <c r="E22" s="72"/>
      <c r="F22" s="73">
        <f>SUM(F2:F21)</f>
        <v>114.12999999999998</v>
      </c>
      <c r="G22" s="74" t="s">
        <v>75</v>
      </c>
      <c r="H22" s="74"/>
      <c r="I22" s="74"/>
      <c r="J22" s="84"/>
    </row>
    <row r="23" spans="1:10" ht="15.75" customHeight="1">
      <c r="A23" s="24"/>
      <c r="B23" s="24"/>
      <c r="C23" s="85"/>
      <c r="D23" s="24"/>
      <c r="E23" s="8"/>
      <c r="F23" s="52"/>
      <c r="G23" s="53"/>
      <c r="H23" s="53"/>
      <c r="I23" s="53"/>
      <c r="J23" s="84"/>
    </row>
    <row r="24" spans="1:10" ht="15.75" customHeight="1">
      <c r="A24" s="24"/>
      <c r="B24" s="24"/>
      <c r="C24" s="85"/>
      <c r="D24" s="24"/>
      <c r="E24" s="8"/>
      <c r="F24" s="52"/>
      <c r="G24" s="53"/>
      <c r="H24" s="53"/>
      <c r="I24" s="53"/>
      <c r="J24" s="84"/>
    </row>
    <row r="25" spans="1:10" ht="15.75" customHeight="1">
      <c r="A25" s="24"/>
      <c r="B25" s="24"/>
      <c r="C25" s="85"/>
      <c r="D25" s="24"/>
      <c r="E25" s="8"/>
      <c r="F25" s="52"/>
      <c r="G25" s="53"/>
      <c r="H25" s="53"/>
      <c r="I25" s="53"/>
      <c r="J25" s="84"/>
    </row>
    <row r="26" spans="1:10" ht="15.75" customHeight="1">
      <c r="A26" s="24"/>
      <c r="B26" s="24"/>
      <c r="C26" s="85"/>
      <c r="D26" s="24"/>
      <c r="E26" s="8"/>
      <c r="F26" s="52"/>
      <c r="G26" s="53"/>
      <c r="H26" s="53"/>
      <c r="I26" s="53"/>
      <c r="J26" s="84"/>
    </row>
    <row r="27" spans="1:10" ht="15.75" customHeight="1">
      <c r="A27" s="24"/>
      <c r="B27" s="24"/>
      <c r="C27" s="85"/>
      <c r="D27" s="24"/>
      <c r="E27" s="8"/>
      <c r="F27" s="52"/>
      <c r="G27" s="53"/>
      <c r="H27" s="53"/>
      <c r="I27" s="53"/>
      <c r="J27" s="84"/>
    </row>
    <row r="28" spans="1:10" ht="15.75" customHeight="1">
      <c r="A28" s="24"/>
      <c r="B28" s="24"/>
      <c r="C28" s="85"/>
      <c r="D28" s="24"/>
      <c r="E28" s="8"/>
      <c r="F28" s="52"/>
      <c r="G28" s="53"/>
      <c r="H28" s="53"/>
      <c r="I28" s="53"/>
      <c r="J28" s="84"/>
    </row>
    <row r="29" spans="1:10" ht="15.75" customHeight="1">
      <c r="A29" s="24"/>
      <c r="B29" s="24"/>
      <c r="C29" s="85"/>
      <c r="D29" s="24"/>
      <c r="E29" s="8"/>
      <c r="F29" s="52"/>
      <c r="G29" s="53"/>
      <c r="H29" s="53"/>
      <c r="I29" s="53"/>
      <c r="J29" s="84"/>
    </row>
    <row r="30" spans="1:10" ht="15.75" customHeight="1">
      <c r="A30" s="24"/>
      <c r="B30" s="24"/>
      <c r="C30" s="85"/>
      <c r="D30" s="24"/>
      <c r="E30" s="8"/>
      <c r="F30" s="52"/>
      <c r="G30" s="53"/>
      <c r="H30" s="53"/>
      <c r="I30" s="53"/>
      <c r="J30" s="84"/>
    </row>
    <row r="31" spans="1:10" ht="15.75" customHeight="1">
      <c r="A31" s="24"/>
      <c r="B31" s="24"/>
      <c r="C31" s="85"/>
      <c r="D31" s="24"/>
      <c r="E31" s="8"/>
      <c r="F31" s="52"/>
      <c r="G31" s="53"/>
      <c r="H31" s="53"/>
      <c r="I31" s="53"/>
      <c r="J31" s="84"/>
    </row>
    <row r="32" spans="1:10" ht="15.75" customHeight="1">
      <c r="A32" s="24"/>
      <c r="B32" s="24"/>
      <c r="C32" s="85"/>
      <c r="D32" s="24"/>
      <c r="E32" s="8"/>
      <c r="F32" s="52"/>
      <c r="G32" s="53"/>
      <c r="H32" s="53"/>
      <c r="I32" s="53"/>
      <c r="J32" s="84"/>
    </row>
    <row r="33" spans="1:10" ht="15">
      <c r="A33" s="8"/>
      <c r="B33" s="8"/>
      <c r="C33" s="85"/>
      <c r="D33" s="24"/>
      <c r="E33" s="86"/>
      <c r="F33" s="52"/>
      <c r="G33" s="53"/>
      <c r="H33" s="53"/>
      <c r="I33" s="53"/>
      <c r="J33" s="84"/>
    </row>
    <row r="34" spans="1:10" ht="15.75" customHeight="1">
      <c r="A34" s="24"/>
      <c r="B34" s="24"/>
      <c r="C34" s="24"/>
      <c r="D34" s="24"/>
      <c r="E34" s="8"/>
      <c r="F34" s="52"/>
      <c r="G34" s="53"/>
      <c r="H34" s="53"/>
      <c r="I34" s="53"/>
      <c r="J34" s="84"/>
    </row>
    <row r="35" spans="1:10" ht="15.75" customHeight="1">
      <c r="A35" s="24"/>
      <c r="B35" s="24"/>
      <c r="C35" s="24"/>
      <c r="D35" s="24"/>
      <c r="E35" s="8"/>
      <c r="F35" s="52"/>
      <c r="G35" s="53"/>
      <c r="H35" s="53"/>
      <c r="I35" s="53"/>
      <c r="J35" s="84"/>
    </row>
    <row r="36" spans="1:10" ht="15.75" customHeight="1">
      <c r="A36" s="24"/>
      <c r="B36" s="24"/>
      <c r="C36" s="24"/>
      <c r="D36" s="24"/>
      <c r="E36" s="8"/>
      <c r="F36" s="52"/>
      <c r="G36" s="87"/>
      <c r="H36" s="87"/>
      <c r="I36" s="87"/>
      <c r="J36" s="84"/>
    </row>
    <row r="37" spans="1:10" ht="15.75" customHeight="1">
      <c r="A37" s="24"/>
      <c r="B37" s="24"/>
      <c r="C37" s="85"/>
      <c r="D37" s="24"/>
      <c r="E37" s="8"/>
      <c r="F37" s="52"/>
      <c r="G37" s="53"/>
      <c r="H37" s="53"/>
      <c r="I37" s="53"/>
      <c r="J37" s="84"/>
    </row>
    <row r="38" spans="1:10" ht="15.75" customHeight="1">
      <c r="A38" s="24"/>
      <c r="B38" s="24"/>
      <c r="C38" s="85"/>
      <c r="D38" s="24"/>
      <c r="E38" s="8"/>
      <c r="F38" s="52"/>
      <c r="G38" s="53"/>
      <c r="H38" s="53"/>
      <c r="I38" s="53"/>
      <c r="J38" s="84"/>
    </row>
    <row r="39" spans="1:10" ht="12.75">
      <c r="A39" s="28"/>
      <c r="B39" s="28"/>
      <c r="C39" s="85"/>
      <c r="D39" s="24"/>
      <c r="E39" s="8"/>
      <c r="F39" s="52"/>
      <c r="G39" s="53"/>
      <c r="H39" s="53"/>
      <c r="I39" s="53"/>
      <c r="J39" s="84"/>
    </row>
    <row r="40" spans="1:10" ht="12.75">
      <c r="A40" s="85"/>
      <c r="B40" s="85"/>
      <c r="C40" s="85"/>
      <c r="D40" s="24"/>
      <c r="E40" s="8"/>
      <c r="F40" s="88"/>
      <c r="G40" s="53"/>
      <c r="H40" s="53"/>
      <c r="I40" s="53"/>
      <c r="J40" s="84"/>
    </row>
    <row r="41" spans="1:10" ht="12.75">
      <c r="A41" s="85"/>
      <c r="B41" s="85"/>
      <c r="C41" s="85"/>
      <c r="D41" s="24"/>
      <c r="E41" s="8"/>
      <c r="F41" s="52"/>
      <c r="G41" s="53"/>
      <c r="H41" s="53"/>
      <c r="I41" s="53"/>
      <c r="J41" s="84"/>
    </row>
    <row r="42" spans="1:10" ht="12.75">
      <c r="A42" s="85"/>
      <c r="B42" s="85"/>
      <c r="C42" s="85"/>
      <c r="D42" s="24"/>
      <c r="E42" s="8"/>
      <c r="F42" s="8"/>
      <c r="G42" s="24"/>
      <c r="H42" s="24"/>
      <c r="I42" s="24"/>
    </row>
    <row r="43" spans="1:10" ht="12.75">
      <c r="A43" s="85"/>
      <c r="B43" s="85"/>
      <c r="C43" s="85"/>
      <c r="D43" s="24"/>
      <c r="E43" s="8"/>
      <c r="F43" s="8"/>
      <c r="G43" s="24"/>
      <c r="H43" s="24"/>
      <c r="I43" s="24"/>
    </row>
    <row r="44" spans="1:10" ht="12.75">
      <c r="A44" s="85"/>
      <c r="B44" s="85"/>
      <c r="C44" s="85"/>
      <c r="D44" s="24"/>
      <c r="E44" s="8"/>
      <c r="F44" s="8"/>
      <c r="G44" s="24"/>
      <c r="H44" s="24"/>
      <c r="I44" s="24"/>
    </row>
    <row r="45" spans="1:10" ht="12.75">
      <c r="A45" s="85"/>
      <c r="B45" s="85"/>
      <c r="C45" s="85"/>
      <c r="D45" s="24"/>
      <c r="E45" s="8"/>
      <c r="F45" s="8"/>
      <c r="G45" s="24"/>
      <c r="H45" s="24"/>
      <c r="I45" s="24"/>
    </row>
    <row r="46" spans="1:10" ht="12.75">
      <c r="A46" s="85"/>
      <c r="B46" s="85"/>
      <c r="C46" s="85"/>
      <c r="D46" s="24"/>
      <c r="E46" s="8"/>
      <c r="F46" s="8"/>
      <c r="G46" s="24"/>
      <c r="H46" s="24"/>
      <c r="I46" s="24"/>
    </row>
    <row r="47" spans="1:10" ht="12.75">
      <c r="A47" s="85"/>
      <c r="B47" s="85"/>
      <c r="C47" s="85"/>
      <c r="D47" s="24"/>
      <c r="E47" s="8"/>
      <c r="F47" s="8"/>
      <c r="G47" s="24"/>
      <c r="H47" s="24"/>
      <c r="I47" s="24"/>
    </row>
    <row r="48" spans="1:10" ht="12.75">
      <c r="A48" s="85"/>
      <c r="B48" s="85"/>
      <c r="C48" s="85"/>
      <c r="D48" s="24"/>
      <c r="E48" s="8"/>
      <c r="F48" s="8"/>
      <c r="G48" s="24"/>
      <c r="H48" s="24"/>
      <c r="I48" s="24"/>
    </row>
    <row r="49" spans="1:9" ht="12.75">
      <c r="A49" s="85"/>
      <c r="B49" s="85"/>
      <c r="C49" s="85"/>
      <c r="D49" s="24"/>
      <c r="E49" s="8"/>
      <c r="F49" s="8"/>
      <c r="G49" s="24"/>
      <c r="H49" s="24"/>
      <c r="I49" s="24"/>
    </row>
    <row r="50" spans="1:9" ht="12.75">
      <c r="A50" s="85"/>
      <c r="B50" s="85"/>
      <c r="C50" s="85"/>
      <c r="D50" s="24"/>
      <c r="E50" s="8"/>
      <c r="F50" s="8"/>
      <c r="G50" s="24"/>
      <c r="H50" s="24"/>
      <c r="I50" s="24"/>
    </row>
    <row r="51" spans="1:9" ht="12.75">
      <c r="A51" s="85"/>
      <c r="B51" s="85"/>
      <c r="C51" s="85"/>
      <c r="D51" s="24"/>
      <c r="E51" s="8"/>
      <c r="F51" s="8"/>
      <c r="G51" s="24"/>
      <c r="H51" s="24"/>
      <c r="I51" s="24"/>
    </row>
    <row r="52" spans="1:9" ht="12.75">
      <c r="A52" s="85"/>
      <c r="B52" s="85"/>
      <c r="C52" s="85"/>
      <c r="D52" s="24"/>
      <c r="E52" s="8"/>
      <c r="F52" s="8"/>
      <c r="G52" s="24"/>
      <c r="H52" s="24"/>
      <c r="I52" s="24"/>
    </row>
    <row r="53" spans="1:9" ht="12.75">
      <c r="A53" s="85"/>
      <c r="B53" s="85"/>
      <c r="C53" s="85"/>
      <c r="D53" s="24"/>
      <c r="E53" s="8"/>
      <c r="F53" s="8"/>
      <c r="G53" s="24"/>
      <c r="H53" s="24"/>
      <c r="I53" s="24"/>
    </row>
    <row r="54" spans="1:9" ht="12.75">
      <c r="A54" s="85"/>
      <c r="B54" s="85"/>
      <c r="C54" s="85"/>
      <c r="D54" s="24"/>
      <c r="E54" s="8"/>
      <c r="F54" s="8"/>
      <c r="G54" s="24"/>
      <c r="H54" s="24"/>
      <c r="I54" s="24"/>
    </row>
    <row r="55" spans="1:9" ht="12.75">
      <c r="A55" s="85"/>
      <c r="B55" s="85"/>
      <c r="C55" s="85"/>
      <c r="D55" s="24"/>
      <c r="E55" s="8"/>
      <c r="F55" s="8"/>
      <c r="G55" s="24"/>
      <c r="H55" s="24"/>
      <c r="I55" s="24"/>
    </row>
    <row r="56" spans="1:9" ht="12.75">
      <c r="A56" s="85"/>
      <c r="B56" s="85"/>
      <c r="C56" s="85"/>
      <c r="D56" s="24"/>
      <c r="E56" s="8"/>
      <c r="F56" s="8"/>
      <c r="G56" s="24"/>
      <c r="H56" s="24"/>
      <c r="I56" s="24"/>
    </row>
    <row r="57" spans="1:9" ht="12.75">
      <c r="A57" s="85"/>
      <c r="B57" s="85"/>
      <c r="C57" s="85"/>
      <c r="D57" s="24"/>
      <c r="E57" s="8"/>
      <c r="F57" s="8"/>
      <c r="G57" s="24"/>
      <c r="H57" s="24"/>
      <c r="I57" s="24"/>
    </row>
    <row r="58" spans="1:9" ht="12.75">
      <c r="A58" s="85"/>
      <c r="B58" s="85"/>
      <c r="C58" s="85"/>
      <c r="D58" s="24"/>
      <c r="E58" s="8"/>
      <c r="F58" s="8"/>
      <c r="G58" s="24"/>
      <c r="H58" s="24"/>
      <c r="I58" s="24"/>
    </row>
    <row r="59" spans="1:9" ht="12.75">
      <c r="A59" s="85"/>
      <c r="B59" s="85"/>
      <c r="C59" s="85"/>
      <c r="D59" s="24"/>
      <c r="E59" s="8"/>
      <c r="F59" s="8"/>
      <c r="G59" s="24"/>
      <c r="H59" s="24"/>
      <c r="I59" s="24"/>
    </row>
    <row r="60" spans="1:9" ht="12.75">
      <c r="A60" s="85"/>
      <c r="B60" s="85"/>
      <c r="C60" s="85"/>
      <c r="D60" s="24"/>
      <c r="E60" s="8"/>
      <c r="F60" s="8"/>
      <c r="G60" s="24"/>
      <c r="H60" s="24"/>
      <c r="I60" s="24"/>
    </row>
    <row r="61" spans="1:9" ht="12.75">
      <c r="A61" s="85"/>
      <c r="B61" s="85"/>
      <c r="C61" s="85"/>
      <c r="D61" s="24"/>
      <c r="E61" s="8"/>
      <c r="F61" s="8"/>
      <c r="G61" s="24"/>
      <c r="H61" s="24"/>
      <c r="I61" s="24"/>
    </row>
    <row r="62" spans="1:9" ht="12.75">
      <c r="A62" s="85"/>
      <c r="B62" s="85"/>
      <c r="C62" s="85"/>
      <c r="D62" s="24"/>
      <c r="E62" s="8"/>
      <c r="F62" s="8"/>
      <c r="G62" s="24"/>
      <c r="H62" s="24"/>
      <c r="I62" s="24"/>
    </row>
    <row r="63" spans="1:9" ht="12.75">
      <c r="A63" s="85"/>
      <c r="B63" s="85"/>
      <c r="C63" s="85"/>
      <c r="D63" s="24"/>
      <c r="E63" s="8"/>
      <c r="F63" s="8"/>
      <c r="G63" s="24"/>
      <c r="H63" s="24"/>
      <c r="I63" s="24"/>
    </row>
    <row r="64" spans="1:9" ht="12.75">
      <c r="A64" s="85"/>
      <c r="B64" s="85"/>
      <c r="C64" s="85"/>
      <c r="D64" s="24"/>
      <c r="E64" s="8"/>
      <c r="F64" s="8"/>
      <c r="G64" s="24"/>
      <c r="H64" s="24"/>
      <c r="I64" s="24"/>
    </row>
    <row r="65" spans="1:9" ht="12.75">
      <c r="A65" s="85"/>
      <c r="B65" s="85"/>
      <c r="C65" s="85"/>
      <c r="D65" s="24"/>
      <c r="E65" s="8"/>
      <c r="F65" s="8"/>
      <c r="G65" s="24"/>
      <c r="H65" s="24"/>
      <c r="I65" s="24"/>
    </row>
    <row r="66" spans="1:9" ht="12.75">
      <c r="A66" s="85"/>
      <c r="B66" s="85"/>
      <c r="C66" s="85"/>
      <c r="D66" s="24"/>
      <c r="E66" s="8"/>
      <c r="F66" s="8"/>
      <c r="G66" s="24"/>
      <c r="H66" s="24"/>
      <c r="I66" s="24"/>
    </row>
    <row r="67" spans="1:9" ht="12.75">
      <c r="A67" s="85"/>
      <c r="B67" s="85"/>
      <c r="C67" s="85"/>
      <c r="D67" s="24"/>
      <c r="E67" s="8"/>
      <c r="F67" s="8"/>
      <c r="G67" s="24"/>
      <c r="H67" s="24"/>
      <c r="I67" s="24"/>
    </row>
    <row r="68" spans="1:9" ht="12.75">
      <c r="A68" s="85"/>
      <c r="B68" s="85"/>
      <c r="C68" s="85"/>
      <c r="D68" s="24"/>
      <c r="E68" s="8"/>
      <c r="F68" s="8"/>
      <c r="G68" s="24"/>
      <c r="H68" s="24"/>
      <c r="I68" s="24"/>
    </row>
    <row r="69" spans="1:9" ht="12.75">
      <c r="A69" s="85"/>
      <c r="B69" s="85"/>
      <c r="C69" s="85"/>
      <c r="D69" s="24"/>
      <c r="E69" s="8"/>
      <c r="F69" s="8"/>
      <c r="G69" s="24"/>
      <c r="H69" s="24"/>
      <c r="I69" s="24"/>
    </row>
    <row r="70" spans="1:9" ht="12.75">
      <c r="A70" s="85"/>
      <c r="B70" s="85"/>
      <c r="C70" s="85"/>
      <c r="D70" s="24"/>
      <c r="E70" s="8"/>
      <c r="F70" s="8"/>
      <c r="G70" s="24"/>
      <c r="H70" s="24"/>
      <c r="I70" s="24"/>
    </row>
    <row r="71" spans="1:9" ht="12.75">
      <c r="A71" s="85"/>
      <c r="B71" s="85"/>
      <c r="C71" s="85"/>
      <c r="D71" s="24"/>
      <c r="E71" s="8"/>
      <c r="F71" s="8"/>
      <c r="G71" s="24"/>
      <c r="H71" s="24"/>
      <c r="I71" s="24"/>
    </row>
    <row r="72" spans="1:9" ht="12.75">
      <c r="A72" s="85"/>
      <c r="B72" s="85"/>
      <c r="C72" s="85"/>
      <c r="D72" s="24"/>
      <c r="E72" s="8"/>
      <c r="F72" s="8"/>
      <c r="G72" s="24"/>
      <c r="H72" s="24"/>
      <c r="I72" s="24"/>
    </row>
    <row r="73" spans="1:9" ht="12.75">
      <c r="A73" s="85"/>
      <c r="B73" s="85"/>
      <c r="C73" s="85"/>
      <c r="D73" s="24"/>
      <c r="E73" s="8"/>
      <c r="F73" s="8"/>
      <c r="G73" s="24"/>
      <c r="H73" s="24"/>
      <c r="I73" s="24"/>
    </row>
    <row r="74" spans="1:9" ht="12.75">
      <c r="A74" s="85"/>
      <c r="B74" s="85"/>
      <c r="C74" s="85"/>
      <c r="D74" s="24"/>
      <c r="E74" s="8"/>
      <c r="F74" s="8"/>
      <c r="G74" s="24"/>
      <c r="H74" s="24"/>
      <c r="I74" s="24"/>
    </row>
    <row r="75" spans="1:9" ht="12.75">
      <c r="A75" s="85"/>
      <c r="B75" s="85"/>
      <c r="C75" s="85"/>
      <c r="D75" s="24"/>
      <c r="E75" s="8"/>
      <c r="F75" s="8"/>
      <c r="G75" s="24"/>
      <c r="H75" s="24"/>
      <c r="I75" s="24"/>
    </row>
    <row r="76" spans="1:9" ht="12.75">
      <c r="A76" s="85"/>
      <c r="B76" s="85"/>
      <c r="C76" s="85"/>
      <c r="D76" s="24"/>
      <c r="E76" s="8"/>
      <c r="F76" s="8"/>
      <c r="G76" s="24"/>
      <c r="H76" s="24"/>
      <c r="I76" s="24"/>
    </row>
    <row r="77" spans="1:9" ht="12.75">
      <c r="A77" s="85"/>
      <c r="B77" s="85"/>
      <c r="C77" s="85"/>
      <c r="D77" s="24"/>
      <c r="E77" s="8"/>
      <c r="F77" s="8"/>
      <c r="G77" s="24"/>
      <c r="H77" s="24"/>
      <c r="I77" s="24"/>
    </row>
    <row r="78" spans="1:9" ht="12.75">
      <c r="A78" s="85"/>
      <c r="B78" s="85"/>
      <c r="C78" s="85"/>
      <c r="D78" s="24"/>
      <c r="E78" s="8"/>
      <c r="F78" s="8"/>
      <c r="G78" s="24"/>
      <c r="H78" s="24"/>
      <c r="I78" s="24"/>
    </row>
    <row r="79" spans="1:9" ht="12.75">
      <c r="A79" s="85"/>
      <c r="B79" s="85"/>
      <c r="C79" s="85"/>
      <c r="D79" s="24"/>
      <c r="E79" s="8"/>
      <c r="F79" s="8"/>
      <c r="G79" s="24"/>
      <c r="H79" s="24"/>
      <c r="I79" s="24"/>
    </row>
    <row r="80" spans="1:9" ht="12.75">
      <c r="A80" s="85"/>
      <c r="B80" s="85"/>
      <c r="C80" s="85"/>
      <c r="D80" s="24"/>
      <c r="E80" s="8"/>
      <c r="F80" s="8"/>
      <c r="G80" s="24"/>
      <c r="H80" s="24"/>
      <c r="I80" s="24"/>
    </row>
    <row r="81" spans="1:9" ht="12.75">
      <c r="A81" s="85"/>
      <c r="B81" s="85"/>
      <c r="C81" s="85"/>
      <c r="D81" s="24"/>
      <c r="E81" s="8"/>
      <c r="F81" s="8"/>
      <c r="G81" s="24"/>
      <c r="H81" s="24"/>
      <c r="I81" s="24"/>
    </row>
    <row r="82" spans="1:9" ht="12.75">
      <c r="A82" s="85"/>
      <c r="B82" s="85"/>
      <c r="C82" s="85"/>
      <c r="D82" s="24"/>
      <c r="E82" s="8"/>
      <c r="F82" s="8"/>
      <c r="G82" s="24"/>
      <c r="H82" s="24"/>
      <c r="I82" s="24"/>
    </row>
    <row r="83" spans="1:9" ht="12.75">
      <c r="A83" s="85"/>
      <c r="B83" s="85"/>
      <c r="C83" s="85"/>
      <c r="D83" s="24"/>
      <c r="E83" s="8"/>
      <c r="F83" s="8"/>
      <c r="G83" s="24"/>
      <c r="H83" s="24"/>
      <c r="I83" s="24"/>
    </row>
    <row r="84" spans="1:9" ht="12.75">
      <c r="A84" s="85"/>
      <c r="B84" s="85"/>
      <c r="C84" s="85"/>
      <c r="D84" s="24"/>
      <c r="E84" s="8"/>
      <c r="F84" s="8"/>
      <c r="G84" s="24"/>
      <c r="H84" s="24"/>
      <c r="I84" s="24"/>
    </row>
    <row r="85" spans="1:9" ht="12.75">
      <c r="A85" s="85"/>
      <c r="B85" s="85"/>
      <c r="C85" s="85"/>
      <c r="D85" s="24"/>
      <c r="E85" s="8"/>
      <c r="F85" s="8"/>
      <c r="G85" s="24"/>
      <c r="H85" s="24"/>
      <c r="I85" s="24"/>
    </row>
    <row r="86" spans="1:9" ht="12.75">
      <c r="A86" s="85"/>
      <c r="B86" s="85"/>
      <c r="C86" s="85"/>
      <c r="D86" s="24"/>
      <c r="E86" s="8"/>
      <c r="F86" s="8"/>
      <c r="G86" s="24"/>
      <c r="H86" s="24"/>
      <c r="I86" s="24"/>
    </row>
    <row r="87" spans="1:9" ht="12.75">
      <c r="A87" s="85"/>
      <c r="B87" s="85"/>
      <c r="C87" s="85"/>
      <c r="D87" s="24"/>
      <c r="E87" s="8"/>
      <c r="F87" s="8"/>
      <c r="G87" s="24"/>
      <c r="H87" s="24"/>
      <c r="I87" s="24"/>
    </row>
    <row r="88" spans="1:9" ht="12.75">
      <c r="A88" s="85"/>
      <c r="B88" s="85"/>
      <c r="C88" s="85"/>
      <c r="D88" s="24"/>
      <c r="E88" s="8"/>
      <c r="F88" s="8"/>
      <c r="G88" s="24"/>
      <c r="H88" s="24"/>
      <c r="I88" s="24"/>
    </row>
    <row r="89" spans="1:9" ht="12.75">
      <c r="A89" s="85"/>
      <c r="B89" s="85"/>
      <c r="C89" s="85"/>
      <c r="D89" s="24"/>
      <c r="E89" s="8"/>
      <c r="F89" s="8"/>
      <c r="G89" s="24"/>
      <c r="H89" s="24"/>
      <c r="I89" s="24"/>
    </row>
    <row r="90" spans="1:9" ht="12.75">
      <c r="A90" s="85"/>
      <c r="B90" s="85"/>
      <c r="C90" s="85"/>
      <c r="D90" s="24"/>
      <c r="E90" s="8"/>
      <c r="F90" s="8"/>
      <c r="G90" s="24"/>
      <c r="H90" s="24"/>
      <c r="I90" s="24"/>
    </row>
    <row r="91" spans="1:9" ht="12.75">
      <c r="A91" s="85"/>
      <c r="B91" s="85"/>
      <c r="C91" s="85"/>
      <c r="D91" s="24"/>
      <c r="E91" s="8"/>
      <c r="F91" s="8"/>
      <c r="G91" s="24"/>
      <c r="H91" s="24"/>
      <c r="I91" s="24"/>
    </row>
    <row r="92" spans="1:9" ht="12.75">
      <c r="A92" s="85"/>
      <c r="B92" s="85"/>
      <c r="C92" s="85"/>
      <c r="D92" s="24"/>
      <c r="E92" s="8"/>
      <c r="F92" s="8"/>
      <c r="G92" s="24"/>
      <c r="H92" s="24"/>
      <c r="I92" s="24"/>
    </row>
    <row r="93" spans="1:9" ht="12.75">
      <c r="A93" s="85"/>
      <c r="B93" s="85"/>
      <c r="C93" s="85"/>
      <c r="D93" s="24"/>
      <c r="E93" s="8"/>
      <c r="F93" s="8"/>
      <c r="G93" s="24"/>
      <c r="H93" s="24"/>
      <c r="I93" s="24"/>
    </row>
    <row r="94" spans="1:9" ht="12.75">
      <c r="A94" s="85"/>
      <c r="B94" s="85"/>
      <c r="C94" s="85"/>
      <c r="D94" s="24"/>
      <c r="E94" s="8"/>
      <c r="F94" s="8"/>
      <c r="G94" s="24"/>
      <c r="H94" s="24"/>
      <c r="I94" s="24"/>
    </row>
  </sheetData>
  <mergeCells count="4">
    <mergeCell ref="G9:G10"/>
    <mergeCell ref="E9:E10"/>
    <mergeCell ref="D9:D10"/>
    <mergeCell ref="F9:F10"/>
  </mergeCells>
  <hyperlinks>
    <hyperlink ref="G2" r:id="rId1"/>
    <hyperlink ref="H2" r:id="rId2"/>
    <hyperlink ref="I2" r:id="rId3"/>
    <hyperlink ref="G9" r:id="rId4"/>
    <hyperlink ref="G11" r:id="rId5"/>
    <hyperlink ref="H11" r:id="rId6"/>
    <hyperlink ref="G12" r:id="rId7"/>
    <hyperlink ref="H12" r:id="rId8"/>
    <hyperlink ref="G13" r:id="rId9"/>
    <hyperlink ref="H13" r:id="rId10"/>
    <hyperlink ref="G14" r:id="rId11"/>
    <hyperlink ref="G15" r:id="rId12"/>
    <hyperlink ref="I15" r:id="rId13"/>
    <hyperlink ref="G16" r:id="rId14"/>
    <hyperlink ref="H16" r:id="rId15"/>
    <hyperlink ref="G17" r:id="rId16"/>
    <hyperlink ref="G18" r:id="rId17"/>
    <hyperlink ref="G19" r:id="rId18"/>
    <hyperlink ref="G20" r:id="rId19"/>
    <hyperlink ref="G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"/>
  <sheetViews>
    <sheetView workbookViewId="0"/>
  </sheetViews>
  <sheetFormatPr defaultColWidth="14.42578125" defaultRowHeight="15.75" customHeight="1"/>
  <cols>
    <col min="1" max="1" width="17.7109375" customWidth="1"/>
    <col min="2" max="2" width="43.140625" customWidth="1"/>
    <col min="3" max="3" width="30.140625" customWidth="1"/>
    <col min="4" max="4" width="9.42578125" customWidth="1"/>
    <col min="5" max="5" width="10.7109375" customWidth="1"/>
    <col min="6" max="6" width="11.7109375" customWidth="1"/>
    <col min="7" max="7" width="24.85546875" customWidth="1"/>
    <col min="8" max="8" width="21.42578125" customWidth="1"/>
    <col min="9" max="9" width="78.140625" customWidth="1"/>
  </cols>
  <sheetData>
    <row r="1" spans="1:9" ht="15.75" customHeight="1">
      <c r="A1" s="51" t="s">
        <v>14</v>
      </c>
      <c r="B1" s="50"/>
      <c r="C1" s="50"/>
      <c r="D1" s="50"/>
      <c r="E1" s="50"/>
      <c r="F1" s="50"/>
      <c r="G1" s="50"/>
      <c r="H1" s="50"/>
      <c r="I1" s="9"/>
    </row>
    <row r="2" spans="1:9" ht="15.75" customHeight="1">
      <c r="A2" s="50"/>
      <c r="B2" s="50"/>
      <c r="C2" s="50"/>
      <c r="D2" s="50"/>
      <c r="E2" s="50"/>
      <c r="F2" s="50"/>
      <c r="G2" s="50"/>
      <c r="H2" s="50"/>
      <c r="I2" s="10"/>
    </row>
    <row r="3" spans="1:9" ht="15.75" customHeight="1">
      <c r="A3" s="1" t="s">
        <v>0</v>
      </c>
      <c r="B3" s="1" t="s">
        <v>1</v>
      </c>
      <c r="C3" s="1" t="s">
        <v>2</v>
      </c>
      <c r="D3" s="1" t="s">
        <v>18</v>
      </c>
      <c r="E3" s="3" t="s">
        <v>4</v>
      </c>
      <c r="F3" s="3" t="s">
        <v>5</v>
      </c>
      <c r="G3" s="1" t="s">
        <v>6</v>
      </c>
      <c r="H3" s="2" t="s">
        <v>19</v>
      </c>
      <c r="I3" s="2" t="s">
        <v>7</v>
      </c>
    </row>
    <row r="4" spans="1:9" ht="15.75" customHeight="1">
      <c r="A4" s="11"/>
      <c r="B4" s="12" t="s">
        <v>21</v>
      </c>
      <c r="C4" s="13"/>
      <c r="D4" s="6">
        <v>1</v>
      </c>
      <c r="E4" s="7">
        <v>79.28</v>
      </c>
      <c r="F4" s="8">
        <f t="shared" ref="F4:F27" si="0">E4*D4</f>
        <v>79.28</v>
      </c>
      <c r="G4" s="16" t="s">
        <v>23</v>
      </c>
      <c r="H4" s="6"/>
      <c r="I4" s="17"/>
    </row>
    <row r="5" spans="1:9" ht="15.75" customHeight="1">
      <c r="A5" s="4"/>
      <c r="B5" s="6" t="s">
        <v>43</v>
      </c>
      <c r="C5" s="6"/>
      <c r="D5" s="6">
        <v>1</v>
      </c>
      <c r="E5" s="7">
        <v>22.85</v>
      </c>
      <c r="F5" s="8">
        <f t="shared" si="0"/>
        <v>22.85</v>
      </c>
      <c r="G5" s="18" t="s">
        <v>44</v>
      </c>
      <c r="H5" s="6"/>
      <c r="I5" s="17"/>
    </row>
    <row r="6" spans="1:9" ht="15.75" customHeight="1">
      <c r="A6" s="11"/>
      <c r="B6" s="6" t="s">
        <v>50</v>
      </c>
      <c r="C6" s="13"/>
      <c r="D6" s="6">
        <v>2</v>
      </c>
      <c r="E6" s="7">
        <v>1.77</v>
      </c>
      <c r="F6" s="8">
        <f t="shared" si="0"/>
        <v>3.54</v>
      </c>
      <c r="G6" s="18" t="s">
        <v>51</v>
      </c>
      <c r="H6" s="6"/>
      <c r="I6" s="17"/>
    </row>
    <row r="7" spans="1:9" ht="15.75" customHeight="1">
      <c r="A7" s="4"/>
      <c r="B7" s="6" t="s">
        <v>54</v>
      </c>
      <c r="C7" s="6"/>
      <c r="D7" s="6">
        <v>1</v>
      </c>
      <c r="E7" s="7">
        <v>1.52</v>
      </c>
      <c r="F7" s="8">
        <f t="shared" si="0"/>
        <v>1.52</v>
      </c>
      <c r="G7" s="18" t="s">
        <v>55</v>
      </c>
      <c r="H7" s="6"/>
      <c r="I7" s="17"/>
    </row>
    <row r="8" spans="1:9" ht="15.75" customHeight="1">
      <c r="A8" s="4"/>
      <c r="B8" s="6" t="s">
        <v>58</v>
      </c>
      <c r="C8" s="6"/>
      <c r="D8" s="6">
        <v>1</v>
      </c>
      <c r="E8" s="7">
        <v>0.46</v>
      </c>
      <c r="F8" s="8">
        <f t="shared" si="0"/>
        <v>0.46</v>
      </c>
      <c r="G8" s="18" t="s">
        <v>59</v>
      </c>
      <c r="H8" s="6"/>
      <c r="I8" s="17"/>
    </row>
    <row r="9" spans="1:9" ht="15.75" customHeight="1">
      <c r="A9" s="11"/>
      <c r="B9" s="6" t="s">
        <v>61</v>
      </c>
      <c r="C9" s="13"/>
      <c r="D9" s="13"/>
      <c r="E9" s="8"/>
      <c r="F9" s="8">
        <f t="shared" si="0"/>
        <v>0</v>
      </c>
      <c r="G9" s="19"/>
      <c r="H9" s="6"/>
      <c r="I9" s="17"/>
    </row>
    <row r="10" spans="1:9" ht="15.75" customHeight="1">
      <c r="A10" s="4"/>
      <c r="B10" s="6"/>
      <c r="C10" s="6"/>
      <c r="D10" s="6"/>
      <c r="E10" s="7"/>
      <c r="F10" s="8">
        <f t="shared" si="0"/>
        <v>0</v>
      </c>
      <c r="G10" s="20"/>
      <c r="H10" s="6"/>
      <c r="I10" s="21"/>
    </row>
    <row r="11" spans="1:9" ht="15.75" customHeight="1">
      <c r="A11" s="11"/>
      <c r="B11" s="6"/>
      <c r="C11" s="22"/>
      <c r="D11" s="13"/>
      <c r="E11" s="8"/>
      <c r="F11" s="8">
        <f t="shared" si="0"/>
        <v>0</v>
      </c>
      <c r="G11" s="19"/>
      <c r="H11" s="6"/>
      <c r="I11" s="17"/>
    </row>
    <row r="12" spans="1:9" ht="15.75" customHeight="1">
      <c r="A12" s="11"/>
      <c r="B12" s="13"/>
      <c r="C12" s="14"/>
      <c r="D12" s="6"/>
      <c r="E12" s="7"/>
      <c r="F12" s="8">
        <f t="shared" si="0"/>
        <v>0</v>
      </c>
      <c r="G12" s="15"/>
      <c r="H12" s="6"/>
      <c r="I12" s="17"/>
    </row>
    <row r="13" spans="1:9" ht="15.75" customHeight="1">
      <c r="A13" s="4"/>
      <c r="B13" s="6"/>
      <c r="C13" s="6"/>
      <c r="D13" s="6"/>
      <c r="E13" s="7"/>
      <c r="F13" s="8">
        <f t="shared" si="0"/>
        <v>0</v>
      </c>
      <c r="G13" s="21"/>
      <c r="H13" s="6"/>
      <c r="I13" s="17"/>
    </row>
    <row r="14" spans="1:9" ht="15.75" customHeight="1">
      <c r="A14" s="4"/>
      <c r="B14" s="6"/>
      <c r="C14" s="23"/>
      <c r="D14" s="6"/>
      <c r="E14" s="7"/>
      <c r="F14" s="8">
        <f t="shared" si="0"/>
        <v>0</v>
      </c>
      <c r="G14" s="21"/>
      <c r="H14" s="6"/>
      <c r="I14" s="17"/>
    </row>
    <row r="15" spans="1:9" ht="15.75" customHeight="1">
      <c r="A15" s="11"/>
      <c r="B15" s="13"/>
      <c r="C15" s="24"/>
      <c r="D15" s="13"/>
      <c r="E15" s="25"/>
      <c r="F15" s="8">
        <f t="shared" si="0"/>
        <v>0</v>
      </c>
      <c r="G15" s="19"/>
      <c r="H15" s="6"/>
      <c r="I15" s="17"/>
    </row>
    <row r="16" spans="1:9" ht="15.75" customHeight="1">
      <c r="A16" s="11"/>
      <c r="B16" s="13"/>
      <c r="C16" s="24"/>
      <c r="D16" s="13"/>
      <c r="E16" s="25"/>
      <c r="F16" s="8">
        <f t="shared" si="0"/>
        <v>0</v>
      </c>
      <c r="G16" s="19"/>
      <c r="H16" s="6"/>
      <c r="I16" s="17"/>
    </row>
    <row r="17" spans="1:9" ht="15.75" customHeight="1">
      <c r="A17" s="11"/>
      <c r="B17" s="6"/>
      <c r="C17" s="14"/>
      <c r="D17" s="13"/>
      <c r="E17" s="8"/>
      <c r="F17" s="8">
        <f t="shared" si="0"/>
        <v>0</v>
      </c>
      <c r="G17" s="26"/>
      <c r="H17" s="19"/>
      <c r="I17" s="17"/>
    </row>
    <row r="18" spans="1:9" ht="15.75" customHeight="1">
      <c r="A18" s="11"/>
      <c r="B18" s="6"/>
      <c r="C18" s="14"/>
      <c r="D18" s="13"/>
      <c r="E18" s="8"/>
      <c r="F18" s="8">
        <f t="shared" si="0"/>
        <v>0</v>
      </c>
      <c r="G18" s="19"/>
      <c r="H18" s="6"/>
      <c r="I18" s="17"/>
    </row>
    <row r="19" spans="1:9" ht="15.75" customHeight="1">
      <c r="A19" s="4"/>
      <c r="B19" s="6"/>
      <c r="C19" s="6"/>
      <c r="D19" s="6"/>
      <c r="E19" s="7"/>
      <c r="F19" s="8">
        <f t="shared" si="0"/>
        <v>0</v>
      </c>
      <c r="G19" s="21"/>
      <c r="H19" s="6"/>
      <c r="I19" s="17"/>
    </row>
    <row r="20" spans="1:9" ht="15.75" customHeight="1">
      <c r="A20" s="4"/>
      <c r="B20" s="6"/>
      <c r="C20" s="6"/>
      <c r="D20" s="6"/>
      <c r="E20" s="7"/>
      <c r="F20" s="8">
        <f t="shared" si="0"/>
        <v>0</v>
      </c>
      <c r="G20" s="21"/>
      <c r="H20" s="6"/>
      <c r="I20" s="17"/>
    </row>
    <row r="21" spans="1:9" ht="15.75" customHeight="1">
      <c r="A21" s="4"/>
      <c r="B21" s="6"/>
      <c r="C21" s="23"/>
      <c r="D21" s="6"/>
      <c r="E21" s="7"/>
      <c r="F21" s="8">
        <f t="shared" si="0"/>
        <v>0</v>
      </c>
      <c r="G21" s="21"/>
      <c r="H21" s="6"/>
      <c r="I21" s="17"/>
    </row>
    <row r="22" spans="1:9" ht="15.75" customHeight="1">
      <c r="A22" s="4"/>
      <c r="B22" s="6"/>
      <c r="C22" s="23"/>
      <c r="D22" s="6"/>
      <c r="E22" s="7"/>
      <c r="F22" s="8">
        <f t="shared" si="0"/>
        <v>0</v>
      </c>
      <c r="G22" s="21"/>
      <c r="H22" s="6"/>
      <c r="I22" s="17"/>
    </row>
    <row r="23" spans="1:9" ht="15.75" customHeight="1">
      <c r="A23" s="4"/>
      <c r="B23" s="6"/>
      <c r="C23" s="6"/>
      <c r="D23" s="6"/>
      <c r="E23" s="7"/>
      <c r="F23" s="8">
        <f t="shared" si="0"/>
        <v>0</v>
      </c>
      <c r="G23" s="21"/>
      <c r="H23" s="6"/>
      <c r="I23" s="17"/>
    </row>
    <row r="24" spans="1:9" ht="15.75" customHeight="1">
      <c r="A24" s="4"/>
      <c r="B24" s="6"/>
      <c r="C24" s="6"/>
      <c r="D24" s="6"/>
      <c r="E24" s="7"/>
      <c r="F24" s="8">
        <f t="shared" si="0"/>
        <v>0</v>
      </c>
      <c r="G24" s="21"/>
      <c r="H24" s="6"/>
      <c r="I24" s="6"/>
    </row>
    <row r="25" spans="1:9" ht="15.75" customHeight="1">
      <c r="A25" s="4"/>
      <c r="B25" s="6"/>
      <c r="C25" s="6"/>
      <c r="D25" s="6"/>
      <c r="E25" s="7"/>
      <c r="F25" s="8">
        <f t="shared" si="0"/>
        <v>0</v>
      </c>
      <c r="G25" s="21"/>
      <c r="H25" s="6"/>
      <c r="I25" s="6"/>
    </row>
    <row r="26" spans="1:9" ht="15.75" customHeight="1">
      <c r="A26" s="4"/>
      <c r="B26" s="6"/>
      <c r="C26" s="23"/>
      <c r="D26" s="6"/>
      <c r="E26" s="7"/>
      <c r="F26" s="8">
        <f t="shared" si="0"/>
        <v>0</v>
      </c>
      <c r="G26" s="21"/>
      <c r="H26" s="6"/>
      <c r="I26" s="6"/>
    </row>
    <row r="27" spans="1:9" ht="15.75" customHeight="1">
      <c r="A27" s="4"/>
      <c r="B27" s="6"/>
      <c r="C27" s="23"/>
      <c r="D27" s="6">
        <v>4</v>
      </c>
      <c r="E27" s="7">
        <v>5.95</v>
      </c>
      <c r="F27" s="8">
        <f t="shared" si="0"/>
        <v>23.8</v>
      </c>
      <c r="G27" s="18" t="str">
        <f>HYPERLINK("https://www.pololu.com/product/1451","Pololu")</f>
        <v>Pololu</v>
      </c>
      <c r="H27" s="27" t="s">
        <v>68</v>
      </c>
      <c r="I27" s="6"/>
    </row>
    <row r="28" spans="1:9" ht="15.75" customHeight="1">
      <c r="A28" s="29"/>
      <c r="B28" s="30" t="s">
        <v>73</v>
      </c>
      <c r="C28" s="5"/>
      <c r="D28" s="5"/>
      <c r="E28" s="31"/>
      <c r="F28" s="32">
        <f>SUM(F4:F27)</f>
        <v>131.44999999999999</v>
      </c>
      <c r="G28" s="33"/>
      <c r="H28" s="5"/>
      <c r="I28" s="32">
        <f>SUM(I4:I26)</f>
        <v>0</v>
      </c>
    </row>
    <row r="29" spans="1:9" ht="15.75" customHeight="1">
      <c r="A29" s="11"/>
      <c r="B29" s="6"/>
      <c r="D29" s="6"/>
      <c r="E29" s="7"/>
      <c r="F29" s="8"/>
      <c r="G29" s="34"/>
      <c r="H29" s="17" t="s">
        <v>76</v>
      </c>
      <c r="I29" s="37">
        <f>I28*5</f>
        <v>0</v>
      </c>
    </row>
    <row r="30" spans="1:9" ht="15.75" customHeight="1">
      <c r="A30" s="11"/>
      <c r="B30" s="6"/>
      <c r="D30" s="6"/>
      <c r="E30" s="7"/>
      <c r="F30" s="8"/>
      <c r="G30" s="34"/>
      <c r="H30" s="36"/>
      <c r="I30" s="17"/>
    </row>
    <row r="31" spans="1:9" ht="15.75" customHeight="1">
      <c r="A31" s="11"/>
      <c r="B31" s="6"/>
      <c r="D31" s="6"/>
      <c r="E31" s="7"/>
      <c r="F31" s="8"/>
      <c r="G31" s="34"/>
      <c r="H31" s="36"/>
      <c r="I31" s="17"/>
    </row>
    <row r="32" spans="1:9" ht="15.75" customHeight="1">
      <c r="A32" s="11"/>
      <c r="B32" s="6"/>
      <c r="D32" s="6"/>
      <c r="E32" s="7"/>
      <c r="F32" s="7"/>
      <c r="G32" s="34"/>
      <c r="H32" s="36"/>
      <c r="I32" s="17"/>
    </row>
    <row r="33" spans="1:9" ht="15.75" customHeight="1">
      <c r="A33" s="11"/>
      <c r="B33" s="6"/>
      <c r="D33" s="6"/>
      <c r="E33" s="7"/>
      <c r="F33" s="8"/>
      <c r="G33" s="34"/>
      <c r="H33" s="36"/>
      <c r="I33" s="17"/>
    </row>
    <row r="34" spans="1:9" ht="15.75" customHeight="1">
      <c r="A34" s="38"/>
      <c r="B34" s="6"/>
      <c r="D34" s="6"/>
      <c r="E34" s="7"/>
      <c r="F34" s="8"/>
      <c r="G34" s="34"/>
      <c r="H34" s="36"/>
      <c r="I34" s="17"/>
    </row>
    <row r="35" spans="1:9" ht="15.75" customHeight="1">
      <c r="A35" s="38"/>
      <c r="B35" s="6"/>
      <c r="D35" s="6"/>
      <c r="E35" s="7"/>
      <c r="F35" s="8"/>
      <c r="G35" s="34"/>
      <c r="H35" s="36"/>
      <c r="I35" s="17"/>
    </row>
    <row r="36" spans="1:9" ht="15.75" customHeight="1">
      <c r="A36" s="38"/>
      <c r="B36" s="6"/>
      <c r="D36" s="6"/>
      <c r="E36" s="7"/>
      <c r="F36" s="8"/>
      <c r="G36" s="34"/>
      <c r="H36" s="36"/>
      <c r="I36" s="17"/>
    </row>
    <row r="37" spans="1:9" ht="15.75" customHeight="1">
      <c r="A37" s="38"/>
      <c r="B37" s="39"/>
      <c r="C37" s="40"/>
      <c r="D37" s="39"/>
      <c r="E37" s="42"/>
      <c r="F37" s="8"/>
      <c r="G37" s="35"/>
      <c r="H37" s="43"/>
      <c r="I37" s="43"/>
    </row>
    <row r="38" spans="1:9" ht="15.75" customHeight="1">
      <c r="A38" s="38"/>
      <c r="B38" s="39"/>
      <c r="C38" s="40"/>
      <c r="D38" s="39"/>
      <c r="E38" s="42"/>
      <c r="F38" s="8"/>
      <c r="G38" s="35"/>
      <c r="H38" s="43"/>
      <c r="I38" s="43"/>
    </row>
    <row r="39" spans="1:9" ht="15">
      <c r="A39" s="38"/>
      <c r="B39" s="44"/>
      <c r="C39" s="40"/>
      <c r="D39" s="39"/>
      <c r="E39" s="45"/>
      <c r="F39" s="8"/>
      <c r="G39" s="35"/>
      <c r="H39" s="43"/>
      <c r="I39" s="43"/>
    </row>
    <row r="40" spans="1:9" ht="12.75">
      <c r="A40" s="11"/>
      <c r="B40" s="6"/>
      <c r="C40" s="23"/>
      <c r="D40" s="6"/>
      <c r="E40" s="7"/>
      <c r="F40" s="8"/>
      <c r="G40" s="21"/>
      <c r="H40" s="23"/>
      <c r="I40" s="17"/>
    </row>
    <row r="41" spans="1:9" ht="12.75">
      <c r="A41" s="4"/>
      <c r="B41" s="6"/>
      <c r="C41" s="23"/>
      <c r="D41" s="6"/>
      <c r="E41" s="7"/>
      <c r="F41" s="8"/>
      <c r="G41" s="34"/>
      <c r="H41" s="36"/>
      <c r="I41" s="17"/>
    </row>
    <row r="42" spans="1:9" ht="12.75">
      <c r="A42" s="4"/>
      <c r="B42" s="6"/>
      <c r="C42" s="23"/>
      <c r="D42" s="6"/>
      <c r="E42" s="7"/>
      <c r="F42" s="8"/>
      <c r="G42" s="46"/>
      <c r="H42" s="36"/>
      <c r="I42" s="36"/>
    </row>
    <row r="43" spans="1:9" ht="12.75">
      <c r="A43" s="4"/>
      <c r="B43" s="39"/>
      <c r="C43" s="40"/>
      <c r="D43" s="39"/>
      <c r="E43" s="42"/>
      <c r="F43" s="8"/>
      <c r="G43" s="35"/>
      <c r="H43" s="43"/>
      <c r="I43" s="43"/>
    </row>
    <row r="44" spans="1:9" ht="12.75">
      <c r="A44" s="4"/>
      <c r="B44" s="39"/>
      <c r="C44" s="40"/>
      <c r="D44" s="39"/>
      <c r="E44" s="42"/>
      <c r="F44" s="8"/>
      <c r="G44" s="41"/>
      <c r="H44" s="43"/>
      <c r="I44" s="43"/>
    </row>
    <row r="45" spans="1:9" ht="12.75">
      <c r="A45" s="47"/>
      <c r="B45" s="48"/>
      <c r="C45" s="40"/>
      <c r="D45" s="43"/>
      <c r="E45" s="44"/>
      <c r="F45" s="44"/>
      <c r="G45" s="43"/>
      <c r="H45" s="43"/>
      <c r="I45" s="43"/>
    </row>
    <row r="46" spans="1:9" ht="12.75">
      <c r="A46" s="47"/>
      <c r="B46" s="40"/>
      <c r="C46" s="40"/>
      <c r="D46" s="43"/>
      <c r="E46" s="44"/>
      <c r="G46" s="43"/>
      <c r="H46" s="43"/>
      <c r="I46" s="43"/>
    </row>
    <row r="47" spans="1:9" ht="12.75">
      <c r="A47" s="47"/>
      <c r="B47" s="40"/>
      <c r="C47" s="40"/>
      <c r="D47" s="43"/>
      <c r="E47" s="44"/>
      <c r="F47" s="44"/>
      <c r="G47" s="43"/>
      <c r="H47" s="43"/>
      <c r="I47" s="43"/>
    </row>
    <row r="48" spans="1:9" ht="12.75">
      <c r="A48" s="47"/>
      <c r="B48" s="40"/>
      <c r="C48" s="40"/>
      <c r="D48" s="43"/>
      <c r="E48" s="44"/>
      <c r="F48" s="44"/>
      <c r="G48" s="43"/>
      <c r="H48" s="43"/>
      <c r="I48" s="43"/>
    </row>
    <row r="49" spans="1:9" ht="12.75">
      <c r="A49" s="47"/>
      <c r="B49" s="40"/>
      <c r="C49" s="40"/>
      <c r="D49" s="43"/>
      <c r="E49" s="44"/>
      <c r="F49" s="44"/>
      <c r="G49" s="43"/>
      <c r="H49" s="43"/>
      <c r="I49" s="43"/>
    </row>
    <row r="50" spans="1:9" ht="12.75">
      <c r="A50" s="47"/>
      <c r="B50" s="40"/>
      <c r="C50" s="40"/>
      <c r="D50" s="43"/>
      <c r="E50" s="44"/>
      <c r="F50" s="44"/>
      <c r="G50" s="43"/>
      <c r="H50" s="43"/>
      <c r="I50" s="43"/>
    </row>
    <row r="51" spans="1:9" ht="12.75">
      <c r="A51" s="47"/>
      <c r="B51" s="40"/>
      <c r="C51" s="40"/>
      <c r="D51" s="43"/>
      <c r="E51" s="44"/>
      <c r="F51" s="44"/>
      <c r="G51" s="43"/>
      <c r="H51" s="43"/>
      <c r="I51" s="43"/>
    </row>
    <row r="52" spans="1:9" ht="12.75">
      <c r="A52" s="47"/>
      <c r="B52" s="40"/>
      <c r="C52" s="40"/>
      <c r="D52" s="43"/>
      <c r="E52" s="44"/>
      <c r="F52" s="44"/>
      <c r="G52" s="43"/>
      <c r="H52" s="43"/>
      <c r="I52" s="43"/>
    </row>
    <row r="53" spans="1:9" ht="12.75">
      <c r="A53" s="47"/>
      <c r="B53" s="40"/>
      <c r="C53" s="40"/>
      <c r="D53" s="43"/>
      <c r="E53" s="44"/>
      <c r="F53" s="44"/>
      <c r="G53" s="43"/>
      <c r="H53" s="43"/>
      <c r="I53" s="43"/>
    </row>
    <row r="54" spans="1:9" ht="12.75">
      <c r="A54" s="47"/>
      <c r="B54" s="40"/>
      <c r="C54" s="40"/>
      <c r="D54" s="43"/>
      <c r="E54" s="44"/>
      <c r="F54" s="44"/>
      <c r="G54" s="43"/>
      <c r="H54" s="43"/>
      <c r="I54" s="43"/>
    </row>
    <row r="55" spans="1:9" ht="12.75">
      <c r="A55" s="47"/>
      <c r="B55" s="40"/>
      <c r="C55" s="40"/>
      <c r="D55" s="43"/>
      <c r="E55" s="44"/>
      <c r="F55" s="44"/>
      <c r="G55" s="43"/>
      <c r="H55" s="43"/>
      <c r="I55" s="43"/>
    </row>
    <row r="56" spans="1:9" ht="12.75">
      <c r="A56" s="47"/>
      <c r="B56" s="40"/>
      <c r="C56" s="40"/>
      <c r="D56" s="43"/>
      <c r="E56" s="44"/>
      <c r="F56" s="44"/>
      <c r="G56" s="43"/>
      <c r="H56" s="43"/>
      <c r="I56" s="43"/>
    </row>
    <row r="57" spans="1:9" ht="12.75">
      <c r="A57" s="47"/>
      <c r="B57" s="40"/>
      <c r="C57" s="40"/>
      <c r="D57" s="43"/>
      <c r="E57" s="44"/>
      <c r="F57" s="44"/>
      <c r="G57" s="43"/>
      <c r="H57" s="43"/>
      <c r="I57" s="43"/>
    </row>
    <row r="58" spans="1:9" ht="12.75">
      <c r="A58" s="47"/>
      <c r="B58" s="40"/>
      <c r="C58" s="40"/>
      <c r="D58" s="43"/>
      <c r="E58" s="44"/>
      <c r="F58" s="44"/>
      <c r="G58" s="43"/>
      <c r="H58" s="43"/>
      <c r="I58" s="43"/>
    </row>
    <row r="59" spans="1:9" ht="12.75">
      <c r="A59" s="47"/>
      <c r="B59" s="40"/>
      <c r="C59" s="40"/>
      <c r="D59" s="43"/>
      <c r="E59" s="44"/>
      <c r="F59" s="44"/>
      <c r="G59" s="43"/>
      <c r="H59" s="43"/>
      <c r="I59" s="43"/>
    </row>
    <row r="60" spans="1:9" ht="12.75">
      <c r="A60" s="47"/>
      <c r="B60" s="40"/>
      <c r="C60" s="40"/>
      <c r="D60" s="43"/>
      <c r="E60" s="44"/>
      <c r="F60" s="44"/>
      <c r="G60" s="43"/>
      <c r="H60" s="43"/>
      <c r="I60" s="43"/>
    </row>
    <row r="61" spans="1:9" ht="12.75">
      <c r="A61" s="47"/>
      <c r="B61" s="40"/>
      <c r="C61" s="40"/>
      <c r="D61" s="43"/>
      <c r="E61" s="44"/>
      <c r="F61" s="44"/>
      <c r="G61" s="43"/>
      <c r="H61" s="43"/>
      <c r="I61" s="43"/>
    </row>
    <row r="62" spans="1:9" ht="12.75">
      <c r="A62" s="47"/>
      <c r="B62" s="40"/>
      <c r="C62" s="40"/>
      <c r="D62" s="43"/>
      <c r="E62" s="44"/>
      <c r="F62" s="44"/>
      <c r="G62" s="43"/>
      <c r="H62" s="43"/>
      <c r="I62" s="43"/>
    </row>
    <row r="63" spans="1:9" ht="12.75">
      <c r="A63" s="47"/>
      <c r="B63" s="40"/>
      <c r="C63" s="40"/>
      <c r="D63" s="43"/>
      <c r="E63" s="44"/>
      <c r="F63" s="44"/>
      <c r="G63" s="43"/>
      <c r="H63" s="43"/>
      <c r="I63" s="43"/>
    </row>
    <row r="64" spans="1:9" ht="12.75">
      <c r="A64" s="47"/>
      <c r="B64" s="40"/>
      <c r="C64" s="40"/>
      <c r="D64" s="43"/>
      <c r="E64" s="44"/>
      <c r="F64" s="44"/>
      <c r="G64" s="43"/>
      <c r="H64" s="43"/>
      <c r="I64" s="43"/>
    </row>
    <row r="65" spans="1:9" ht="12.75">
      <c r="A65" s="47"/>
      <c r="B65" s="40"/>
      <c r="C65" s="40"/>
      <c r="D65" s="43"/>
      <c r="E65" s="44"/>
      <c r="F65" s="44"/>
      <c r="G65" s="43"/>
      <c r="H65" s="43"/>
      <c r="I65" s="43"/>
    </row>
    <row r="66" spans="1:9" ht="12.75">
      <c r="A66" s="47"/>
      <c r="B66" s="40"/>
      <c r="C66" s="40"/>
      <c r="D66" s="43"/>
      <c r="E66" s="44"/>
      <c r="F66" s="44"/>
      <c r="G66" s="43"/>
      <c r="H66" s="43"/>
      <c r="I66" s="43"/>
    </row>
    <row r="67" spans="1:9" ht="12.75">
      <c r="A67" s="47"/>
      <c r="B67" s="40"/>
      <c r="C67" s="40"/>
      <c r="D67" s="43"/>
      <c r="E67" s="44"/>
      <c r="F67" s="44"/>
      <c r="G67" s="43"/>
      <c r="H67" s="43"/>
      <c r="I67" s="43"/>
    </row>
    <row r="68" spans="1:9" ht="12.75">
      <c r="A68" s="47"/>
      <c r="B68" s="40"/>
      <c r="C68" s="40"/>
      <c r="D68" s="43"/>
      <c r="E68" s="44"/>
      <c r="F68" s="44"/>
      <c r="G68" s="43"/>
      <c r="H68" s="43"/>
      <c r="I68" s="43"/>
    </row>
    <row r="69" spans="1:9" ht="12.75">
      <c r="A69" s="47"/>
      <c r="B69" s="40"/>
      <c r="C69" s="40"/>
      <c r="D69" s="43"/>
      <c r="E69" s="44"/>
      <c r="F69" s="44"/>
      <c r="G69" s="43"/>
      <c r="H69" s="43"/>
      <c r="I69" s="43"/>
    </row>
    <row r="70" spans="1:9" ht="12.75">
      <c r="A70" s="47"/>
      <c r="B70" s="40"/>
      <c r="C70" s="40"/>
      <c r="D70" s="43"/>
      <c r="E70" s="44"/>
      <c r="F70" s="44"/>
      <c r="G70" s="43"/>
      <c r="H70" s="43"/>
      <c r="I70" s="43"/>
    </row>
    <row r="71" spans="1:9" ht="12.75">
      <c r="A71" s="47"/>
      <c r="B71" s="40"/>
      <c r="C71" s="40"/>
      <c r="D71" s="43"/>
      <c r="E71" s="44"/>
      <c r="F71" s="44"/>
      <c r="G71" s="43"/>
      <c r="H71" s="43"/>
      <c r="I71" s="43"/>
    </row>
    <row r="72" spans="1:9" ht="12.75">
      <c r="A72" s="47"/>
      <c r="B72" s="40"/>
      <c r="C72" s="40"/>
      <c r="D72" s="43"/>
      <c r="E72" s="44"/>
      <c r="F72" s="44"/>
      <c r="G72" s="43"/>
      <c r="H72" s="43"/>
      <c r="I72" s="43"/>
    </row>
    <row r="73" spans="1:9" ht="12.75">
      <c r="A73" s="47"/>
      <c r="B73" s="40"/>
      <c r="C73" s="40"/>
      <c r="D73" s="43"/>
      <c r="E73" s="44"/>
      <c r="F73" s="44"/>
      <c r="G73" s="43"/>
      <c r="H73" s="43"/>
      <c r="I73" s="43"/>
    </row>
    <row r="74" spans="1:9" ht="12.75">
      <c r="A74" s="47"/>
      <c r="B74" s="40"/>
      <c r="C74" s="40"/>
      <c r="D74" s="43"/>
      <c r="E74" s="44"/>
      <c r="F74" s="44"/>
      <c r="G74" s="43"/>
      <c r="H74" s="43"/>
      <c r="I74" s="43"/>
    </row>
    <row r="75" spans="1:9" ht="12.75">
      <c r="A75" s="47"/>
      <c r="B75" s="40"/>
      <c r="C75" s="40"/>
      <c r="D75" s="43"/>
      <c r="E75" s="44"/>
      <c r="F75" s="44"/>
      <c r="G75" s="43"/>
      <c r="H75" s="43"/>
      <c r="I75" s="43"/>
    </row>
    <row r="76" spans="1:9" ht="12.75">
      <c r="A76" s="47"/>
      <c r="B76" s="40"/>
      <c r="C76" s="40"/>
      <c r="D76" s="43"/>
      <c r="E76" s="44"/>
      <c r="F76" s="44"/>
      <c r="G76" s="43"/>
      <c r="H76" s="43"/>
      <c r="I76" s="43"/>
    </row>
    <row r="77" spans="1:9" ht="12.75">
      <c r="A77" s="47"/>
      <c r="B77" s="40"/>
      <c r="C77" s="40"/>
      <c r="D77" s="43"/>
      <c r="E77" s="44"/>
      <c r="F77" s="44"/>
      <c r="G77" s="43"/>
      <c r="H77" s="43"/>
      <c r="I77" s="43"/>
    </row>
    <row r="78" spans="1:9" ht="12.75">
      <c r="A78" s="47"/>
      <c r="B78" s="40"/>
      <c r="C78" s="40"/>
      <c r="D78" s="43"/>
      <c r="E78" s="44"/>
      <c r="F78" s="44"/>
      <c r="G78" s="43"/>
      <c r="H78" s="43"/>
      <c r="I78" s="43"/>
    </row>
    <row r="79" spans="1:9" ht="12.75">
      <c r="A79" s="47"/>
      <c r="B79" s="40"/>
      <c r="C79" s="40"/>
      <c r="D79" s="43"/>
      <c r="E79" s="44"/>
      <c r="F79" s="44"/>
      <c r="G79" s="43"/>
      <c r="H79" s="43"/>
      <c r="I79" s="43"/>
    </row>
    <row r="80" spans="1:9" ht="12.75">
      <c r="A80" s="47"/>
      <c r="B80" s="40"/>
      <c r="C80" s="40"/>
      <c r="D80" s="43"/>
      <c r="E80" s="44"/>
      <c r="F80" s="44"/>
      <c r="G80" s="43"/>
      <c r="H80" s="43"/>
      <c r="I80" s="43"/>
    </row>
    <row r="81" spans="1:9" ht="12.75">
      <c r="A81" s="47"/>
      <c r="B81" s="40"/>
      <c r="C81" s="40"/>
      <c r="D81" s="43"/>
      <c r="E81" s="44"/>
      <c r="F81" s="44"/>
      <c r="G81" s="43"/>
      <c r="H81" s="43"/>
      <c r="I81" s="43"/>
    </row>
    <row r="82" spans="1:9" ht="12.75">
      <c r="A82" s="47"/>
      <c r="B82" s="40"/>
      <c r="C82" s="40"/>
      <c r="D82" s="43"/>
      <c r="E82" s="44"/>
      <c r="F82" s="44"/>
      <c r="G82" s="43"/>
      <c r="H82" s="43"/>
      <c r="I82" s="43"/>
    </row>
    <row r="83" spans="1:9" ht="12.75">
      <c r="A83" s="47"/>
      <c r="B83" s="40"/>
      <c r="C83" s="40"/>
      <c r="D83" s="43"/>
      <c r="E83" s="44"/>
      <c r="F83" s="44"/>
      <c r="G83" s="43"/>
      <c r="H83" s="43"/>
      <c r="I83" s="43"/>
    </row>
    <row r="84" spans="1:9" ht="12.75">
      <c r="A84" s="47"/>
      <c r="B84" s="40"/>
      <c r="C84" s="40"/>
      <c r="D84" s="43"/>
      <c r="E84" s="44"/>
      <c r="F84" s="44"/>
      <c r="G84" s="43"/>
      <c r="H84" s="43"/>
      <c r="I84" s="43"/>
    </row>
    <row r="85" spans="1:9" ht="12.75">
      <c r="A85" s="47"/>
      <c r="B85" s="40"/>
      <c r="C85" s="40"/>
      <c r="D85" s="43"/>
      <c r="E85" s="44"/>
      <c r="F85" s="44"/>
      <c r="G85" s="43"/>
      <c r="H85" s="43"/>
      <c r="I85" s="43"/>
    </row>
    <row r="86" spans="1:9" ht="12.75">
      <c r="A86" s="47"/>
      <c r="B86" s="40"/>
      <c r="C86" s="40"/>
      <c r="D86" s="43"/>
      <c r="E86" s="44"/>
      <c r="F86" s="44"/>
      <c r="G86" s="43"/>
      <c r="H86" s="43"/>
      <c r="I86" s="43"/>
    </row>
    <row r="87" spans="1:9" ht="12.75">
      <c r="A87" s="47"/>
      <c r="B87" s="40"/>
      <c r="C87" s="40"/>
      <c r="D87" s="43"/>
      <c r="E87" s="44"/>
      <c r="F87" s="44"/>
      <c r="G87" s="43"/>
      <c r="H87" s="43"/>
      <c r="I87" s="43"/>
    </row>
    <row r="88" spans="1:9" ht="12.75">
      <c r="A88" s="47"/>
      <c r="B88" s="40"/>
      <c r="C88" s="40"/>
      <c r="D88" s="43"/>
      <c r="E88" s="44"/>
      <c r="F88" s="44"/>
      <c r="G88" s="43"/>
      <c r="H88" s="43"/>
      <c r="I88" s="43"/>
    </row>
    <row r="89" spans="1:9" ht="12.75">
      <c r="A89" s="47"/>
      <c r="B89" s="40"/>
      <c r="C89" s="40"/>
      <c r="D89" s="43"/>
      <c r="E89" s="44"/>
      <c r="F89" s="44"/>
      <c r="G89" s="43"/>
      <c r="H89" s="43"/>
      <c r="I89" s="43"/>
    </row>
    <row r="90" spans="1:9" ht="12.75">
      <c r="A90" s="47"/>
      <c r="B90" s="40"/>
      <c r="C90" s="40"/>
      <c r="D90" s="43"/>
      <c r="E90" s="44"/>
      <c r="F90" s="44"/>
      <c r="G90" s="43"/>
      <c r="H90" s="43"/>
      <c r="I90" s="43"/>
    </row>
    <row r="91" spans="1:9" ht="12.75">
      <c r="A91" s="47"/>
      <c r="B91" s="40"/>
      <c r="C91" s="40"/>
      <c r="D91" s="43"/>
      <c r="E91" s="44"/>
      <c r="F91" s="44"/>
      <c r="G91" s="43"/>
      <c r="H91" s="43"/>
      <c r="I91" s="43"/>
    </row>
    <row r="92" spans="1:9" ht="12.75">
      <c r="A92" s="47"/>
      <c r="B92" s="40"/>
      <c r="C92" s="40"/>
      <c r="D92" s="43"/>
      <c r="E92" s="44"/>
      <c r="F92" s="44"/>
      <c r="G92" s="43"/>
      <c r="H92" s="43"/>
      <c r="I92" s="43"/>
    </row>
    <row r="93" spans="1:9" ht="12.75">
      <c r="A93" s="47"/>
      <c r="B93" s="40"/>
      <c r="C93" s="40"/>
      <c r="D93" s="43"/>
      <c r="E93" s="44"/>
      <c r="F93" s="44"/>
      <c r="G93" s="43"/>
      <c r="H93" s="43"/>
      <c r="I93" s="43"/>
    </row>
    <row r="94" spans="1:9" ht="12.75">
      <c r="A94" s="47"/>
      <c r="B94" s="40"/>
      <c r="C94" s="40"/>
      <c r="D94" s="43"/>
      <c r="E94" s="44"/>
      <c r="F94" s="44"/>
      <c r="G94" s="43"/>
      <c r="H94" s="43"/>
      <c r="I94" s="43"/>
    </row>
    <row r="95" spans="1:9" ht="12.75">
      <c r="A95" s="47"/>
      <c r="B95" s="40"/>
      <c r="C95" s="40"/>
      <c r="D95" s="43"/>
      <c r="E95" s="44"/>
      <c r="F95" s="44"/>
      <c r="G95" s="43"/>
      <c r="H95" s="43"/>
      <c r="I95" s="43"/>
    </row>
    <row r="96" spans="1:9" ht="12.75">
      <c r="A96" s="47"/>
      <c r="B96" s="40"/>
      <c r="C96" s="40"/>
      <c r="D96" s="43"/>
      <c r="E96" s="44"/>
      <c r="F96" s="44"/>
      <c r="G96" s="43"/>
      <c r="H96" s="43"/>
      <c r="I96" s="43"/>
    </row>
    <row r="97" spans="1:9" ht="12.75">
      <c r="A97" s="47"/>
      <c r="B97" s="40"/>
      <c r="C97" s="40"/>
      <c r="D97" s="43"/>
      <c r="E97" s="44"/>
      <c r="F97" s="44"/>
      <c r="G97" s="43"/>
      <c r="H97" s="43"/>
      <c r="I97" s="43"/>
    </row>
    <row r="98" spans="1:9" ht="12.75">
      <c r="A98" s="47"/>
      <c r="B98" s="40"/>
      <c r="C98" s="40"/>
      <c r="D98" s="43"/>
      <c r="E98" s="44"/>
      <c r="F98" s="44"/>
      <c r="G98" s="43"/>
      <c r="H98" s="43"/>
      <c r="I98" s="43"/>
    </row>
    <row r="99" spans="1:9" ht="12.75">
      <c r="A99" s="47"/>
      <c r="B99" s="40"/>
      <c r="C99" s="40"/>
      <c r="D99" s="43"/>
      <c r="E99" s="44"/>
      <c r="F99" s="44"/>
      <c r="G99" s="43"/>
      <c r="H99" s="43"/>
      <c r="I99" s="43"/>
    </row>
    <row r="100" spans="1:9" ht="12.75">
      <c r="A100" s="47"/>
      <c r="B100" s="40"/>
      <c r="C100" s="40"/>
      <c r="D100" s="43"/>
      <c r="E100" s="44"/>
      <c r="F100" s="44"/>
      <c r="G100" s="43"/>
      <c r="H100" s="43"/>
      <c r="I100" s="43"/>
    </row>
  </sheetData>
  <mergeCells count="1">
    <mergeCell ref="A1:H2"/>
  </mergeCells>
  <hyperlinks>
    <hyperlink ref="G4" r:id="rId1"/>
    <hyperlink ref="G5" r:id="rId2"/>
    <hyperlink ref="G6" r:id="rId3"/>
    <hyperlink ref="G7" r:id="rId4"/>
    <hyperlink ref="G8" r:id="rId5"/>
    <hyperlink ref="H2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"/>
  <sheetViews>
    <sheetView workbookViewId="0"/>
  </sheetViews>
  <sheetFormatPr defaultColWidth="14.42578125" defaultRowHeight="15.75" customHeight="1"/>
  <cols>
    <col min="1" max="1" width="17.7109375" customWidth="1"/>
    <col min="2" max="2" width="43.140625" customWidth="1"/>
    <col min="3" max="3" width="30.140625" customWidth="1"/>
    <col min="4" max="4" width="9.42578125" customWidth="1"/>
    <col min="5" max="5" width="10.7109375" customWidth="1"/>
    <col min="6" max="6" width="11.7109375" customWidth="1"/>
    <col min="7" max="7" width="24.85546875" customWidth="1"/>
    <col min="8" max="8" width="21.42578125" customWidth="1"/>
    <col min="9" max="9" width="78.140625" customWidth="1"/>
  </cols>
  <sheetData>
    <row r="1" spans="1:9" ht="15.75" customHeight="1">
      <c r="A1" s="51" t="s">
        <v>14</v>
      </c>
      <c r="B1" s="50"/>
      <c r="C1" s="50"/>
      <c r="D1" s="50"/>
      <c r="E1" s="50"/>
      <c r="F1" s="50"/>
      <c r="G1" s="50"/>
      <c r="H1" s="50"/>
      <c r="I1" s="9"/>
    </row>
    <row r="2" spans="1:9" ht="15.75" customHeight="1">
      <c r="A2" s="50"/>
      <c r="B2" s="50"/>
      <c r="C2" s="50"/>
      <c r="D2" s="50"/>
      <c r="E2" s="50"/>
      <c r="F2" s="50"/>
      <c r="G2" s="50"/>
      <c r="H2" s="50"/>
      <c r="I2" s="10"/>
    </row>
    <row r="3" spans="1:9" ht="15.75" customHeight="1">
      <c r="A3" s="1" t="s">
        <v>0</v>
      </c>
      <c r="B3" s="1" t="s">
        <v>1</v>
      </c>
      <c r="C3" s="1" t="s">
        <v>2</v>
      </c>
      <c r="D3" s="1" t="s">
        <v>18</v>
      </c>
      <c r="E3" s="3" t="s">
        <v>4</v>
      </c>
      <c r="F3" s="3" t="s">
        <v>5</v>
      </c>
      <c r="G3" s="1" t="s">
        <v>6</v>
      </c>
      <c r="H3" s="2" t="s">
        <v>19</v>
      </c>
      <c r="I3" s="2" t="s">
        <v>7</v>
      </c>
    </row>
    <row r="4" spans="1:9" ht="15.75" customHeight="1">
      <c r="A4" s="11"/>
      <c r="B4" s="12" t="s">
        <v>77</v>
      </c>
      <c r="C4" s="13"/>
      <c r="D4" s="6">
        <v>1</v>
      </c>
      <c r="E4" s="7">
        <v>25</v>
      </c>
      <c r="F4" s="8">
        <f t="shared" ref="F4:F27" si="0">E4*D4</f>
        <v>25</v>
      </c>
      <c r="G4" s="16" t="s">
        <v>78</v>
      </c>
      <c r="H4" s="6"/>
      <c r="I4" s="17"/>
    </row>
    <row r="5" spans="1:9" ht="15.75" customHeight="1">
      <c r="A5" s="4"/>
      <c r="B5" s="6" t="s">
        <v>43</v>
      </c>
      <c r="C5" s="6"/>
      <c r="D5" s="6">
        <v>1</v>
      </c>
      <c r="E5" s="7">
        <v>22.85</v>
      </c>
      <c r="F5" s="8">
        <f t="shared" si="0"/>
        <v>22.85</v>
      </c>
      <c r="G5" s="18" t="s">
        <v>44</v>
      </c>
      <c r="H5" s="6"/>
      <c r="I5" s="17"/>
    </row>
    <row r="6" spans="1:9" ht="15.75" customHeight="1">
      <c r="A6" s="11"/>
      <c r="B6" s="6" t="s">
        <v>50</v>
      </c>
      <c r="C6" s="13"/>
      <c r="D6" s="6">
        <v>2</v>
      </c>
      <c r="E6" s="7">
        <v>1.77</v>
      </c>
      <c r="F6" s="8">
        <f t="shared" si="0"/>
        <v>3.54</v>
      </c>
      <c r="G6" s="18" t="s">
        <v>51</v>
      </c>
      <c r="H6" s="6"/>
      <c r="I6" s="17"/>
    </row>
    <row r="7" spans="1:9" ht="15.75" customHeight="1">
      <c r="A7" s="4"/>
      <c r="B7" s="6" t="s">
        <v>54</v>
      </c>
      <c r="C7" s="6"/>
      <c r="D7" s="6">
        <v>1</v>
      </c>
      <c r="E7" s="7">
        <v>1.52</v>
      </c>
      <c r="F7" s="8">
        <f t="shared" si="0"/>
        <v>1.52</v>
      </c>
      <c r="G7" s="18" t="s">
        <v>55</v>
      </c>
      <c r="H7" s="6"/>
      <c r="I7" s="17"/>
    </row>
    <row r="8" spans="1:9" ht="15.75" customHeight="1">
      <c r="A8" s="4"/>
      <c r="B8" s="6" t="s">
        <v>58</v>
      </c>
      <c r="C8" s="6"/>
      <c r="D8" s="6">
        <v>1</v>
      </c>
      <c r="E8" s="7">
        <v>0.46</v>
      </c>
      <c r="F8" s="8">
        <f t="shared" si="0"/>
        <v>0.46</v>
      </c>
      <c r="G8" s="18" t="s">
        <v>59</v>
      </c>
      <c r="H8" s="6"/>
      <c r="I8" s="17"/>
    </row>
    <row r="9" spans="1:9" ht="15.75" customHeight="1">
      <c r="A9" s="11"/>
      <c r="B9" s="6" t="s">
        <v>61</v>
      </c>
      <c r="C9" s="13"/>
      <c r="D9" s="13"/>
      <c r="E9" s="8"/>
      <c r="F9" s="8">
        <f t="shared" si="0"/>
        <v>0</v>
      </c>
      <c r="G9" s="19"/>
      <c r="H9" s="6"/>
      <c r="I9" s="17"/>
    </row>
    <row r="10" spans="1:9" ht="15.75" customHeight="1">
      <c r="A10" s="4"/>
      <c r="B10" s="6"/>
      <c r="C10" s="6"/>
      <c r="D10" s="6"/>
      <c r="E10" s="7"/>
      <c r="F10" s="8">
        <f t="shared" si="0"/>
        <v>0</v>
      </c>
      <c r="G10" s="20"/>
      <c r="H10" s="6"/>
      <c r="I10" s="21"/>
    </row>
    <row r="11" spans="1:9" ht="15.75" customHeight="1">
      <c r="A11" s="11"/>
      <c r="B11" s="6"/>
      <c r="C11" s="22"/>
      <c r="D11" s="13"/>
      <c r="E11" s="8"/>
      <c r="F11" s="8">
        <f t="shared" si="0"/>
        <v>0</v>
      </c>
      <c r="G11" s="19"/>
      <c r="H11" s="6"/>
      <c r="I11" s="17"/>
    </row>
    <row r="12" spans="1:9" ht="15.75" customHeight="1">
      <c r="A12" s="11"/>
      <c r="B12" s="13"/>
      <c r="C12" s="14"/>
      <c r="D12" s="6"/>
      <c r="E12" s="7"/>
      <c r="F12" s="8">
        <f t="shared" si="0"/>
        <v>0</v>
      </c>
      <c r="G12" s="15"/>
      <c r="H12" s="6"/>
      <c r="I12" s="17"/>
    </row>
    <row r="13" spans="1:9" ht="15.75" customHeight="1">
      <c r="A13" s="4"/>
      <c r="B13" s="6"/>
      <c r="C13" s="6"/>
      <c r="D13" s="6"/>
      <c r="E13" s="7"/>
      <c r="F13" s="8">
        <f t="shared" si="0"/>
        <v>0</v>
      </c>
      <c r="G13" s="21"/>
      <c r="H13" s="6"/>
      <c r="I13" s="17"/>
    </row>
    <row r="14" spans="1:9" ht="15.75" customHeight="1">
      <c r="A14" s="4"/>
      <c r="B14" s="6"/>
      <c r="C14" s="23"/>
      <c r="D14" s="6"/>
      <c r="E14" s="7"/>
      <c r="F14" s="8">
        <f t="shared" si="0"/>
        <v>0</v>
      </c>
      <c r="G14" s="21"/>
      <c r="H14" s="6"/>
      <c r="I14" s="17"/>
    </row>
    <row r="15" spans="1:9" ht="15.75" customHeight="1">
      <c r="A15" s="11"/>
      <c r="B15" s="13"/>
      <c r="C15" s="24"/>
      <c r="D15" s="13"/>
      <c r="E15" s="25"/>
      <c r="F15" s="8">
        <f t="shared" si="0"/>
        <v>0</v>
      </c>
      <c r="G15" s="19"/>
      <c r="H15" s="6"/>
      <c r="I15" s="17"/>
    </row>
    <row r="16" spans="1:9" ht="15.75" customHeight="1">
      <c r="A16" s="11"/>
      <c r="B16" s="13"/>
      <c r="C16" s="24"/>
      <c r="D16" s="13"/>
      <c r="E16" s="25"/>
      <c r="F16" s="8">
        <f t="shared" si="0"/>
        <v>0</v>
      </c>
      <c r="G16" s="19"/>
      <c r="H16" s="6"/>
      <c r="I16" s="17"/>
    </row>
    <row r="17" spans="1:9" ht="15.75" customHeight="1">
      <c r="A17" s="11"/>
      <c r="B17" s="6"/>
      <c r="C17" s="14"/>
      <c r="D17" s="13"/>
      <c r="E17" s="8"/>
      <c r="F17" s="8">
        <f t="shared" si="0"/>
        <v>0</v>
      </c>
      <c r="G17" s="26"/>
      <c r="H17" s="19"/>
      <c r="I17" s="17"/>
    </row>
    <row r="18" spans="1:9" ht="15.75" customHeight="1">
      <c r="A18" s="11"/>
      <c r="B18" s="6"/>
      <c r="C18" s="14"/>
      <c r="D18" s="13"/>
      <c r="E18" s="8"/>
      <c r="F18" s="8">
        <f t="shared" si="0"/>
        <v>0</v>
      </c>
      <c r="G18" s="19"/>
      <c r="H18" s="6"/>
      <c r="I18" s="17"/>
    </row>
    <row r="19" spans="1:9" ht="15.75" customHeight="1">
      <c r="A19" s="4"/>
      <c r="B19" s="6"/>
      <c r="C19" s="6"/>
      <c r="D19" s="6"/>
      <c r="E19" s="7"/>
      <c r="F19" s="8">
        <f t="shared" si="0"/>
        <v>0</v>
      </c>
      <c r="G19" s="21"/>
      <c r="H19" s="6"/>
      <c r="I19" s="17"/>
    </row>
    <row r="20" spans="1:9" ht="15.75" customHeight="1">
      <c r="A20" s="4"/>
      <c r="B20" s="6"/>
      <c r="C20" s="6"/>
      <c r="D20" s="6"/>
      <c r="E20" s="7"/>
      <c r="F20" s="8">
        <f t="shared" si="0"/>
        <v>0</v>
      </c>
      <c r="G20" s="21"/>
      <c r="H20" s="6"/>
      <c r="I20" s="17"/>
    </row>
    <row r="21" spans="1:9" ht="15.75" customHeight="1">
      <c r="A21" s="4"/>
      <c r="B21" s="6"/>
      <c r="C21" s="23"/>
      <c r="D21" s="6"/>
      <c r="E21" s="7"/>
      <c r="F21" s="8">
        <f t="shared" si="0"/>
        <v>0</v>
      </c>
      <c r="G21" s="21"/>
      <c r="H21" s="6"/>
      <c r="I21" s="17"/>
    </row>
    <row r="22" spans="1:9" ht="15.75" customHeight="1">
      <c r="A22" s="4"/>
      <c r="B22" s="6"/>
      <c r="C22" s="23"/>
      <c r="D22" s="6"/>
      <c r="E22" s="7"/>
      <c r="F22" s="8">
        <f t="shared" si="0"/>
        <v>0</v>
      </c>
      <c r="G22" s="21"/>
      <c r="H22" s="6"/>
      <c r="I22" s="17"/>
    </row>
    <row r="23" spans="1:9" ht="15.75" customHeight="1">
      <c r="A23" s="4"/>
      <c r="B23" s="6"/>
      <c r="C23" s="6"/>
      <c r="D23" s="6"/>
      <c r="E23" s="7"/>
      <c r="F23" s="8">
        <f t="shared" si="0"/>
        <v>0</v>
      </c>
      <c r="G23" s="21"/>
      <c r="H23" s="6"/>
      <c r="I23" s="17"/>
    </row>
    <row r="24" spans="1:9" ht="15.75" customHeight="1">
      <c r="A24" s="4"/>
      <c r="B24" s="6"/>
      <c r="C24" s="6"/>
      <c r="D24" s="6"/>
      <c r="E24" s="7"/>
      <c r="F24" s="8">
        <f t="shared" si="0"/>
        <v>0</v>
      </c>
      <c r="G24" s="21"/>
      <c r="H24" s="6"/>
      <c r="I24" s="6"/>
    </row>
    <row r="25" spans="1:9" ht="15.75" customHeight="1">
      <c r="A25" s="4"/>
      <c r="B25" s="6"/>
      <c r="C25" s="6"/>
      <c r="D25" s="6"/>
      <c r="E25" s="7"/>
      <c r="F25" s="8">
        <f t="shared" si="0"/>
        <v>0</v>
      </c>
      <c r="G25" s="21"/>
      <c r="H25" s="6"/>
      <c r="I25" s="6"/>
    </row>
    <row r="26" spans="1:9" ht="15.75" customHeight="1">
      <c r="A26" s="4"/>
      <c r="B26" s="6"/>
      <c r="C26" s="23"/>
      <c r="D26" s="6"/>
      <c r="E26" s="7"/>
      <c r="F26" s="8">
        <f t="shared" si="0"/>
        <v>0</v>
      </c>
      <c r="G26" s="21"/>
      <c r="H26" s="6"/>
      <c r="I26" s="6"/>
    </row>
    <row r="27" spans="1:9" ht="15.75" customHeight="1">
      <c r="A27" s="4"/>
      <c r="B27" s="6"/>
      <c r="C27" s="23"/>
      <c r="D27" s="6">
        <v>4</v>
      </c>
      <c r="E27" s="7">
        <v>5.95</v>
      </c>
      <c r="F27" s="8">
        <f t="shared" si="0"/>
        <v>23.8</v>
      </c>
      <c r="G27" s="18" t="str">
        <f>HYPERLINK("https://www.pololu.com/product/1451","Pololu")</f>
        <v>Pololu</v>
      </c>
      <c r="H27" s="27" t="s">
        <v>68</v>
      </c>
      <c r="I27" s="6"/>
    </row>
    <row r="28" spans="1:9" ht="15.75" customHeight="1">
      <c r="A28" s="29"/>
      <c r="B28" s="30" t="s">
        <v>73</v>
      </c>
      <c r="C28" s="5"/>
      <c r="D28" s="5"/>
      <c r="E28" s="31"/>
      <c r="F28" s="32">
        <f>SUM(F4:F27)</f>
        <v>77.17</v>
      </c>
      <c r="G28" s="33"/>
      <c r="H28" s="5"/>
      <c r="I28" s="32">
        <f>SUM(I4:I26)</f>
        <v>0</v>
      </c>
    </row>
    <row r="29" spans="1:9" ht="15.75" customHeight="1">
      <c r="A29" s="11"/>
      <c r="B29" s="6"/>
      <c r="D29" s="6"/>
      <c r="E29" s="7"/>
      <c r="F29" s="8"/>
      <c r="G29" s="34"/>
      <c r="H29" s="17" t="s">
        <v>76</v>
      </c>
      <c r="I29" s="37">
        <f>I28*5</f>
        <v>0</v>
      </c>
    </row>
    <row r="30" spans="1:9" ht="15.75" customHeight="1">
      <c r="A30" s="11"/>
      <c r="B30" s="6"/>
      <c r="D30" s="6"/>
      <c r="E30" s="7"/>
      <c r="F30" s="8"/>
      <c r="G30" s="34"/>
      <c r="H30" s="36"/>
      <c r="I30" s="17"/>
    </row>
    <row r="31" spans="1:9" ht="15.75" customHeight="1">
      <c r="A31" s="11"/>
      <c r="B31" s="6"/>
      <c r="D31" s="6"/>
      <c r="E31" s="7"/>
      <c r="F31" s="8"/>
      <c r="G31" s="34"/>
      <c r="H31" s="36"/>
      <c r="I31" s="17"/>
    </row>
    <row r="32" spans="1:9" ht="15.75" customHeight="1">
      <c r="A32" s="11"/>
      <c r="B32" s="6"/>
      <c r="D32" s="6"/>
      <c r="E32" s="7"/>
      <c r="F32" s="7"/>
      <c r="G32" s="34"/>
      <c r="H32" s="36"/>
      <c r="I32" s="17"/>
    </row>
    <row r="33" spans="1:9" ht="15.75" customHeight="1">
      <c r="A33" s="11"/>
      <c r="B33" s="6"/>
      <c r="D33" s="6"/>
      <c r="E33" s="7"/>
      <c r="F33" s="8"/>
      <c r="G33" s="34"/>
      <c r="H33" s="36"/>
      <c r="I33" s="17"/>
    </row>
    <row r="34" spans="1:9" ht="15.75" customHeight="1">
      <c r="A34" s="38"/>
      <c r="B34" s="6"/>
      <c r="D34" s="6"/>
      <c r="E34" s="7"/>
      <c r="F34" s="8"/>
      <c r="G34" s="34"/>
      <c r="H34" s="36"/>
      <c r="I34" s="17"/>
    </row>
    <row r="35" spans="1:9" ht="15.75" customHeight="1">
      <c r="A35" s="38"/>
      <c r="B35" s="6"/>
      <c r="D35" s="6"/>
      <c r="E35" s="7"/>
      <c r="F35" s="8"/>
      <c r="G35" s="34"/>
      <c r="H35" s="36"/>
      <c r="I35" s="17"/>
    </row>
    <row r="36" spans="1:9" ht="15.75" customHeight="1">
      <c r="A36" s="38"/>
      <c r="B36" s="6"/>
      <c r="D36" s="6"/>
      <c r="E36" s="7"/>
      <c r="F36" s="8"/>
      <c r="G36" s="34"/>
      <c r="H36" s="36"/>
      <c r="I36" s="17"/>
    </row>
    <row r="37" spans="1:9" ht="15.75" customHeight="1">
      <c r="A37" s="38"/>
      <c r="B37" s="39"/>
      <c r="C37" s="40"/>
      <c r="D37" s="39"/>
      <c r="E37" s="42"/>
      <c r="F37" s="8"/>
      <c r="G37" s="35"/>
      <c r="H37" s="43"/>
      <c r="I37" s="43"/>
    </row>
    <row r="38" spans="1:9" ht="15.75" customHeight="1">
      <c r="A38" s="38"/>
      <c r="B38" s="39"/>
      <c r="C38" s="40"/>
      <c r="D38" s="39"/>
      <c r="E38" s="42"/>
      <c r="F38" s="8"/>
      <c r="G38" s="35"/>
      <c r="H38" s="43"/>
      <c r="I38" s="43"/>
    </row>
    <row r="39" spans="1:9" ht="15">
      <c r="A39" s="38"/>
      <c r="B39" s="44"/>
      <c r="C39" s="40"/>
      <c r="D39" s="39"/>
      <c r="E39" s="45"/>
      <c r="F39" s="8"/>
      <c r="G39" s="35"/>
      <c r="H39" s="43"/>
      <c r="I39" s="43"/>
    </row>
    <row r="40" spans="1:9" ht="12.75">
      <c r="A40" s="11"/>
      <c r="B40" s="6"/>
      <c r="C40" s="23"/>
      <c r="D40" s="6"/>
      <c r="E40" s="7"/>
      <c r="F40" s="8"/>
      <c r="G40" s="21"/>
      <c r="H40" s="23"/>
      <c r="I40" s="17"/>
    </row>
    <row r="41" spans="1:9" ht="12.75">
      <c r="A41" s="4"/>
      <c r="B41" s="6"/>
      <c r="C41" s="23"/>
      <c r="D41" s="6"/>
      <c r="E41" s="7"/>
      <c r="F41" s="8"/>
      <c r="G41" s="34"/>
      <c r="H41" s="36"/>
      <c r="I41" s="17"/>
    </row>
    <row r="42" spans="1:9" ht="12.75">
      <c r="A42" s="4"/>
      <c r="B42" s="6"/>
      <c r="C42" s="23"/>
      <c r="D42" s="6"/>
      <c r="E42" s="7"/>
      <c r="F42" s="8"/>
      <c r="G42" s="46"/>
      <c r="H42" s="36"/>
      <c r="I42" s="36"/>
    </row>
    <row r="43" spans="1:9" ht="12.75">
      <c r="A43" s="4"/>
      <c r="B43" s="39"/>
      <c r="C43" s="40"/>
      <c r="D43" s="39"/>
      <c r="E43" s="42"/>
      <c r="F43" s="8"/>
      <c r="G43" s="35"/>
      <c r="H43" s="43"/>
      <c r="I43" s="43"/>
    </row>
    <row r="44" spans="1:9" ht="12.75">
      <c r="A44" s="4"/>
      <c r="B44" s="39"/>
      <c r="C44" s="40"/>
      <c r="D44" s="39"/>
      <c r="E44" s="42"/>
      <c r="F44" s="8"/>
      <c r="G44" s="41"/>
      <c r="H44" s="43"/>
      <c r="I44" s="43"/>
    </row>
    <row r="45" spans="1:9" ht="12.75">
      <c r="A45" s="47"/>
      <c r="B45" s="48"/>
      <c r="C45" s="40"/>
      <c r="D45" s="43"/>
      <c r="E45" s="44"/>
      <c r="F45" s="44"/>
      <c r="G45" s="43"/>
      <c r="H45" s="43"/>
      <c r="I45" s="43"/>
    </row>
    <row r="46" spans="1:9" ht="12.75">
      <c r="A46" s="47"/>
      <c r="B46" s="40"/>
      <c r="C46" s="40"/>
      <c r="D46" s="43"/>
      <c r="E46" s="44"/>
      <c r="G46" s="43"/>
      <c r="H46" s="43"/>
      <c r="I46" s="43"/>
    </row>
    <row r="47" spans="1:9" ht="12.75">
      <c r="A47" s="47"/>
      <c r="B47" s="40"/>
      <c r="C47" s="40"/>
      <c r="D47" s="43"/>
      <c r="E47" s="44"/>
      <c r="F47" s="44"/>
      <c r="G47" s="43"/>
      <c r="H47" s="43"/>
      <c r="I47" s="43"/>
    </row>
    <row r="48" spans="1:9" ht="12.75">
      <c r="A48" s="47"/>
      <c r="B48" s="40"/>
      <c r="C48" s="40"/>
      <c r="D48" s="43"/>
      <c r="E48" s="44"/>
      <c r="F48" s="44"/>
      <c r="G48" s="43"/>
      <c r="H48" s="43"/>
      <c r="I48" s="43"/>
    </row>
    <row r="49" spans="1:9" ht="12.75">
      <c r="A49" s="47"/>
      <c r="B49" s="40"/>
      <c r="C49" s="40"/>
      <c r="D49" s="43"/>
      <c r="E49" s="44"/>
      <c r="F49" s="44"/>
      <c r="G49" s="43"/>
      <c r="H49" s="43"/>
      <c r="I49" s="43"/>
    </row>
    <row r="50" spans="1:9" ht="12.75">
      <c r="A50" s="47"/>
      <c r="B50" s="40"/>
      <c r="C50" s="40"/>
      <c r="D50" s="43"/>
      <c r="E50" s="44"/>
      <c r="F50" s="44"/>
      <c r="G50" s="43"/>
      <c r="H50" s="43"/>
      <c r="I50" s="43"/>
    </row>
    <row r="51" spans="1:9" ht="12.75">
      <c r="A51" s="47"/>
      <c r="B51" s="40"/>
      <c r="C51" s="40"/>
      <c r="D51" s="43"/>
      <c r="E51" s="44"/>
      <c r="F51" s="44"/>
      <c r="G51" s="43"/>
      <c r="H51" s="43"/>
      <c r="I51" s="43"/>
    </row>
    <row r="52" spans="1:9" ht="12.75">
      <c r="A52" s="47"/>
      <c r="B52" s="40"/>
      <c r="C52" s="40"/>
      <c r="D52" s="43"/>
      <c r="E52" s="44"/>
      <c r="F52" s="44"/>
      <c r="G52" s="43"/>
      <c r="H52" s="43"/>
      <c r="I52" s="43"/>
    </row>
    <row r="53" spans="1:9" ht="12.75">
      <c r="A53" s="47"/>
      <c r="B53" s="40"/>
      <c r="C53" s="40"/>
      <c r="D53" s="43"/>
      <c r="E53" s="44"/>
      <c r="F53" s="44"/>
      <c r="G53" s="43"/>
      <c r="H53" s="43"/>
      <c r="I53" s="43"/>
    </row>
    <row r="54" spans="1:9" ht="12.75">
      <c r="A54" s="47"/>
      <c r="B54" s="40"/>
      <c r="C54" s="40"/>
      <c r="D54" s="43"/>
      <c r="E54" s="44"/>
      <c r="F54" s="44"/>
      <c r="G54" s="43"/>
      <c r="H54" s="43"/>
      <c r="I54" s="43"/>
    </row>
    <row r="55" spans="1:9" ht="12.75">
      <c r="A55" s="47"/>
      <c r="B55" s="40"/>
      <c r="C55" s="40"/>
      <c r="D55" s="43"/>
      <c r="E55" s="44"/>
      <c r="F55" s="44"/>
      <c r="G55" s="43"/>
      <c r="H55" s="43"/>
      <c r="I55" s="43"/>
    </row>
    <row r="56" spans="1:9" ht="12.75">
      <c r="A56" s="47"/>
      <c r="B56" s="40"/>
      <c r="C56" s="40"/>
      <c r="D56" s="43"/>
      <c r="E56" s="44"/>
      <c r="F56" s="44"/>
      <c r="G56" s="43"/>
      <c r="H56" s="43"/>
      <c r="I56" s="43"/>
    </row>
    <row r="57" spans="1:9" ht="12.75">
      <c r="A57" s="47"/>
      <c r="B57" s="40"/>
      <c r="C57" s="40"/>
      <c r="D57" s="43"/>
      <c r="E57" s="44"/>
      <c r="F57" s="44"/>
      <c r="G57" s="43"/>
      <c r="H57" s="43"/>
      <c r="I57" s="43"/>
    </row>
    <row r="58" spans="1:9" ht="12.75">
      <c r="A58" s="47"/>
      <c r="B58" s="40"/>
      <c r="C58" s="40"/>
      <c r="D58" s="43"/>
      <c r="E58" s="44"/>
      <c r="F58" s="44"/>
      <c r="G58" s="43"/>
      <c r="H58" s="43"/>
      <c r="I58" s="43"/>
    </row>
    <row r="59" spans="1:9" ht="12.75">
      <c r="A59" s="47"/>
      <c r="B59" s="40"/>
      <c r="C59" s="40"/>
      <c r="D59" s="43"/>
      <c r="E59" s="44"/>
      <c r="F59" s="44"/>
      <c r="G59" s="43"/>
      <c r="H59" s="43"/>
      <c r="I59" s="43"/>
    </row>
    <row r="60" spans="1:9" ht="12.75">
      <c r="A60" s="47"/>
      <c r="B60" s="40"/>
      <c r="C60" s="40"/>
      <c r="D60" s="43"/>
      <c r="E60" s="44"/>
      <c r="F60" s="44"/>
      <c r="G60" s="43"/>
      <c r="H60" s="43"/>
      <c r="I60" s="43"/>
    </row>
    <row r="61" spans="1:9" ht="12.75">
      <c r="A61" s="47"/>
      <c r="B61" s="40"/>
      <c r="C61" s="40"/>
      <c r="D61" s="43"/>
      <c r="E61" s="44"/>
      <c r="F61" s="44"/>
      <c r="G61" s="43"/>
      <c r="H61" s="43"/>
      <c r="I61" s="43"/>
    </row>
    <row r="62" spans="1:9" ht="12.75">
      <c r="A62" s="47"/>
      <c r="B62" s="40"/>
      <c r="C62" s="40"/>
      <c r="D62" s="43"/>
      <c r="E62" s="44"/>
      <c r="F62" s="44"/>
      <c r="G62" s="43"/>
      <c r="H62" s="43"/>
      <c r="I62" s="43"/>
    </row>
    <row r="63" spans="1:9" ht="12.75">
      <c r="A63" s="47"/>
      <c r="B63" s="40"/>
      <c r="C63" s="40"/>
      <c r="D63" s="43"/>
      <c r="E63" s="44"/>
      <c r="F63" s="44"/>
      <c r="G63" s="43"/>
      <c r="H63" s="43"/>
      <c r="I63" s="43"/>
    </row>
    <row r="64" spans="1:9" ht="12.75">
      <c r="A64" s="47"/>
      <c r="B64" s="40"/>
      <c r="C64" s="40"/>
      <c r="D64" s="43"/>
      <c r="E64" s="44"/>
      <c r="F64" s="44"/>
      <c r="G64" s="43"/>
      <c r="H64" s="43"/>
      <c r="I64" s="43"/>
    </row>
    <row r="65" spans="1:9" ht="12.75">
      <c r="A65" s="47"/>
      <c r="B65" s="40"/>
      <c r="C65" s="40"/>
      <c r="D65" s="43"/>
      <c r="E65" s="44"/>
      <c r="F65" s="44"/>
      <c r="G65" s="43"/>
      <c r="H65" s="43"/>
      <c r="I65" s="43"/>
    </row>
    <row r="66" spans="1:9" ht="12.75">
      <c r="A66" s="47"/>
      <c r="B66" s="40"/>
      <c r="C66" s="40"/>
      <c r="D66" s="43"/>
      <c r="E66" s="44"/>
      <c r="F66" s="44"/>
      <c r="G66" s="43"/>
      <c r="H66" s="43"/>
      <c r="I66" s="43"/>
    </row>
    <row r="67" spans="1:9" ht="12.75">
      <c r="A67" s="47"/>
      <c r="B67" s="40"/>
      <c r="C67" s="40"/>
      <c r="D67" s="43"/>
      <c r="E67" s="44"/>
      <c r="F67" s="44"/>
      <c r="G67" s="43"/>
      <c r="H67" s="43"/>
      <c r="I67" s="43"/>
    </row>
    <row r="68" spans="1:9" ht="12.75">
      <c r="A68" s="47"/>
      <c r="B68" s="40"/>
      <c r="C68" s="40"/>
      <c r="D68" s="43"/>
      <c r="E68" s="44"/>
      <c r="F68" s="44"/>
      <c r="G68" s="43"/>
      <c r="H68" s="43"/>
      <c r="I68" s="43"/>
    </row>
    <row r="69" spans="1:9" ht="12.75">
      <c r="A69" s="47"/>
      <c r="B69" s="40"/>
      <c r="C69" s="40"/>
      <c r="D69" s="43"/>
      <c r="E69" s="44"/>
      <c r="F69" s="44"/>
      <c r="G69" s="43"/>
      <c r="H69" s="43"/>
      <c r="I69" s="43"/>
    </row>
    <row r="70" spans="1:9" ht="12.75">
      <c r="A70" s="47"/>
      <c r="B70" s="40"/>
      <c r="C70" s="40"/>
      <c r="D70" s="43"/>
      <c r="E70" s="44"/>
      <c r="F70" s="44"/>
      <c r="G70" s="43"/>
      <c r="H70" s="43"/>
      <c r="I70" s="43"/>
    </row>
    <row r="71" spans="1:9" ht="12.75">
      <c r="A71" s="47"/>
      <c r="B71" s="40"/>
      <c r="C71" s="40"/>
      <c r="D71" s="43"/>
      <c r="E71" s="44"/>
      <c r="F71" s="44"/>
      <c r="G71" s="43"/>
      <c r="H71" s="43"/>
      <c r="I71" s="43"/>
    </row>
    <row r="72" spans="1:9" ht="12.75">
      <c r="A72" s="47"/>
      <c r="B72" s="40"/>
      <c r="C72" s="40"/>
      <c r="D72" s="43"/>
      <c r="E72" s="44"/>
      <c r="F72" s="44"/>
      <c r="G72" s="43"/>
      <c r="H72" s="43"/>
      <c r="I72" s="43"/>
    </row>
    <row r="73" spans="1:9" ht="12.75">
      <c r="A73" s="47"/>
      <c r="B73" s="40"/>
      <c r="C73" s="40"/>
      <c r="D73" s="43"/>
      <c r="E73" s="44"/>
      <c r="F73" s="44"/>
      <c r="G73" s="43"/>
      <c r="H73" s="43"/>
      <c r="I73" s="43"/>
    </row>
    <row r="74" spans="1:9" ht="12.75">
      <c r="A74" s="47"/>
      <c r="B74" s="40"/>
      <c r="C74" s="40"/>
      <c r="D74" s="43"/>
      <c r="E74" s="44"/>
      <c r="F74" s="44"/>
      <c r="G74" s="43"/>
      <c r="H74" s="43"/>
      <c r="I74" s="43"/>
    </row>
    <row r="75" spans="1:9" ht="12.75">
      <c r="A75" s="47"/>
      <c r="B75" s="40"/>
      <c r="C75" s="40"/>
      <c r="D75" s="43"/>
      <c r="E75" s="44"/>
      <c r="F75" s="44"/>
      <c r="G75" s="43"/>
      <c r="H75" s="43"/>
      <c r="I75" s="43"/>
    </row>
    <row r="76" spans="1:9" ht="12.75">
      <c r="A76" s="47"/>
      <c r="B76" s="40"/>
      <c r="C76" s="40"/>
      <c r="D76" s="43"/>
      <c r="E76" s="44"/>
      <c r="F76" s="44"/>
      <c r="G76" s="43"/>
      <c r="H76" s="43"/>
      <c r="I76" s="43"/>
    </row>
    <row r="77" spans="1:9" ht="12.75">
      <c r="A77" s="47"/>
      <c r="B77" s="40"/>
      <c r="C77" s="40"/>
      <c r="D77" s="43"/>
      <c r="E77" s="44"/>
      <c r="F77" s="44"/>
      <c r="G77" s="43"/>
      <c r="H77" s="43"/>
      <c r="I77" s="43"/>
    </row>
    <row r="78" spans="1:9" ht="12.75">
      <c r="A78" s="47"/>
      <c r="B78" s="40"/>
      <c r="C78" s="40"/>
      <c r="D78" s="43"/>
      <c r="E78" s="44"/>
      <c r="F78" s="44"/>
      <c r="G78" s="43"/>
      <c r="H78" s="43"/>
      <c r="I78" s="43"/>
    </row>
    <row r="79" spans="1:9" ht="12.75">
      <c r="A79" s="47"/>
      <c r="B79" s="40"/>
      <c r="C79" s="40"/>
      <c r="D79" s="43"/>
      <c r="E79" s="44"/>
      <c r="F79" s="44"/>
      <c r="G79" s="43"/>
      <c r="H79" s="43"/>
      <c r="I79" s="43"/>
    </row>
    <row r="80" spans="1:9" ht="12.75">
      <c r="A80" s="47"/>
      <c r="B80" s="40"/>
      <c r="C80" s="40"/>
      <c r="D80" s="43"/>
      <c r="E80" s="44"/>
      <c r="F80" s="44"/>
      <c r="G80" s="43"/>
      <c r="H80" s="43"/>
      <c r="I80" s="43"/>
    </row>
    <row r="81" spans="1:9" ht="12.75">
      <c r="A81" s="47"/>
      <c r="B81" s="40"/>
      <c r="C81" s="40"/>
      <c r="D81" s="43"/>
      <c r="E81" s="44"/>
      <c r="F81" s="44"/>
      <c r="G81" s="43"/>
      <c r="H81" s="43"/>
      <c r="I81" s="43"/>
    </row>
    <row r="82" spans="1:9" ht="12.75">
      <c r="A82" s="47"/>
      <c r="B82" s="40"/>
      <c r="C82" s="40"/>
      <c r="D82" s="43"/>
      <c r="E82" s="44"/>
      <c r="F82" s="44"/>
      <c r="G82" s="43"/>
      <c r="H82" s="43"/>
      <c r="I82" s="43"/>
    </row>
    <row r="83" spans="1:9" ht="12.75">
      <c r="A83" s="47"/>
      <c r="B83" s="40"/>
      <c r="C83" s="40"/>
      <c r="D83" s="43"/>
      <c r="E83" s="44"/>
      <c r="F83" s="44"/>
      <c r="G83" s="43"/>
      <c r="H83" s="43"/>
      <c r="I83" s="43"/>
    </row>
    <row r="84" spans="1:9" ht="12.75">
      <c r="A84" s="47"/>
      <c r="B84" s="40"/>
      <c r="C84" s="40"/>
      <c r="D84" s="43"/>
      <c r="E84" s="44"/>
      <c r="F84" s="44"/>
      <c r="G84" s="43"/>
      <c r="H84" s="43"/>
      <c r="I84" s="43"/>
    </row>
    <row r="85" spans="1:9" ht="12.75">
      <c r="A85" s="47"/>
      <c r="B85" s="40"/>
      <c r="C85" s="40"/>
      <c r="D85" s="43"/>
      <c r="E85" s="44"/>
      <c r="F85" s="44"/>
      <c r="G85" s="43"/>
      <c r="H85" s="43"/>
      <c r="I85" s="43"/>
    </row>
    <row r="86" spans="1:9" ht="12.75">
      <c r="A86" s="47"/>
      <c r="B86" s="40"/>
      <c r="C86" s="40"/>
      <c r="D86" s="43"/>
      <c r="E86" s="44"/>
      <c r="F86" s="44"/>
      <c r="G86" s="43"/>
      <c r="H86" s="43"/>
      <c r="I86" s="43"/>
    </row>
    <row r="87" spans="1:9" ht="12.75">
      <c r="A87" s="47"/>
      <c r="B87" s="40"/>
      <c r="C87" s="40"/>
      <c r="D87" s="43"/>
      <c r="E87" s="44"/>
      <c r="F87" s="44"/>
      <c r="G87" s="43"/>
      <c r="H87" s="43"/>
      <c r="I87" s="43"/>
    </row>
    <row r="88" spans="1:9" ht="12.75">
      <c r="A88" s="47"/>
      <c r="B88" s="40"/>
      <c r="C88" s="40"/>
      <c r="D88" s="43"/>
      <c r="E88" s="44"/>
      <c r="F88" s="44"/>
      <c r="G88" s="43"/>
      <c r="H88" s="43"/>
      <c r="I88" s="43"/>
    </row>
    <row r="89" spans="1:9" ht="12.75">
      <c r="A89" s="47"/>
      <c r="B89" s="40"/>
      <c r="C89" s="40"/>
      <c r="D89" s="43"/>
      <c r="E89" s="44"/>
      <c r="F89" s="44"/>
      <c r="G89" s="43"/>
      <c r="H89" s="43"/>
      <c r="I89" s="43"/>
    </row>
    <row r="90" spans="1:9" ht="12.75">
      <c r="A90" s="47"/>
      <c r="B90" s="40"/>
      <c r="C90" s="40"/>
      <c r="D90" s="43"/>
      <c r="E90" s="44"/>
      <c r="F90" s="44"/>
      <c r="G90" s="43"/>
      <c r="H90" s="43"/>
      <c r="I90" s="43"/>
    </row>
    <row r="91" spans="1:9" ht="12.75">
      <c r="A91" s="47"/>
      <c r="B91" s="40"/>
      <c r="C91" s="40"/>
      <c r="D91" s="43"/>
      <c r="E91" s="44"/>
      <c r="F91" s="44"/>
      <c r="G91" s="43"/>
      <c r="H91" s="43"/>
      <c r="I91" s="43"/>
    </row>
    <row r="92" spans="1:9" ht="12.75">
      <c r="A92" s="47"/>
      <c r="B92" s="40"/>
      <c r="C92" s="40"/>
      <c r="D92" s="43"/>
      <c r="E92" s="44"/>
      <c r="F92" s="44"/>
      <c r="G92" s="43"/>
      <c r="H92" s="43"/>
      <c r="I92" s="43"/>
    </row>
    <row r="93" spans="1:9" ht="12.75">
      <c r="A93" s="47"/>
      <c r="B93" s="40"/>
      <c r="C93" s="40"/>
      <c r="D93" s="43"/>
      <c r="E93" s="44"/>
      <c r="F93" s="44"/>
      <c r="G93" s="43"/>
      <c r="H93" s="43"/>
      <c r="I93" s="43"/>
    </row>
    <row r="94" spans="1:9" ht="12.75">
      <c r="A94" s="47"/>
      <c r="B94" s="40"/>
      <c r="C94" s="40"/>
      <c r="D94" s="43"/>
      <c r="E94" s="44"/>
      <c r="F94" s="44"/>
      <c r="G94" s="43"/>
      <c r="H94" s="43"/>
      <c r="I94" s="43"/>
    </row>
    <row r="95" spans="1:9" ht="12.75">
      <c r="A95" s="47"/>
      <c r="B95" s="40"/>
      <c r="C95" s="40"/>
      <c r="D95" s="43"/>
      <c r="E95" s="44"/>
      <c r="F95" s="44"/>
      <c r="G95" s="43"/>
      <c r="H95" s="43"/>
      <c r="I95" s="43"/>
    </row>
    <row r="96" spans="1:9" ht="12.75">
      <c r="A96" s="47"/>
      <c r="B96" s="40"/>
      <c r="C96" s="40"/>
      <c r="D96" s="43"/>
      <c r="E96" s="44"/>
      <c r="F96" s="44"/>
      <c r="G96" s="43"/>
      <c r="H96" s="43"/>
      <c r="I96" s="43"/>
    </row>
    <row r="97" spans="1:9" ht="12.75">
      <c r="A97" s="47"/>
      <c r="B97" s="40"/>
      <c r="C97" s="40"/>
      <c r="D97" s="43"/>
      <c r="E97" s="44"/>
      <c r="F97" s="44"/>
      <c r="G97" s="43"/>
      <c r="H97" s="43"/>
      <c r="I97" s="43"/>
    </row>
    <row r="98" spans="1:9" ht="12.75">
      <c r="A98" s="47"/>
      <c r="B98" s="40"/>
      <c r="C98" s="40"/>
      <c r="D98" s="43"/>
      <c r="E98" s="44"/>
      <c r="F98" s="44"/>
      <c r="G98" s="43"/>
      <c r="H98" s="43"/>
      <c r="I98" s="43"/>
    </row>
    <row r="99" spans="1:9" ht="12.75">
      <c r="A99" s="47"/>
      <c r="B99" s="40"/>
      <c r="C99" s="40"/>
      <c r="D99" s="43"/>
      <c r="E99" s="44"/>
      <c r="F99" s="44"/>
      <c r="G99" s="43"/>
      <c r="H99" s="43"/>
      <c r="I99" s="43"/>
    </row>
    <row r="100" spans="1:9" ht="12.75">
      <c r="A100" s="47"/>
      <c r="B100" s="40"/>
      <c r="C100" s="40"/>
      <c r="D100" s="43"/>
      <c r="E100" s="44"/>
      <c r="F100" s="44"/>
      <c r="G100" s="43"/>
      <c r="H100" s="43"/>
      <c r="I100" s="43"/>
    </row>
  </sheetData>
  <mergeCells count="1">
    <mergeCell ref="A1:H2"/>
  </mergeCells>
  <hyperlinks>
    <hyperlink ref="G4" r:id="rId1" location="ordernow"/>
    <hyperlink ref="G5" r:id="rId2"/>
    <hyperlink ref="G6" r:id="rId3"/>
    <hyperlink ref="G7" r:id="rId4"/>
    <hyperlink ref="G8" r:id="rId5"/>
    <hyperlink ref="H27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"/>
  <sheetViews>
    <sheetView workbookViewId="0"/>
  </sheetViews>
  <sheetFormatPr defaultColWidth="14.42578125" defaultRowHeight="15.75" customHeight="1"/>
  <cols>
    <col min="1" max="1" width="17.7109375" customWidth="1"/>
    <col min="2" max="2" width="43.140625" customWidth="1"/>
    <col min="3" max="3" width="30.140625" customWidth="1"/>
    <col min="4" max="4" width="9.42578125" customWidth="1"/>
    <col min="5" max="5" width="10.7109375" customWidth="1"/>
    <col min="6" max="6" width="11.7109375" customWidth="1"/>
    <col min="7" max="7" width="24.85546875" customWidth="1"/>
    <col min="8" max="8" width="21.42578125" customWidth="1"/>
    <col min="9" max="9" width="78.140625" customWidth="1"/>
  </cols>
  <sheetData>
    <row r="1" spans="1:9" ht="15.75" customHeight="1">
      <c r="A1" s="51" t="s">
        <v>14</v>
      </c>
      <c r="B1" s="50"/>
      <c r="C1" s="50"/>
      <c r="D1" s="50"/>
      <c r="E1" s="50"/>
      <c r="F1" s="50"/>
      <c r="G1" s="50"/>
      <c r="H1" s="50"/>
      <c r="I1" s="9"/>
    </row>
    <row r="2" spans="1:9" ht="15.75" customHeight="1">
      <c r="A2" s="50"/>
      <c r="B2" s="50"/>
      <c r="C2" s="50"/>
      <c r="D2" s="50"/>
      <c r="E2" s="50"/>
      <c r="F2" s="50"/>
      <c r="G2" s="50"/>
      <c r="H2" s="50"/>
      <c r="I2" s="10"/>
    </row>
    <row r="3" spans="1:9" ht="15.75" customHeight="1">
      <c r="A3" s="1" t="s">
        <v>0</v>
      </c>
      <c r="B3" s="1" t="s">
        <v>1</v>
      </c>
      <c r="C3" s="1" t="s">
        <v>2</v>
      </c>
      <c r="D3" s="1" t="s">
        <v>18</v>
      </c>
      <c r="E3" s="3" t="s">
        <v>4</v>
      </c>
      <c r="F3" s="3" t="s">
        <v>5</v>
      </c>
      <c r="G3" s="1" t="s">
        <v>6</v>
      </c>
      <c r="H3" s="1" t="s">
        <v>79</v>
      </c>
      <c r="I3" s="2" t="s">
        <v>7</v>
      </c>
    </row>
    <row r="4" spans="1:9" ht="15.75" customHeight="1">
      <c r="A4" s="11"/>
      <c r="B4" s="13" t="s">
        <v>80</v>
      </c>
      <c r="C4" s="13" t="s">
        <v>81</v>
      </c>
      <c r="D4" s="13">
        <v>4</v>
      </c>
      <c r="E4" s="8">
        <v>59.99</v>
      </c>
      <c r="F4" s="8">
        <f t="shared" ref="F4:F9" si="0">D4*E4</f>
        <v>239.96</v>
      </c>
      <c r="G4" s="19" t="str">
        <f>HYPERLINK("https://www.servocity.com/165-rpm-hd-premium-planetary-gear-motor-w-encoder","Servocity")</f>
        <v>Servocity</v>
      </c>
      <c r="H4" s="6"/>
      <c r="I4" s="37">
        <f t="shared" ref="I4:I9" si="1">F4</f>
        <v>239.96</v>
      </c>
    </row>
    <row r="5" spans="1:9" ht="15.75" customHeight="1">
      <c r="A5" s="4"/>
      <c r="B5" s="6" t="s">
        <v>82</v>
      </c>
      <c r="C5" s="6" t="s">
        <v>83</v>
      </c>
      <c r="D5" s="6">
        <v>2</v>
      </c>
      <c r="E5" s="7">
        <v>14.99</v>
      </c>
      <c r="F5" s="8">
        <f t="shared" si="0"/>
        <v>29.98</v>
      </c>
      <c r="G5" s="18" t="str">
        <f>HYPERLINK("https://www.servocity.com/43-rpm-econ-gear-motor","Servocity")</f>
        <v>Servocity</v>
      </c>
      <c r="H5" s="6"/>
      <c r="I5" s="37">
        <f t="shared" si="1"/>
        <v>29.98</v>
      </c>
    </row>
    <row r="6" spans="1:9" ht="15.75" customHeight="1">
      <c r="A6" s="11"/>
      <c r="B6" s="6" t="s">
        <v>84</v>
      </c>
      <c r="C6" s="13" t="s">
        <v>81</v>
      </c>
      <c r="D6" s="6">
        <v>4</v>
      </c>
      <c r="E6" s="8">
        <v>6.99</v>
      </c>
      <c r="F6" s="8">
        <f t="shared" si="0"/>
        <v>27.96</v>
      </c>
      <c r="G6" s="19" t="str">
        <f>HYPERLINK("https://www.servocity.com/32mm-bore-clamping-mount","Servocity")</f>
        <v>Servocity</v>
      </c>
      <c r="H6" s="6"/>
      <c r="I6" s="37">
        <f t="shared" si="1"/>
        <v>27.96</v>
      </c>
    </row>
    <row r="7" spans="1:9" ht="15.75" customHeight="1">
      <c r="A7" s="4"/>
      <c r="B7" s="6" t="s">
        <v>85</v>
      </c>
      <c r="C7" s="6" t="s">
        <v>83</v>
      </c>
      <c r="D7" s="6">
        <v>2</v>
      </c>
      <c r="E7" s="7">
        <v>5.99</v>
      </c>
      <c r="F7" s="8">
        <f t="shared" si="0"/>
        <v>11.98</v>
      </c>
      <c r="G7" s="18" t="str">
        <f>HYPERLINK("https://www.servocity.com/25mm-bore-bottom-tapped-clamping-mount","Servocity")</f>
        <v>Servocity</v>
      </c>
      <c r="H7" s="6"/>
      <c r="I7" s="37">
        <f t="shared" si="1"/>
        <v>11.98</v>
      </c>
    </row>
    <row r="8" spans="1:9" ht="15.75" customHeight="1">
      <c r="A8" s="4"/>
      <c r="B8" s="6" t="s">
        <v>86</v>
      </c>
      <c r="C8" s="6" t="s">
        <v>87</v>
      </c>
      <c r="D8" s="6">
        <v>1</v>
      </c>
      <c r="E8" s="7">
        <v>38</v>
      </c>
      <c r="F8" s="8">
        <f t="shared" si="0"/>
        <v>38</v>
      </c>
      <c r="G8" s="18" t="str">
        <f>HYPERLINK("https://hobbyking.com/en_us/quanum-mt-series-5206-320kv-brushless-multirotor-motor-built-by-dys.html?___store=en_us","Hobbyking")</f>
        <v>Hobbyking</v>
      </c>
      <c r="H8" s="6"/>
      <c r="I8" s="37">
        <f t="shared" si="1"/>
        <v>38</v>
      </c>
    </row>
    <row r="9" spans="1:9" ht="15.75" customHeight="1">
      <c r="A9" s="11"/>
      <c r="B9" s="13" t="s">
        <v>88</v>
      </c>
      <c r="C9" s="13"/>
      <c r="D9" s="13">
        <v>4</v>
      </c>
      <c r="E9" s="7">
        <v>14.77</v>
      </c>
      <c r="F9" s="8">
        <f t="shared" si="0"/>
        <v>59.08</v>
      </c>
      <c r="G9" s="19" t="str">
        <f>HYPERLINK("http://www.vxb.com/KT323717-Needle-Roller-Bearing-Cage-K32x37x17-p/k32x37x17.htm","vxb")</f>
        <v>vxb</v>
      </c>
      <c r="H9" s="6"/>
      <c r="I9" s="37">
        <f t="shared" si="1"/>
        <v>59.08</v>
      </c>
    </row>
    <row r="10" spans="1:9" ht="15.75" customHeight="1">
      <c r="A10" s="4"/>
      <c r="B10" s="6"/>
      <c r="C10" s="6"/>
      <c r="D10" s="6"/>
      <c r="E10" s="7"/>
      <c r="F10" s="8"/>
      <c r="G10" s="20"/>
      <c r="H10" s="6"/>
      <c r="I10" s="21"/>
    </row>
    <row r="11" spans="1:9" ht="15.75" customHeight="1">
      <c r="A11" s="11"/>
      <c r="B11" s="6" t="s">
        <v>89</v>
      </c>
      <c r="C11" s="22"/>
      <c r="D11" s="13">
        <v>2</v>
      </c>
      <c r="E11" s="8">
        <v>6.09</v>
      </c>
      <c r="F11" s="8">
        <f t="shared" ref="F11:F25" si="2">D11*E11</f>
        <v>12.18</v>
      </c>
      <c r="G11" s="19" t="str">
        <f>HYPERLINK("https://www.mcmaster.com/#9724k11/=197jea4","Mcmaster")</f>
        <v>Mcmaster</v>
      </c>
      <c r="H11" s="6"/>
      <c r="I11" s="37">
        <f t="shared" ref="I11:I12" si="3">F11</f>
        <v>12.18</v>
      </c>
    </row>
    <row r="12" spans="1:9" ht="15.75" customHeight="1">
      <c r="A12" s="11"/>
      <c r="B12" s="49" t="s">
        <v>90</v>
      </c>
      <c r="C12" s="14" t="s">
        <v>91</v>
      </c>
      <c r="D12" s="6">
        <v>3</v>
      </c>
      <c r="E12" s="7">
        <v>9.9499999999999993</v>
      </c>
      <c r="F12" s="8">
        <f t="shared" si="2"/>
        <v>29.849999999999998</v>
      </c>
      <c r="G12" s="15" t="str">
        <f>HYPERLINK("https://www.vxb.com/4-Slot-Car-Flanged-Shielded-3x6x2-5-Miniature-p/kit664.htm","vxb")</f>
        <v>vxb</v>
      </c>
      <c r="H12" s="6"/>
      <c r="I12" s="37">
        <f t="shared" si="3"/>
        <v>29.849999999999998</v>
      </c>
    </row>
    <row r="13" spans="1:9" ht="15.75" customHeight="1">
      <c r="A13" s="4"/>
      <c r="B13" s="6" t="s">
        <v>92</v>
      </c>
      <c r="C13" s="6" t="s">
        <v>93</v>
      </c>
      <c r="D13" s="6">
        <v>1</v>
      </c>
      <c r="E13" s="7">
        <v>10.34</v>
      </c>
      <c r="F13" s="8">
        <f t="shared" si="2"/>
        <v>10.34</v>
      </c>
      <c r="G13" s="18" t="str">
        <f>HYPERLINK("https://www.mcmaster.com/#91292a031/=1d45ye5","Mcmaster")</f>
        <v>Mcmaster</v>
      </c>
      <c r="H13" s="6"/>
      <c r="I13" s="37">
        <f>F13/(25/4)</f>
        <v>1.6543999999999999</v>
      </c>
    </row>
    <row r="14" spans="1:9" ht="15.75" customHeight="1">
      <c r="A14" s="4"/>
      <c r="B14" s="6" t="s">
        <v>94</v>
      </c>
      <c r="C14" s="23"/>
      <c r="D14" s="6">
        <v>1</v>
      </c>
      <c r="E14" s="7">
        <v>1.08</v>
      </c>
      <c r="F14" s="8">
        <f t="shared" si="2"/>
        <v>1.08</v>
      </c>
      <c r="G14" s="18" t="str">
        <f>HYPERLINK("https://www.mcmaster.com/#90592a004/=1d45z11","Mcmaster")</f>
        <v>Mcmaster</v>
      </c>
      <c r="H14" s="6"/>
      <c r="I14" s="37">
        <f>F14/(100/2)</f>
        <v>2.1600000000000001E-2</v>
      </c>
    </row>
    <row r="15" spans="1:9" ht="15.75" customHeight="1">
      <c r="A15" s="11"/>
      <c r="B15" s="13" t="s">
        <v>95</v>
      </c>
      <c r="C15" s="24"/>
      <c r="D15" s="13">
        <v>4</v>
      </c>
      <c r="E15" s="25">
        <v>1.23</v>
      </c>
      <c r="F15" s="8">
        <f t="shared" si="2"/>
        <v>4.92</v>
      </c>
      <c r="G15" s="19" t="str">
        <f>HYPERLINK("https://www.mcmaster.com/#94868a176/=15t31xl","Mcmaster")</f>
        <v>Mcmaster</v>
      </c>
      <c r="H15" s="6"/>
      <c r="I15" s="37">
        <f t="shared" ref="I15:I16" si="4">F15</f>
        <v>4.92</v>
      </c>
    </row>
    <row r="16" spans="1:9" ht="15.75" customHeight="1">
      <c r="A16" s="11"/>
      <c r="B16" s="13" t="s">
        <v>96</v>
      </c>
      <c r="C16" s="24"/>
      <c r="D16" s="13">
        <v>4</v>
      </c>
      <c r="E16" s="25">
        <v>1.24</v>
      </c>
      <c r="F16" s="8">
        <f t="shared" si="2"/>
        <v>4.96</v>
      </c>
      <c r="G16" s="19" t="str">
        <f>HYPERLINK("https://www.mcmaster.com/#94868a178/=15t34kc","Mcmaster")</f>
        <v>Mcmaster</v>
      </c>
      <c r="H16" s="6"/>
      <c r="I16" s="37">
        <f t="shared" si="4"/>
        <v>4.96</v>
      </c>
    </row>
    <row r="17" spans="1:9" ht="15.75" customHeight="1">
      <c r="A17" s="11"/>
      <c r="B17" s="6" t="s">
        <v>97</v>
      </c>
      <c r="C17" s="14" t="s">
        <v>98</v>
      </c>
      <c r="D17" s="13">
        <v>1</v>
      </c>
      <c r="E17" s="8">
        <v>8.4600000000000009</v>
      </c>
      <c r="F17" s="8">
        <f t="shared" si="2"/>
        <v>8.4600000000000009</v>
      </c>
      <c r="G17" s="26" t="str">
        <f>HYPERLINK("https://www.mcmaster.com/#91251a150/=188476p","Mcmaster")</f>
        <v>Mcmaster</v>
      </c>
      <c r="H17" s="19"/>
      <c r="I17" s="37">
        <f>F17/(100/8)</f>
        <v>0.67680000000000007</v>
      </c>
    </row>
    <row r="18" spans="1:9" ht="15.75" customHeight="1">
      <c r="A18" s="11"/>
      <c r="B18" s="6" t="s">
        <v>99</v>
      </c>
      <c r="C18" s="14" t="s">
        <v>98</v>
      </c>
      <c r="D18" s="13">
        <v>1</v>
      </c>
      <c r="E18" s="8">
        <v>7.01</v>
      </c>
      <c r="F18" s="8">
        <f t="shared" si="2"/>
        <v>7.01</v>
      </c>
      <c r="G18" s="19" t="str">
        <f>HYPERLINK("https://www.mcmaster.com/#91290a115/=15tbtpd","Mcmaster")</f>
        <v>Mcmaster</v>
      </c>
      <c r="H18" s="6"/>
      <c r="I18" s="37">
        <f>F18/(100/4)</f>
        <v>0.28039999999999998</v>
      </c>
    </row>
    <row r="19" spans="1:9" ht="15.75" customHeight="1">
      <c r="A19" s="4"/>
      <c r="B19" s="6" t="s">
        <v>100</v>
      </c>
      <c r="C19" s="6" t="s">
        <v>101</v>
      </c>
      <c r="D19" s="6">
        <v>1</v>
      </c>
      <c r="E19" s="7">
        <v>3.36</v>
      </c>
      <c r="F19" s="8">
        <f t="shared" si="2"/>
        <v>3.36</v>
      </c>
      <c r="G19" s="18" t="str">
        <f>HYPERLINK("https://www.mcmaster.com/#90576a102/=1d46rfw","Mcmaster")</f>
        <v>Mcmaster</v>
      </c>
      <c r="H19" s="6"/>
      <c r="I19" s="37">
        <f t="shared" ref="I19:I20" si="5">F19/(100/8)</f>
        <v>0.26879999999999998</v>
      </c>
    </row>
    <row r="20" spans="1:9" ht="15.75" customHeight="1">
      <c r="A20" s="4"/>
      <c r="B20" s="6" t="s">
        <v>102</v>
      </c>
      <c r="C20" s="6" t="s">
        <v>101</v>
      </c>
      <c r="D20" s="6">
        <v>1</v>
      </c>
      <c r="E20" s="7">
        <v>6.18</v>
      </c>
      <c r="F20" s="8">
        <f t="shared" si="2"/>
        <v>6.18</v>
      </c>
      <c r="G20" s="18" t="str">
        <f>HYPERLINK("https://www.mcmaster.com/#91292a123/=1d46sbn","McMaster")</f>
        <v>McMaster</v>
      </c>
      <c r="H20" s="6"/>
      <c r="I20" s="37">
        <f t="shared" si="5"/>
        <v>0.49439999999999995</v>
      </c>
    </row>
    <row r="21" spans="1:9" ht="15.75" customHeight="1">
      <c r="A21" s="4"/>
      <c r="B21" s="6" t="s">
        <v>103</v>
      </c>
      <c r="C21" s="23"/>
      <c r="D21" s="6">
        <v>1</v>
      </c>
      <c r="E21" s="7">
        <v>3.45</v>
      </c>
      <c r="F21" s="8">
        <f t="shared" si="2"/>
        <v>3.45</v>
      </c>
      <c r="G21" s="18" t="str">
        <f>HYPERLINK("https://www.mcmaster.com/#91290a079/=1d6r75k","McMaster")</f>
        <v>McMaster</v>
      </c>
      <c r="H21" s="6"/>
      <c r="I21" s="37">
        <f>F21/(25/1)</f>
        <v>0.13800000000000001</v>
      </c>
    </row>
    <row r="22" spans="1:9" ht="15.75" customHeight="1">
      <c r="A22" s="4"/>
      <c r="B22" s="6" t="s">
        <v>104</v>
      </c>
      <c r="C22" s="23"/>
      <c r="D22" s="6">
        <v>1</v>
      </c>
      <c r="E22" s="7">
        <v>5.77</v>
      </c>
      <c r="F22" s="8">
        <f t="shared" si="2"/>
        <v>5.77</v>
      </c>
      <c r="G22" s="18" t="str">
        <f>HYPERLINK("https://www.mcmaster.com/#91292a029/=1d73iat","McMaster")</f>
        <v>McMaster</v>
      </c>
      <c r="H22" s="6"/>
      <c r="I22" s="37">
        <f>F22/(100/2)</f>
        <v>0.11539999999999999</v>
      </c>
    </row>
    <row r="23" spans="1:9" ht="15.75" customHeight="1">
      <c r="A23" s="4"/>
      <c r="B23" s="6" t="s">
        <v>105</v>
      </c>
      <c r="C23" s="6" t="s">
        <v>93</v>
      </c>
      <c r="D23" s="6">
        <v>1</v>
      </c>
      <c r="E23" s="7">
        <v>5.23</v>
      </c>
      <c r="F23" s="8">
        <f t="shared" si="2"/>
        <v>5.23</v>
      </c>
      <c r="G23" s="18" t="str">
        <f>HYPERLINK("https://www.mcmaster.com/#91598a636/=1d6p4w3","McMaster")</f>
        <v>McMaster</v>
      </c>
      <c r="H23" s="6"/>
      <c r="I23" s="37">
        <f>F23/(100/4)</f>
        <v>0.20920000000000002</v>
      </c>
    </row>
    <row r="24" spans="1:9" ht="15.75" customHeight="1">
      <c r="A24" s="4"/>
      <c r="B24" s="6" t="s">
        <v>106</v>
      </c>
      <c r="C24" s="6" t="s">
        <v>107</v>
      </c>
      <c r="D24" s="6">
        <v>1</v>
      </c>
      <c r="E24" s="7">
        <v>5</v>
      </c>
      <c r="F24" s="8">
        <f t="shared" si="2"/>
        <v>5</v>
      </c>
      <c r="G24" s="18" t="str">
        <f>HYPERLINK("https://www.mcmaster.com/#91598a103/=1d74wjw","McMaster")</f>
        <v>McMaster</v>
      </c>
      <c r="H24" s="6"/>
      <c r="I24" s="7">
        <f>F24/(100/2)</f>
        <v>0.1</v>
      </c>
    </row>
    <row r="25" spans="1:9" ht="15.75" customHeight="1">
      <c r="A25" s="4"/>
      <c r="B25" s="6" t="s">
        <v>108</v>
      </c>
      <c r="C25" s="6" t="s">
        <v>109</v>
      </c>
      <c r="D25" s="6">
        <v>2</v>
      </c>
      <c r="E25" s="7">
        <v>3.84</v>
      </c>
      <c r="F25" s="8">
        <f t="shared" si="2"/>
        <v>7.68</v>
      </c>
      <c r="G25" s="18" t="str">
        <f>HYPERLINK("https://www.mcmaster.com/#8506a34/=1d747qf","McMaster")</f>
        <v>McMaster</v>
      </c>
      <c r="H25" s="6"/>
      <c r="I25" s="7">
        <f>F25</f>
        <v>7.68</v>
      </c>
    </row>
    <row r="26" spans="1:9" ht="15.75" customHeight="1">
      <c r="A26" s="4"/>
      <c r="B26" s="6"/>
      <c r="C26" s="23"/>
      <c r="D26" s="6"/>
      <c r="E26" s="7"/>
      <c r="F26" s="8"/>
      <c r="G26" s="21"/>
      <c r="H26" s="6"/>
      <c r="I26" s="6"/>
    </row>
    <row r="27" spans="1:9" ht="15.75" customHeight="1">
      <c r="A27" s="4"/>
      <c r="B27" s="6"/>
      <c r="C27" s="23"/>
      <c r="D27" s="6"/>
      <c r="E27" s="7"/>
      <c r="F27" s="8"/>
      <c r="G27" s="21"/>
      <c r="H27" s="6"/>
      <c r="I27" s="6"/>
    </row>
    <row r="28" spans="1:9" ht="15.75" customHeight="1">
      <c r="A28" s="29"/>
      <c r="B28" s="30" t="s">
        <v>73</v>
      </c>
      <c r="C28" s="5"/>
      <c r="D28" s="5"/>
      <c r="E28" s="31"/>
      <c r="F28" s="32">
        <f>SUM(F4:F26)</f>
        <v>522.42999999999995</v>
      </c>
      <c r="G28" s="33"/>
      <c r="H28" s="5"/>
      <c r="I28" s="32">
        <f>SUM(I4:I26)</f>
        <v>470.50900000000001</v>
      </c>
    </row>
    <row r="29" spans="1:9" ht="15.75" customHeight="1">
      <c r="A29" s="11"/>
      <c r="B29" s="6"/>
      <c r="D29" s="6"/>
      <c r="E29" s="7"/>
      <c r="F29" s="8"/>
      <c r="G29" s="34"/>
      <c r="H29" s="17" t="s">
        <v>76</v>
      </c>
      <c r="I29" s="37">
        <f>I28*5</f>
        <v>2352.5450000000001</v>
      </c>
    </row>
    <row r="30" spans="1:9" ht="15.75" customHeight="1">
      <c r="A30" s="11"/>
      <c r="B30" s="6"/>
      <c r="D30" s="6"/>
      <c r="E30" s="7"/>
      <c r="F30" s="8"/>
      <c r="G30" s="34"/>
      <c r="H30" s="36"/>
      <c r="I30" s="17"/>
    </row>
    <row r="31" spans="1:9" ht="15.75" customHeight="1">
      <c r="A31" s="11"/>
      <c r="B31" s="6"/>
      <c r="D31" s="6"/>
      <c r="E31" s="7"/>
      <c r="F31" s="8"/>
      <c r="G31" s="34"/>
      <c r="H31" s="36"/>
      <c r="I31" s="17"/>
    </row>
    <row r="32" spans="1:9" ht="15.75" customHeight="1">
      <c r="A32" s="11"/>
      <c r="B32" s="6"/>
      <c r="D32" s="6"/>
      <c r="E32" s="7"/>
      <c r="F32" s="7"/>
      <c r="G32" s="34"/>
      <c r="H32" s="36"/>
      <c r="I32" s="17"/>
    </row>
    <row r="33" spans="1:9" ht="15.75" customHeight="1">
      <c r="A33" s="11"/>
      <c r="B33" s="6"/>
      <c r="D33" s="6"/>
      <c r="E33" s="7"/>
      <c r="F33" s="8"/>
      <c r="G33" s="34"/>
      <c r="H33" s="36"/>
      <c r="I33" s="17"/>
    </row>
    <row r="34" spans="1:9" ht="15.75" customHeight="1">
      <c r="A34" s="38"/>
      <c r="B34" s="6"/>
      <c r="D34" s="6"/>
      <c r="E34" s="7"/>
      <c r="F34" s="8"/>
      <c r="G34" s="34"/>
      <c r="H34" s="36"/>
      <c r="I34" s="17"/>
    </row>
    <row r="35" spans="1:9" ht="15.75" customHeight="1">
      <c r="A35" s="38"/>
      <c r="B35" s="6"/>
      <c r="D35" s="6"/>
      <c r="E35" s="7"/>
      <c r="F35" s="8"/>
      <c r="G35" s="34"/>
      <c r="H35" s="36"/>
      <c r="I35" s="17"/>
    </row>
    <row r="36" spans="1:9" ht="15.75" customHeight="1">
      <c r="A36" s="38"/>
      <c r="B36" s="6"/>
      <c r="D36" s="6"/>
      <c r="E36" s="7"/>
      <c r="F36" s="8"/>
      <c r="G36" s="34"/>
      <c r="H36" s="36"/>
      <c r="I36" s="17"/>
    </row>
    <row r="37" spans="1:9" ht="15.75" customHeight="1">
      <c r="A37" s="38"/>
      <c r="B37" s="39"/>
      <c r="C37" s="40"/>
      <c r="D37" s="39"/>
      <c r="E37" s="42"/>
      <c r="F37" s="8"/>
      <c r="G37" s="35"/>
      <c r="H37" s="43"/>
      <c r="I37" s="43"/>
    </row>
    <row r="38" spans="1:9" ht="15.75" customHeight="1">
      <c r="A38" s="38"/>
      <c r="B38" s="39"/>
      <c r="C38" s="40"/>
      <c r="D38" s="39"/>
      <c r="E38" s="42"/>
      <c r="F38" s="8"/>
      <c r="G38" s="35"/>
      <c r="H38" s="43"/>
      <c r="I38" s="43"/>
    </row>
    <row r="39" spans="1:9" ht="15">
      <c r="A39" s="38"/>
      <c r="B39" s="44"/>
      <c r="C39" s="40"/>
      <c r="D39" s="39"/>
      <c r="E39" s="45"/>
      <c r="F39" s="8"/>
      <c r="G39" s="35"/>
      <c r="H39" s="43"/>
      <c r="I39" s="43"/>
    </row>
    <row r="40" spans="1:9" ht="12.75">
      <c r="A40" s="11"/>
      <c r="B40" s="6"/>
      <c r="C40" s="23"/>
      <c r="D40" s="6"/>
      <c r="E40" s="7"/>
      <c r="F40" s="8"/>
      <c r="G40" s="21"/>
      <c r="H40" s="23"/>
      <c r="I40" s="17"/>
    </row>
    <row r="41" spans="1:9" ht="12.75">
      <c r="A41" s="4"/>
      <c r="B41" s="6"/>
      <c r="C41" s="23"/>
      <c r="D41" s="6"/>
      <c r="E41" s="7"/>
      <c r="F41" s="8"/>
      <c r="G41" s="34"/>
      <c r="H41" s="36"/>
      <c r="I41" s="17"/>
    </row>
    <row r="42" spans="1:9" ht="12.75">
      <c r="A42" s="4"/>
      <c r="B42" s="6"/>
      <c r="C42" s="23"/>
      <c r="D42" s="6"/>
      <c r="E42" s="7"/>
      <c r="F42" s="8"/>
      <c r="G42" s="46"/>
      <c r="H42" s="36"/>
      <c r="I42" s="36"/>
    </row>
    <row r="43" spans="1:9" ht="12.75">
      <c r="A43" s="4"/>
      <c r="B43" s="39"/>
      <c r="C43" s="40"/>
      <c r="D43" s="39"/>
      <c r="E43" s="42"/>
      <c r="F43" s="8"/>
      <c r="G43" s="35"/>
      <c r="H43" s="43"/>
      <c r="I43" s="43"/>
    </row>
    <row r="44" spans="1:9" ht="12.75">
      <c r="A44" s="4"/>
      <c r="B44" s="39"/>
      <c r="C44" s="40"/>
      <c r="D44" s="39"/>
      <c r="E44" s="42"/>
      <c r="F44" s="8"/>
      <c r="G44" s="41"/>
      <c r="H44" s="43"/>
      <c r="I44" s="43"/>
    </row>
    <row r="45" spans="1:9" ht="12.75">
      <c r="A45" s="47"/>
      <c r="B45" s="48"/>
      <c r="C45" s="40"/>
      <c r="D45" s="43"/>
      <c r="E45" s="44"/>
      <c r="F45" s="44"/>
      <c r="G45" s="43"/>
      <c r="H45" s="43"/>
      <c r="I45" s="43"/>
    </row>
    <row r="46" spans="1:9" ht="12.75">
      <c r="A46" s="47"/>
      <c r="B46" s="40"/>
      <c r="C46" s="40"/>
      <c r="D46" s="43"/>
      <c r="E46" s="44"/>
      <c r="G46" s="43"/>
      <c r="H46" s="43"/>
      <c r="I46" s="43"/>
    </row>
    <row r="47" spans="1:9" ht="12.75">
      <c r="A47" s="47"/>
      <c r="B47" s="40"/>
      <c r="C47" s="40"/>
      <c r="D47" s="43"/>
      <c r="E47" s="44"/>
      <c r="F47" s="44"/>
      <c r="G47" s="43"/>
      <c r="H47" s="43"/>
      <c r="I47" s="43"/>
    </row>
    <row r="48" spans="1:9" ht="12.75">
      <c r="A48" s="47"/>
      <c r="B48" s="40"/>
      <c r="C48" s="40"/>
      <c r="D48" s="43"/>
      <c r="E48" s="44"/>
      <c r="F48" s="44"/>
      <c r="G48" s="43"/>
      <c r="H48" s="43"/>
      <c r="I48" s="43"/>
    </row>
    <row r="49" spans="1:9" ht="12.75">
      <c r="A49" s="47"/>
      <c r="B49" s="40"/>
      <c r="C49" s="40"/>
      <c r="D49" s="43"/>
      <c r="E49" s="44"/>
      <c r="F49" s="44"/>
      <c r="G49" s="43"/>
      <c r="H49" s="43"/>
      <c r="I49" s="43"/>
    </row>
    <row r="50" spans="1:9" ht="12.75">
      <c r="A50" s="47"/>
      <c r="B50" s="40"/>
      <c r="C50" s="40"/>
      <c r="D50" s="43"/>
      <c r="E50" s="44"/>
      <c r="F50" s="44"/>
      <c r="G50" s="43"/>
      <c r="H50" s="43"/>
      <c r="I50" s="43"/>
    </row>
    <row r="51" spans="1:9" ht="12.75">
      <c r="A51" s="47"/>
      <c r="B51" s="40"/>
      <c r="C51" s="40"/>
      <c r="D51" s="43"/>
      <c r="E51" s="44"/>
      <c r="F51" s="44"/>
      <c r="G51" s="43"/>
      <c r="H51" s="43"/>
      <c r="I51" s="43"/>
    </row>
    <row r="52" spans="1:9" ht="12.75">
      <c r="A52" s="47"/>
      <c r="B52" s="40"/>
      <c r="C52" s="40"/>
      <c r="D52" s="43"/>
      <c r="E52" s="44"/>
      <c r="F52" s="44"/>
      <c r="G52" s="43"/>
      <c r="H52" s="43"/>
      <c r="I52" s="43"/>
    </row>
    <row r="53" spans="1:9" ht="12.75">
      <c r="A53" s="47"/>
      <c r="B53" s="40"/>
      <c r="C53" s="40"/>
      <c r="D53" s="43"/>
      <c r="E53" s="44"/>
      <c r="F53" s="44"/>
      <c r="G53" s="43"/>
      <c r="H53" s="43"/>
      <c r="I53" s="43"/>
    </row>
    <row r="54" spans="1:9" ht="12.75">
      <c r="A54" s="47"/>
      <c r="B54" s="40"/>
      <c r="C54" s="40"/>
      <c r="D54" s="43"/>
      <c r="E54" s="44"/>
      <c r="F54" s="44"/>
      <c r="G54" s="43"/>
      <c r="H54" s="43"/>
      <c r="I54" s="43"/>
    </row>
    <row r="55" spans="1:9" ht="12.75">
      <c r="A55" s="47"/>
      <c r="B55" s="40"/>
      <c r="C55" s="40"/>
      <c r="D55" s="43"/>
      <c r="E55" s="44"/>
      <c r="F55" s="44"/>
      <c r="G55" s="43"/>
      <c r="H55" s="43"/>
      <c r="I55" s="43"/>
    </row>
    <row r="56" spans="1:9" ht="12.75">
      <c r="A56" s="47"/>
      <c r="B56" s="40"/>
      <c r="C56" s="40"/>
      <c r="D56" s="43"/>
      <c r="E56" s="44"/>
      <c r="F56" s="44"/>
      <c r="G56" s="43"/>
      <c r="H56" s="43"/>
      <c r="I56" s="43"/>
    </row>
    <row r="57" spans="1:9" ht="12.75">
      <c r="A57" s="47"/>
      <c r="B57" s="40"/>
      <c r="C57" s="40"/>
      <c r="D57" s="43"/>
      <c r="E57" s="44"/>
      <c r="F57" s="44"/>
      <c r="G57" s="43"/>
      <c r="H57" s="43"/>
      <c r="I57" s="43"/>
    </row>
    <row r="58" spans="1:9" ht="12.75">
      <c r="A58" s="47"/>
      <c r="B58" s="40"/>
      <c r="C58" s="40"/>
      <c r="D58" s="43"/>
      <c r="E58" s="44"/>
      <c r="F58" s="44"/>
      <c r="G58" s="43"/>
      <c r="H58" s="43"/>
      <c r="I58" s="43"/>
    </row>
    <row r="59" spans="1:9" ht="12.75">
      <c r="A59" s="47"/>
      <c r="B59" s="40"/>
      <c r="C59" s="40"/>
      <c r="D59" s="43"/>
      <c r="E59" s="44"/>
      <c r="F59" s="44"/>
      <c r="G59" s="43"/>
      <c r="H59" s="43"/>
      <c r="I59" s="43"/>
    </row>
    <row r="60" spans="1:9" ht="12.75">
      <c r="A60" s="47"/>
      <c r="B60" s="40"/>
      <c r="C60" s="40"/>
      <c r="D60" s="43"/>
      <c r="E60" s="44"/>
      <c r="F60" s="44"/>
      <c r="G60" s="43"/>
      <c r="H60" s="43"/>
      <c r="I60" s="43"/>
    </row>
    <row r="61" spans="1:9" ht="12.75">
      <c r="A61" s="47"/>
      <c r="B61" s="40"/>
      <c r="C61" s="40"/>
      <c r="D61" s="43"/>
      <c r="E61" s="44"/>
      <c r="F61" s="44"/>
      <c r="G61" s="43"/>
      <c r="H61" s="43"/>
      <c r="I61" s="43"/>
    </row>
    <row r="62" spans="1:9" ht="12.75">
      <c r="A62" s="47"/>
      <c r="B62" s="40"/>
      <c r="C62" s="40"/>
      <c r="D62" s="43"/>
      <c r="E62" s="44"/>
      <c r="F62" s="44"/>
      <c r="G62" s="43"/>
      <c r="H62" s="43"/>
      <c r="I62" s="43"/>
    </row>
    <row r="63" spans="1:9" ht="12.75">
      <c r="A63" s="47"/>
      <c r="B63" s="40"/>
      <c r="C63" s="40"/>
      <c r="D63" s="43"/>
      <c r="E63" s="44"/>
      <c r="F63" s="44"/>
      <c r="G63" s="43"/>
      <c r="H63" s="43"/>
      <c r="I63" s="43"/>
    </row>
    <row r="64" spans="1:9" ht="12.75">
      <c r="A64" s="47"/>
      <c r="B64" s="40"/>
      <c r="C64" s="40"/>
      <c r="D64" s="43"/>
      <c r="E64" s="44"/>
      <c r="F64" s="44"/>
      <c r="G64" s="43"/>
      <c r="H64" s="43"/>
      <c r="I64" s="43"/>
    </row>
    <row r="65" spans="1:9" ht="12.75">
      <c r="A65" s="47"/>
      <c r="B65" s="40"/>
      <c r="C65" s="40"/>
      <c r="D65" s="43"/>
      <c r="E65" s="44"/>
      <c r="F65" s="44"/>
      <c r="G65" s="43"/>
      <c r="H65" s="43"/>
      <c r="I65" s="43"/>
    </row>
    <row r="66" spans="1:9" ht="12.75">
      <c r="A66" s="47"/>
      <c r="B66" s="40"/>
      <c r="C66" s="40"/>
      <c r="D66" s="43"/>
      <c r="E66" s="44"/>
      <c r="F66" s="44"/>
      <c r="G66" s="43"/>
      <c r="H66" s="43"/>
      <c r="I66" s="43"/>
    </row>
    <row r="67" spans="1:9" ht="12.75">
      <c r="A67" s="47"/>
      <c r="B67" s="40"/>
      <c r="C67" s="40"/>
      <c r="D67" s="43"/>
      <c r="E67" s="44"/>
      <c r="F67" s="44"/>
      <c r="G67" s="43"/>
      <c r="H67" s="43"/>
      <c r="I67" s="43"/>
    </row>
    <row r="68" spans="1:9" ht="12.75">
      <c r="A68" s="47"/>
      <c r="B68" s="40"/>
      <c r="C68" s="40"/>
      <c r="D68" s="43"/>
      <c r="E68" s="44"/>
      <c r="F68" s="44"/>
      <c r="G68" s="43"/>
      <c r="H68" s="43"/>
      <c r="I68" s="43"/>
    </row>
    <row r="69" spans="1:9" ht="12.75">
      <c r="A69" s="47"/>
      <c r="B69" s="40"/>
      <c r="C69" s="40"/>
      <c r="D69" s="43"/>
      <c r="E69" s="44"/>
      <c r="F69" s="44"/>
      <c r="G69" s="43"/>
      <c r="H69" s="43"/>
      <c r="I69" s="43"/>
    </row>
    <row r="70" spans="1:9" ht="12.75">
      <c r="A70" s="47"/>
      <c r="B70" s="40"/>
      <c r="C70" s="40"/>
      <c r="D70" s="43"/>
      <c r="E70" s="44"/>
      <c r="F70" s="44"/>
      <c r="G70" s="43"/>
      <c r="H70" s="43"/>
      <c r="I70" s="43"/>
    </row>
    <row r="71" spans="1:9" ht="12.75">
      <c r="A71" s="47"/>
      <c r="B71" s="40"/>
      <c r="C71" s="40"/>
      <c r="D71" s="43"/>
      <c r="E71" s="44"/>
      <c r="F71" s="44"/>
      <c r="G71" s="43"/>
      <c r="H71" s="43"/>
      <c r="I71" s="43"/>
    </row>
    <row r="72" spans="1:9" ht="12.75">
      <c r="A72" s="47"/>
      <c r="B72" s="40"/>
      <c r="C72" s="40"/>
      <c r="D72" s="43"/>
      <c r="E72" s="44"/>
      <c r="F72" s="44"/>
      <c r="G72" s="43"/>
      <c r="H72" s="43"/>
      <c r="I72" s="43"/>
    </row>
    <row r="73" spans="1:9" ht="12.75">
      <c r="A73" s="47"/>
      <c r="B73" s="40"/>
      <c r="C73" s="40"/>
      <c r="D73" s="43"/>
      <c r="E73" s="44"/>
      <c r="F73" s="44"/>
      <c r="G73" s="43"/>
      <c r="H73" s="43"/>
      <c r="I73" s="43"/>
    </row>
    <row r="74" spans="1:9" ht="12.75">
      <c r="A74" s="47"/>
      <c r="B74" s="40"/>
      <c r="C74" s="40"/>
      <c r="D74" s="43"/>
      <c r="E74" s="44"/>
      <c r="F74" s="44"/>
      <c r="G74" s="43"/>
      <c r="H74" s="43"/>
      <c r="I74" s="43"/>
    </row>
    <row r="75" spans="1:9" ht="12.75">
      <c r="A75" s="47"/>
      <c r="B75" s="40"/>
      <c r="C75" s="40"/>
      <c r="D75" s="43"/>
      <c r="E75" s="44"/>
      <c r="F75" s="44"/>
      <c r="G75" s="43"/>
      <c r="H75" s="43"/>
      <c r="I75" s="43"/>
    </row>
    <row r="76" spans="1:9" ht="12.75">
      <c r="A76" s="47"/>
      <c r="B76" s="40"/>
      <c r="C76" s="40"/>
      <c r="D76" s="43"/>
      <c r="E76" s="44"/>
      <c r="F76" s="44"/>
      <c r="G76" s="43"/>
      <c r="H76" s="43"/>
      <c r="I76" s="43"/>
    </row>
    <row r="77" spans="1:9" ht="12.75">
      <c r="A77" s="47"/>
      <c r="B77" s="40"/>
      <c r="C77" s="40"/>
      <c r="D77" s="43"/>
      <c r="E77" s="44"/>
      <c r="F77" s="44"/>
      <c r="G77" s="43"/>
      <c r="H77" s="43"/>
      <c r="I77" s="43"/>
    </row>
    <row r="78" spans="1:9" ht="12.75">
      <c r="A78" s="47"/>
      <c r="B78" s="40"/>
      <c r="C78" s="40"/>
      <c r="D78" s="43"/>
      <c r="E78" s="44"/>
      <c r="F78" s="44"/>
      <c r="G78" s="43"/>
      <c r="H78" s="43"/>
      <c r="I78" s="43"/>
    </row>
    <row r="79" spans="1:9" ht="12.75">
      <c r="A79" s="47"/>
      <c r="B79" s="40"/>
      <c r="C79" s="40"/>
      <c r="D79" s="43"/>
      <c r="E79" s="44"/>
      <c r="F79" s="44"/>
      <c r="G79" s="43"/>
      <c r="H79" s="43"/>
      <c r="I79" s="43"/>
    </row>
    <row r="80" spans="1:9" ht="12.75">
      <c r="A80" s="47"/>
      <c r="B80" s="40"/>
      <c r="C80" s="40"/>
      <c r="D80" s="43"/>
      <c r="E80" s="44"/>
      <c r="F80" s="44"/>
      <c r="G80" s="43"/>
      <c r="H80" s="43"/>
      <c r="I80" s="43"/>
    </row>
    <row r="81" spans="1:9" ht="12.75">
      <c r="A81" s="47"/>
      <c r="B81" s="40"/>
      <c r="C81" s="40"/>
      <c r="D81" s="43"/>
      <c r="E81" s="44"/>
      <c r="F81" s="44"/>
      <c r="G81" s="43"/>
      <c r="H81" s="43"/>
      <c r="I81" s="43"/>
    </row>
    <row r="82" spans="1:9" ht="12.75">
      <c r="A82" s="47"/>
      <c r="B82" s="40"/>
      <c r="C82" s="40"/>
      <c r="D82" s="43"/>
      <c r="E82" s="44"/>
      <c r="F82" s="44"/>
      <c r="G82" s="43"/>
      <c r="H82" s="43"/>
      <c r="I82" s="43"/>
    </row>
    <row r="83" spans="1:9" ht="12.75">
      <c r="A83" s="47"/>
      <c r="B83" s="40"/>
      <c r="C83" s="40"/>
      <c r="D83" s="43"/>
      <c r="E83" s="44"/>
      <c r="F83" s="44"/>
      <c r="G83" s="43"/>
      <c r="H83" s="43"/>
      <c r="I83" s="43"/>
    </row>
    <row r="84" spans="1:9" ht="12.75">
      <c r="A84" s="47"/>
      <c r="B84" s="40"/>
      <c r="C84" s="40"/>
      <c r="D84" s="43"/>
      <c r="E84" s="44"/>
      <c r="F84" s="44"/>
      <c r="G84" s="43"/>
      <c r="H84" s="43"/>
      <c r="I84" s="43"/>
    </row>
    <row r="85" spans="1:9" ht="12.75">
      <c r="A85" s="47"/>
      <c r="B85" s="40"/>
      <c r="C85" s="40"/>
      <c r="D85" s="43"/>
      <c r="E85" s="44"/>
      <c r="F85" s="44"/>
      <c r="G85" s="43"/>
      <c r="H85" s="43"/>
      <c r="I85" s="43"/>
    </row>
    <row r="86" spans="1:9" ht="12.75">
      <c r="A86" s="47"/>
      <c r="B86" s="40"/>
      <c r="C86" s="40"/>
      <c r="D86" s="43"/>
      <c r="E86" s="44"/>
      <c r="F86" s="44"/>
      <c r="G86" s="43"/>
      <c r="H86" s="43"/>
      <c r="I86" s="43"/>
    </row>
    <row r="87" spans="1:9" ht="12.75">
      <c r="A87" s="47"/>
      <c r="B87" s="40"/>
      <c r="C87" s="40"/>
      <c r="D87" s="43"/>
      <c r="E87" s="44"/>
      <c r="F87" s="44"/>
      <c r="G87" s="43"/>
      <c r="H87" s="43"/>
      <c r="I87" s="43"/>
    </row>
    <row r="88" spans="1:9" ht="12.75">
      <c r="A88" s="47"/>
      <c r="B88" s="40"/>
      <c r="C88" s="40"/>
      <c r="D88" s="43"/>
      <c r="E88" s="44"/>
      <c r="F88" s="44"/>
      <c r="G88" s="43"/>
      <c r="H88" s="43"/>
      <c r="I88" s="43"/>
    </row>
    <row r="89" spans="1:9" ht="12.75">
      <c r="A89" s="47"/>
      <c r="B89" s="40"/>
      <c r="C89" s="40"/>
      <c r="D89" s="43"/>
      <c r="E89" s="44"/>
      <c r="F89" s="44"/>
      <c r="G89" s="43"/>
      <c r="H89" s="43"/>
      <c r="I89" s="43"/>
    </row>
    <row r="90" spans="1:9" ht="12.75">
      <c r="A90" s="47"/>
      <c r="B90" s="40"/>
      <c r="C90" s="40"/>
      <c r="D90" s="43"/>
      <c r="E90" s="44"/>
      <c r="F90" s="44"/>
      <c r="G90" s="43"/>
      <c r="H90" s="43"/>
      <c r="I90" s="43"/>
    </row>
    <row r="91" spans="1:9" ht="12.75">
      <c r="A91" s="47"/>
      <c r="B91" s="40"/>
      <c r="C91" s="40"/>
      <c r="D91" s="43"/>
      <c r="E91" s="44"/>
      <c r="F91" s="44"/>
      <c r="G91" s="43"/>
      <c r="H91" s="43"/>
      <c r="I91" s="43"/>
    </row>
    <row r="92" spans="1:9" ht="12.75">
      <c r="A92" s="47"/>
      <c r="B92" s="40"/>
      <c r="C92" s="40"/>
      <c r="D92" s="43"/>
      <c r="E92" s="44"/>
      <c r="F92" s="44"/>
      <c r="G92" s="43"/>
      <c r="H92" s="43"/>
      <c r="I92" s="43"/>
    </row>
    <row r="93" spans="1:9" ht="12.75">
      <c r="A93" s="47"/>
      <c r="B93" s="40"/>
      <c r="C93" s="40"/>
      <c r="D93" s="43"/>
      <c r="E93" s="44"/>
      <c r="F93" s="44"/>
      <c r="G93" s="43"/>
      <c r="H93" s="43"/>
      <c r="I93" s="43"/>
    </row>
    <row r="94" spans="1:9" ht="12.75">
      <c r="A94" s="47"/>
      <c r="B94" s="40"/>
      <c r="C94" s="40"/>
      <c r="D94" s="43"/>
      <c r="E94" s="44"/>
      <c r="F94" s="44"/>
      <c r="G94" s="43"/>
      <c r="H94" s="43"/>
      <c r="I94" s="43"/>
    </row>
    <row r="95" spans="1:9" ht="12.75">
      <c r="A95" s="47"/>
      <c r="B95" s="40"/>
      <c r="C95" s="40"/>
      <c r="D95" s="43"/>
      <c r="E95" s="44"/>
      <c r="F95" s="44"/>
      <c r="G95" s="43"/>
      <c r="H95" s="43"/>
      <c r="I95" s="43"/>
    </row>
    <row r="96" spans="1:9" ht="12.75">
      <c r="A96" s="47"/>
      <c r="B96" s="40"/>
      <c r="C96" s="40"/>
      <c r="D96" s="43"/>
      <c r="E96" s="44"/>
      <c r="F96" s="44"/>
      <c r="G96" s="43"/>
      <c r="H96" s="43"/>
      <c r="I96" s="43"/>
    </row>
    <row r="97" spans="1:9" ht="12.75">
      <c r="A97" s="47"/>
      <c r="B97" s="40"/>
      <c r="C97" s="40"/>
      <c r="D97" s="43"/>
      <c r="E97" s="44"/>
      <c r="F97" s="44"/>
      <c r="G97" s="43"/>
      <c r="H97" s="43"/>
      <c r="I97" s="43"/>
    </row>
    <row r="98" spans="1:9" ht="12.75">
      <c r="A98" s="47"/>
      <c r="B98" s="40"/>
      <c r="C98" s="40"/>
      <c r="D98" s="43"/>
      <c r="E98" s="44"/>
      <c r="F98" s="44"/>
      <c r="G98" s="43"/>
      <c r="H98" s="43"/>
      <c r="I98" s="43"/>
    </row>
    <row r="99" spans="1:9" ht="12.75">
      <c r="A99" s="47"/>
      <c r="B99" s="40"/>
      <c r="C99" s="40"/>
      <c r="D99" s="43"/>
      <c r="E99" s="44"/>
      <c r="F99" s="44"/>
      <c r="G99" s="43"/>
      <c r="H99" s="43"/>
      <c r="I99" s="43"/>
    </row>
    <row r="100" spans="1:9" ht="12.75">
      <c r="A100" s="47"/>
      <c r="B100" s="40"/>
      <c r="C100" s="40"/>
      <c r="D100" s="43"/>
      <c r="E100" s="44"/>
      <c r="F100" s="44"/>
      <c r="G100" s="43"/>
      <c r="H100" s="43"/>
      <c r="I100" s="43"/>
    </row>
  </sheetData>
  <mergeCells count="1"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PCB - BeagleCore</vt:lpstr>
      <vt:lpstr>PCB - Fully Integrated</vt:lpstr>
      <vt:lpstr>Mechanical Components 2.0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2020-02-05T03:08:52Z</dcterms:modified>
</cp:coreProperties>
</file>