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<sst xmlns="http://schemas.openxmlformats.org/spreadsheetml/2006/main" count="2900" uniqueCount="336">
  <si>
    <t>DataScadenta</t>
  </si>
  <si>
    <t>StareLaData</t>
  </si>
  <si>
    <t>Numar</t>
  </si>
  <si>
    <t>Tip</t>
  </si>
  <si>
    <t>Data</t>
  </si>
  <si>
    <t>DataEmiterii</t>
  </si>
  <si>
    <t>Emitent</t>
  </si>
  <si>
    <t>Tert</t>
  </si>
  <si>
    <t>Suma</t>
  </si>
  <si>
    <t>Avans</t>
  </si>
  <si>
    <t>Serie</t>
  </si>
  <si>
    <t>NrGirari</t>
  </si>
  <si>
    <t>ContContabil</t>
  </si>
  <si>
    <t>Banca</t>
  </si>
  <si>
    <t>ContEmitent</t>
  </si>
  <si>
    <t>BancaEmitent</t>
  </si>
  <si>
    <t>StareCurenta</t>
  </si>
  <si>
    <t>Agent</t>
  </si>
  <si>
    <t>Spre decontare</t>
  </si>
  <si>
    <t>BOP</t>
  </si>
  <si>
    <t>BRENADO FOR HOUSE SRL</t>
  </si>
  <si>
    <t>BRIOTHERMXPS SRL</t>
  </si>
  <si>
    <t>BACX3AA.6398100</t>
  </si>
  <si>
    <t>5113.LEI.000</t>
  </si>
  <si>
    <t>BCR</t>
  </si>
  <si>
    <t>RO71BACX0000002298328000</t>
  </si>
  <si>
    <t>UniCredit Bank</t>
  </si>
  <si>
    <t>NECUNOSCUT</t>
  </si>
  <si>
    <t>SANEX SA</t>
  </si>
  <si>
    <t>BACX1AA.1930107</t>
  </si>
  <si>
    <t>PREMIER FLOORING GROUP SRL</t>
  </si>
  <si>
    <t>BACX3AA.6398151</t>
  </si>
  <si>
    <t>C.S.V. EURO MEDA SRL</t>
  </si>
  <si>
    <t>BACX3AA.6398180</t>
  </si>
  <si>
    <t>REGATA SRL</t>
  </si>
  <si>
    <t>BACX3AA.6398240</t>
  </si>
  <si>
    <t>FREE STAR SRL</t>
  </si>
  <si>
    <t>BACX3AA.6398213</t>
  </si>
  <si>
    <t>ARABESQUE SRL</t>
  </si>
  <si>
    <t>BACX3AA.6398221</t>
  </si>
  <si>
    <t>ADEPLAST SRL</t>
  </si>
  <si>
    <t>BACX3AA.6398247</t>
  </si>
  <si>
    <t>LUCALEX SRL</t>
  </si>
  <si>
    <t>BACX3AA.6515016</t>
  </si>
  <si>
    <t>KNAUF GIPS SRL</t>
  </si>
  <si>
    <t>BACX3AA.6515032</t>
  </si>
  <si>
    <t>BACX3AA.6398198</t>
  </si>
  <si>
    <t>BACX3AA.6398222</t>
  </si>
  <si>
    <t>ELECTRO-FLUX SRL</t>
  </si>
  <si>
    <t>BACX3AA.6398223</t>
  </si>
  <si>
    <t>SIPEX COMPANY S.A.</t>
  </si>
  <si>
    <t>BACX3AA.6398258</t>
  </si>
  <si>
    <t>DAMILA SRL</t>
  </si>
  <si>
    <t>BACX3AA.6515169</t>
  </si>
  <si>
    <t>BACX3AA.6515033</t>
  </si>
  <si>
    <t>METAL BUSINESS WORK SRL</t>
  </si>
  <si>
    <t>BACX3AA.6398200</t>
  </si>
  <si>
    <t>VENUS DSH IMPORT EXPORT SRL</t>
  </si>
  <si>
    <t>BACX3AA.6398235</t>
  </si>
  <si>
    <t>TEMAD CO SRL</t>
  </si>
  <si>
    <t>BACX3AA.6398260</t>
  </si>
  <si>
    <t>BACX3AA.6515017</t>
  </si>
  <si>
    <t>ELIS PAVAJE SRL</t>
  </si>
  <si>
    <t>BACX3AA.6515200</t>
  </si>
  <si>
    <t>BACX3AA.6398201</t>
  </si>
  <si>
    <t>BACX3AA.6398261</t>
  </si>
  <si>
    <t>CEMROM SA</t>
  </si>
  <si>
    <t>BACX3AA.6515163</t>
  </si>
  <si>
    <t>BACX3AA.6515036</t>
  </si>
  <si>
    <t>BACX3AA.6515201</t>
  </si>
  <si>
    <t>BACX3AA.6398242</t>
  </si>
  <si>
    <t>RAWLPLUG ROMANIA S.R.L.</t>
  </si>
  <si>
    <t>BACX3AA.6398230</t>
  </si>
  <si>
    <t>BACX3AA.6398248</t>
  </si>
  <si>
    <t>BACX3AA.6515182</t>
  </si>
  <si>
    <t>BACX3AA.6515018</t>
  </si>
  <si>
    <t>BACX3AA.6515202</t>
  </si>
  <si>
    <t>TUPLEX PLASTIC SRL</t>
  </si>
  <si>
    <t>BACX3AA.6398203</t>
  </si>
  <si>
    <t>BACX3AA.6398202</t>
  </si>
  <si>
    <t>DEDRA EXIM TOOLS S.R.L.</t>
  </si>
  <si>
    <t>BACX3AA.6398210</t>
  </si>
  <si>
    <t>BACX3AA.6398263</t>
  </si>
  <si>
    <t>BACX3AA.6515034</t>
  </si>
  <si>
    <t>BACX3AA.6515203</t>
  </si>
  <si>
    <t>TODOCERAM SRL</t>
  </si>
  <si>
    <t>BACX3AA.6398123</t>
  </si>
  <si>
    <t>BACX3AA.6398209</t>
  </si>
  <si>
    <t>BACX3AA.6398253</t>
  </si>
  <si>
    <t>BACX3AA.6515165</t>
  </si>
  <si>
    <t>BACX3AA.6515183</t>
  </si>
  <si>
    <t>BACX3AA.6515035</t>
  </si>
  <si>
    <t>ROMPROFIX SRL</t>
  </si>
  <si>
    <t>BACX3AA.6515083</t>
  </si>
  <si>
    <t>BACX3AA.6398124</t>
  </si>
  <si>
    <t>TEMPOSANIT SRL</t>
  </si>
  <si>
    <t>BACX3AA.6398199</t>
  </si>
  <si>
    <t>LUMY TOOLS TRANS SUCEAVA FILIALA OTOPENI SRL</t>
  </si>
  <si>
    <t>BACX3AA.6398216</t>
  </si>
  <si>
    <t>BACX3AA.6398254</t>
  </si>
  <si>
    <t>SAINT-GOBAIN CONSTRUCTION PRODUCTS ROMANIA SRL</t>
  </si>
  <si>
    <t>BACX3AA.6398268</t>
  </si>
  <si>
    <t>BACX3AA.6515037</t>
  </si>
  <si>
    <t>BACX3AA.6515204</t>
  </si>
  <si>
    <t>BACX3AA.6515084</t>
  </si>
  <si>
    <t>BACX3AA.6398125</t>
  </si>
  <si>
    <t>BACX3AA.6398187</t>
  </si>
  <si>
    <t>BACX3AA.6398269</t>
  </si>
  <si>
    <t>BACX3AA.6515184</t>
  </si>
  <si>
    <t>BADENMOB SRL</t>
  </si>
  <si>
    <t>BACX3AA.6243592</t>
  </si>
  <si>
    <t>BACX3AA.6515205</t>
  </si>
  <si>
    <t>CONSOLIGHT COM SRL</t>
  </si>
  <si>
    <t>BACX3AA.6398208</t>
  </si>
  <si>
    <t>BACX3AA.6398233</t>
  </si>
  <si>
    <t>KRISTAL STIL S.R.L.</t>
  </si>
  <si>
    <t>BACX3AA.6398238</t>
  </si>
  <si>
    <t>BACX3AA.6515164</t>
  </si>
  <si>
    <t>BACX3AA.6515170</t>
  </si>
  <si>
    <t>BACX3AA.6515185</t>
  </si>
  <si>
    <t>BACX3AA.6243590</t>
  </si>
  <si>
    <t>ROMCIM IMPEX SRL</t>
  </si>
  <si>
    <t>BACX3AA.6515122</t>
  </si>
  <si>
    <t>RIVIERA BIKE SRL</t>
  </si>
  <si>
    <t>BACX3AA.6398214</t>
  </si>
  <si>
    <t>BACX3AA.6398264</t>
  </si>
  <si>
    <t>BACX3AA.6515171</t>
  </si>
  <si>
    <t>BACX3AA.6515186</t>
  </si>
  <si>
    <t>BACX3AA.6515056</t>
  </si>
  <si>
    <t>BACX3AA.6515206</t>
  </si>
  <si>
    <t>BACX3AA.6515123</t>
  </si>
  <si>
    <t>AX PERPETUUM IMPEX SRL</t>
  </si>
  <si>
    <t>BACX3AA.6398219</t>
  </si>
  <si>
    <t>BACX3AA.6398224</t>
  </si>
  <si>
    <t>BACX3AA.6398275</t>
  </si>
  <si>
    <t>KOBER SRL</t>
  </si>
  <si>
    <t>BACX3AA.6515166</t>
  </si>
  <si>
    <t>BACX3AA.6515187</t>
  </si>
  <si>
    <t>BACX3AA.6515052</t>
  </si>
  <si>
    <t>BACX3AA.6398215</t>
  </si>
  <si>
    <t>BACX3AA.6398225</t>
  </si>
  <si>
    <t>BACX3AA.6515167</t>
  </si>
  <si>
    <t>BACX3AA.6399000</t>
  </si>
  <si>
    <t>BACX3AA.6515174</t>
  </si>
  <si>
    <t>BACX3AA.6515053</t>
  </si>
  <si>
    <t>BACX3AA.6243637</t>
  </si>
  <si>
    <t>BAUMIT ROMANIA COM SRL</t>
  </si>
  <si>
    <t>BACX3AA.6398270</t>
  </si>
  <si>
    <t>BACX3AA.6515175</t>
  </si>
  <si>
    <t>BACX3AA.6515054</t>
  </si>
  <si>
    <t>BACX3AA.6396450</t>
  </si>
  <si>
    <t>BACX3AA.6398271</t>
  </si>
  <si>
    <t>BACX3AA.6515188</t>
  </si>
  <si>
    <t>BACX3AA.6515139</t>
  </si>
  <si>
    <t>BACX3AA.6396451</t>
  </si>
  <si>
    <t>THERMOSYSTEM CONSTRUCT CORPORATION SRL</t>
  </si>
  <si>
    <t>BACX3AA.6398236</t>
  </si>
  <si>
    <t>BACX3AA.6515189</t>
  </si>
  <si>
    <t>BACX3AA.6515124</t>
  </si>
  <si>
    <t>BACX3AA.6515140</t>
  </si>
  <si>
    <t>BACX3AA.6396489</t>
  </si>
  <si>
    <t>BACX3AA.6398237</t>
  </si>
  <si>
    <t>BACX3AA.6515190</t>
  </si>
  <si>
    <t>BACX3AA.6515125</t>
  </si>
  <si>
    <t>BACX3AA.6398179</t>
  </si>
  <si>
    <t>BACX3AAA.6398188</t>
  </si>
  <si>
    <t>BACX3AA.6398220</t>
  </si>
  <si>
    <t>BACX3AA.6398272</t>
  </si>
  <si>
    <t>SEA ROMANIA SRL</t>
  </si>
  <si>
    <t>BACX3AA.651594</t>
  </si>
  <si>
    <t>BACX3AA.6515191</t>
  </si>
  <si>
    <t>BACX3AA.6515127</t>
  </si>
  <si>
    <t>BACX3AA.6515141</t>
  </si>
  <si>
    <t>BACX3AA.6398181</t>
  </si>
  <si>
    <t>BACX3AA.6398273</t>
  </si>
  <si>
    <t>BACX3AA.6515176</t>
  </si>
  <si>
    <t>BACX3AA.6515041</t>
  </si>
  <si>
    <t>ADULT CONSTRUCT SRL</t>
  </si>
  <si>
    <t>BACX3AA.6515073</t>
  </si>
  <si>
    <t>BACX3AA.6515126</t>
  </si>
  <si>
    <t>FILOV IMPEX S.R.L.</t>
  </si>
  <si>
    <t>BACX3AA.6398259</t>
  </si>
  <si>
    <t>BACX3AA.6398274</t>
  </si>
  <si>
    <t>BACX3AA.6515195</t>
  </si>
  <si>
    <t>BACX3AA.655177</t>
  </si>
  <si>
    <t>BACX3AA.6515042</t>
  </si>
  <si>
    <t>BACX3AA.6515058</t>
  </si>
  <si>
    <t>BACX3AA.6398177</t>
  </si>
  <si>
    <t>BACX3AA.6515168</t>
  </si>
  <si>
    <t>BACX3AA.6515178</t>
  </si>
  <si>
    <t>BACX3AA.6515196</t>
  </si>
  <si>
    <t>BACX3AA.6515074</t>
  </si>
  <si>
    <t>BACX3AA.6515172</t>
  </si>
  <si>
    <t>BACX3AA.6515179</t>
  </si>
  <si>
    <t>BACX3AA.6515011</t>
  </si>
  <si>
    <t>BACX3AA.6515197</t>
  </si>
  <si>
    <t>BACX3AA.6515128</t>
  </si>
  <si>
    <t>DMT TEODORA DISTRIBUTION SRL</t>
  </si>
  <si>
    <t>BACX3AA.6515173</t>
  </si>
  <si>
    <t>BACX3AA.6515181</t>
  </si>
  <si>
    <t>BACX3AA.6515012</t>
  </si>
  <si>
    <t>COLOR EXPERT RO, S.R.L. (CERO)</t>
  </si>
  <si>
    <t>BACX3AA.6515019</t>
  </si>
  <si>
    <t>BACX3AA.6515043</t>
  </si>
  <si>
    <t>BACX3AA.6515059</t>
  </si>
  <si>
    <t>BACX3AA.6515091</t>
  </si>
  <si>
    <t>BACX3AA.6515129</t>
  </si>
  <si>
    <t>BACX3AA.6398231</t>
  </si>
  <si>
    <t>BACX3AA.6515009</t>
  </si>
  <si>
    <t>BACX3AA.6515044</t>
  </si>
  <si>
    <t>BACX1AA.1930108</t>
  </si>
  <si>
    <t>BACX3AA.6515060</t>
  </si>
  <si>
    <t>BACX3AA.6515092</t>
  </si>
  <si>
    <t>BACX3AA.6515130</t>
  </si>
  <si>
    <t>BACX3AA.6398265</t>
  </si>
  <si>
    <t>BACX3AA.6515038</t>
  </si>
  <si>
    <t>BACX1AA.1930109</t>
  </si>
  <si>
    <t>BACX3AA.6515061</t>
  </si>
  <si>
    <t>BACX3AA.6515093</t>
  </si>
  <si>
    <t>BACX3AA.6398239</t>
  </si>
  <si>
    <t>BACX3AA.6398266</t>
  </si>
  <si>
    <t>BACX3AA.6515192</t>
  </si>
  <si>
    <t>BACX3AA.6515062</t>
  </si>
  <si>
    <t>BACX3AA.6515112</t>
  </si>
  <si>
    <t>BACX3AA.6398267</t>
  </si>
  <si>
    <t>BACX3AA.6515045</t>
  </si>
  <si>
    <t>BACX3AA.6515063</t>
  </si>
  <si>
    <t>BACX3AA.6515094</t>
  </si>
  <si>
    <t>BACX3AA.6515180</t>
  </si>
  <si>
    <t>BACX3AA.6515013</t>
  </si>
  <si>
    <t>BACX3AA.6515040</t>
  </si>
  <si>
    <t>BACX3AA.6515049</t>
  </si>
  <si>
    <t>ART ROOF DESIGN SRL</t>
  </si>
  <si>
    <t>BACX3AA.6515069</t>
  </si>
  <si>
    <t>Costi Epure</t>
  </si>
  <si>
    <t>BACX3AA.6515057</t>
  </si>
  <si>
    <t>BACX3AA.6515113</t>
  </si>
  <si>
    <t>BACX3AA.6515198</t>
  </si>
  <si>
    <t>BACX3AA.6515207</t>
  </si>
  <si>
    <t>BACX3AA.6515070</t>
  </si>
  <si>
    <t>BACX3AA.6515096</t>
  </si>
  <si>
    <t>BACX3AA.6515114</t>
  </si>
  <si>
    <t>BACX3AA.6398249</t>
  </si>
  <si>
    <t>BACX3AA.6515046</t>
  </si>
  <si>
    <t>BACX3AA.6515067</t>
  </si>
  <si>
    <t>PPG ROMANIA S.A.</t>
  </si>
  <si>
    <t>BACX3AA.6515085</t>
  </si>
  <si>
    <t>BACX3AA.6515115</t>
  </si>
  <si>
    <t xml:space="preserve">ELBI  ELECTRIC &amp; LIGHTING SRL</t>
  </si>
  <si>
    <t>BACX3AA.6515142</t>
  </si>
  <si>
    <t>BACX3AA.6515208</t>
  </si>
  <si>
    <t>BACX3AA.6515086</t>
  </si>
  <si>
    <t>BACX3AA.6515100</t>
  </si>
  <si>
    <t>BACX3AA.6515120</t>
  </si>
  <si>
    <t>BACX3AA.6515020</t>
  </si>
  <si>
    <t>BACX3AA.6515068</t>
  </si>
  <si>
    <t>TRIVOLI IMPEX SRL</t>
  </si>
  <si>
    <t>BACX3AA.6515064</t>
  </si>
  <si>
    <t>BACX3AA.6515101</t>
  </si>
  <si>
    <t>BACX3AA.6515116</t>
  </si>
  <si>
    <t>BACX3AA.6398183</t>
  </si>
  <si>
    <t>BACX3AA.6515066</t>
  </si>
  <si>
    <t>BACX3AA.6515071</t>
  </si>
  <si>
    <t>BACX3AA.6515177</t>
  </si>
  <si>
    <t>BACX3AA.6515193</t>
  </si>
  <si>
    <t>BACX3AA.6515065</t>
  </si>
  <si>
    <t>BACX3AA.6515072</t>
  </si>
  <si>
    <t>BACX3AA.6515118</t>
  </si>
  <si>
    <t>BACX3AA.6515146</t>
  </si>
  <si>
    <t>BACX3AA.6515095</t>
  </si>
  <si>
    <t>BACX3AAA.6515102</t>
  </si>
  <si>
    <t>BACX3AA.6515121</t>
  </si>
  <si>
    <t>BACX3AA.6515147</t>
  </si>
  <si>
    <t>BACX3AA.6398184</t>
  </si>
  <si>
    <t>BACX3AA.6515047</t>
  </si>
  <si>
    <t>BACX3AA.6515104</t>
  </si>
  <si>
    <t>BACX3AA.6515132</t>
  </si>
  <si>
    <t>BACX3AA.6515148</t>
  </si>
  <si>
    <t>BCV OFFICE TRADE GROUP SRL</t>
  </si>
  <si>
    <t>BACX3AA.6398190</t>
  </si>
  <si>
    <t>BACX3AA.6515105</t>
  </si>
  <si>
    <t>BACX3AA.6515133</t>
  </si>
  <si>
    <t>BACX3AA.6515136</t>
  </si>
  <si>
    <t>BACX3AA.6515668</t>
  </si>
  <si>
    <t>BACX3AA.6515021</t>
  </si>
  <si>
    <t>BACX3AA.6515048</t>
  </si>
  <si>
    <t>BACX3AA.6515137</t>
  </si>
  <si>
    <t>WOOD CLASS DESIGN SRL</t>
  </si>
  <si>
    <t>BACX3AA.6515153</t>
  </si>
  <si>
    <t>BACX3AA.6515669</t>
  </si>
  <si>
    <t>BACX3AA.6398191</t>
  </si>
  <si>
    <t>BACX3AA.6515097</t>
  </si>
  <si>
    <t>BACX3AA.6515143</t>
  </si>
  <si>
    <t>BACX3AA.651549</t>
  </si>
  <si>
    <t>BACX3AA.6515075</t>
  </si>
  <si>
    <t>BACX3AA.6515150</t>
  </si>
  <si>
    <t>BACX3AA.6515670</t>
  </si>
  <si>
    <t>BACX3AA.6515090</t>
  </si>
  <si>
    <t>BACX3AA.6515103</t>
  </si>
  <si>
    <t>BACX3AA.6515106</t>
  </si>
  <si>
    <t>BACX3AA.6515154</t>
  </si>
  <si>
    <t>BACX3AA.6515671</t>
  </si>
  <si>
    <t>BACX3AA.6515076</t>
  </si>
  <si>
    <t>BACX3AA.6515151</t>
  </si>
  <si>
    <t>BACX3AA.6515155</t>
  </si>
  <si>
    <t>BACX3AA.6515672</t>
  </si>
  <si>
    <t>BACX3AA.6515087</t>
  </si>
  <si>
    <t>BACX3AA.6515107</t>
  </si>
  <si>
    <t>BACX3AA.6515673</t>
  </si>
  <si>
    <t>BACX3AA.6515077</t>
  </si>
  <si>
    <t>BACX3AA.6515152</t>
  </si>
  <si>
    <t>BACX3AA.6515088</t>
  </si>
  <si>
    <t>BACX3AA.6515108</t>
  </si>
  <si>
    <t>BACX3AA.6515199</t>
  </si>
  <si>
    <t>BACX3AA.6515098</t>
  </si>
  <si>
    <t>BACX3AA.6515078</t>
  </si>
  <si>
    <t>BACX3AA.6515109</t>
  </si>
  <si>
    <t>BACX3AA.6515055</t>
  </si>
  <si>
    <t>BACX3AA.6515099</t>
  </si>
  <si>
    <t>BACX3AA.6515079</t>
  </si>
  <si>
    <t>BACX3AA.6515110</t>
  </si>
  <si>
    <t>BACX3AA.6515080</t>
  </si>
  <si>
    <t>BACX3AA.6515111</t>
  </si>
  <si>
    <t>BACX3AA.6515089</t>
  </si>
  <si>
    <t>BACX3AA.6515145</t>
  </si>
  <si>
    <t>BACX3AA.6515156</t>
  </si>
  <si>
    <t>BACX3AA.6515081</t>
  </si>
  <si>
    <t>BACX3AA.6515157</t>
  </si>
  <si>
    <t>BACX3AA.6515082</t>
  </si>
  <si>
    <t>BACX3AA.6515039</t>
  </si>
  <si>
    <t>HECHT MOTORS SRL</t>
  </si>
  <si>
    <t>BACX3AA.6397399</t>
  </si>
  <si>
    <t>BACX3AA.6515135</t>
  </si>
  <si>
    <t>BACX3AA.6515158</t>
  </si>
  <si>
    <t>BACX3AA.6515667</t>
  </si>
  <si>
    <t>BACX3AA.6398147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</si>
</sst>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164" fillId="0" borderId="0" xfId="0">
      <alignment horizontal="right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R263"/>
  <sheetViews>
    <sheetView tabSelected="1" topLeftCell="A1" workbookViewId="0">
      <selection activeCell="A1" sqref="A1"/>
    </sheetView>
  </sheetViews>
  <sheetFormatPr defaultColWidth="11.42578125" defaultRowHeight="12.75"/>
  <cols>
    <col min="1" max="18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f>DATE(2025,7,10)</f>
        <v>45848</v>
      </c>
      <c r="B2" s="3" t="s">
        <v>18</v>
      </c>
      <c r="C2" s="4">
        <v>250400105</v>
      </c>
      <c r="D2" s="3" t="s">
        <v>19</v>
      </c>
      <c r="E2" s="2">
        <f>DATE(2025,4,11)</f>
        <v>45758</v>
      </c>
      <c r="F2" s="2">
        <f>DATE(2025,4,11)</f>
        <v>45758</v>
      </c>
      <c r="G2" s="3" t="s">
        <v>20</v>
      </c>
      <c r="H2" s="3" t="s">
        <v>21</v>
      </c>
      <c r="I2" s="5">
        <v>13667</v>
      </c>
      <c r="J2" s="5">
        <v>0</v>
      </c>
      <c r="K2" s="3" t="s">
        <v>22</v>
      </c>
      <c r="L2" s="4">
        <v>0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</row>
    <row r="3">
      <c r="A3" s="2">
        <f>DATE(2025,7,10)</f>
        <v>45848</v>
      </c>
      <c r="B3" s="3" t="s">
        <v>18</v>
      </c>
      <c r="C3" s="4">
        <v>250500055</v>
      </c>
      <c r="D3" s="3" t="s">
        <v>19</v>
      </c>
      <c r="E3" s="2">
        <f>DATE(2025,5,20)</f>
        <v>45797</v>
      </c>
      <c r="F3" s="2">
        <f>DATE(2025,5,20)</f>
        <v>45797</v>
      </c>
      <c r="G3" s="3" t="s">
        <v>20</v>
      </c>
      <c r="H3" s="3" t="s">
        <v>28</v>
      </c>
      <c r="I3" s="5">
        <v>13005.79</v>
      </c>
      <c r="J3" s="5">
        <v>0</v>
      </c>
      <c r="K3" s="3" t="s">
        <v>29</v>
      </c>
      <c r="L3" s="4">
        <v>0</v>
      </c>
      <c r="M3" s="3" t="s">
        <v>23</v>
      </c>
      <c r="N3" s="3" t="s">
        <v>24</v>
      </c>
      <c r="O3" s="3" t="s">
        <v>25</v>
      </c>
      <c r="P3" s="3" t="s">
        <v>26</v>
      </c>
      <c r="Q3" s="3" t="s">
        <v>18</v>
      </c>
      <c r="R3" s="3" t="s">
        <v>27</v>
      </c>
    </row>
    <row r="4">
      <c r="A4" s="2">
        <f>DATE(2025,7,14)</f>
        <v>45852</v>
      </c>
      <c r="B4" s="3" t="s">
        <v>18</v>
      </c>
      <c r="C4" s="4">
        <v>250400167</v>
      </c>
      <c r="D4" s="3" t="s">
        <v>19</v>
      </c>
      <c r="E4" s="2">
        <f>DATE(2025,4,29)</f>
        <v>45776</v>
      </c>
      <c r="F4" s="2">
        <f>DATE(2025,4,29)</f>
        <v>45776</v>
      </c>
      <c r="G4" s="3" t="s">
        <v>20</v>
      </c>
      <c r="H4" s="3" t="s">
        <v>30</v>
      </c>
      <c r="I4" s="5">
        <v>4626.85</v>
      </c>
      <c r="J4" s="5">
        <v>0</v>
      </c>
      <c r="K4" s="3" t="s">
        <v>31</v>
      </c>
      <c r="L4" s="4">
        <v>0</v>
      </c>
      <c r="M4" s="3" t="s">
        <v>23</v>
      </c>
      <c r="N4" s="3" t="s">
        <v>24</v>
      </c>
      <c r="O4" s="3" t="s">
        <v>25</v>
      </c>
      <c r="P4" s="3" t="s">
        <v>26</v>
      </c>
      <c r="Q4" s="3" t="s">
        <v>18</v>
      </c>
      <c r="R4" s="3" t="s">
        <v>27</v>
      </c>
    </row>
    <row r="5">
      <c r="A5" s="2">
        <f>DATE(2025,7,14)</f>
        <v>45852</v>
      </c>
      <c r="B5" s="3" t="s">
        <v>18</v>
      </c>
      <c r="C5" s="4">
        <v>250500019</v>
      </c>
      <c r="D5" s="3" t="s">
        <v>19</v>
      </c>
      <c r="E5" s="2">
        <f>DATE(2025,5,8)</f>
        <v>45785</v>
      </c>
      <c r="F5" s="2">
        <f>DATE(2025,5,8)</f>
        <v>45785</v>
      </c>
      <c r="G5" s="3" t="s">
        <v>20</v>
      </c>
      <c r="H5" s="3" t="s">
        <v>32</v>
      </c>
      <c r="I5" s="5">
        <v>10000</v>
      </c>
      <c r="J5" s="5">
        <v>0</v>
      </c>
      <c r="K5" s="3" t="s">
        <v>33</v>
      </c>
      <c r="L5" s="4">
        <v>0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18</v>
      </c>
      <c r="R5" s="3" t="s">
        <v>27</v>
      </c>
    </row>
    <row r="6">
      <c r="A6" s="2">
        <f>DATE(2025,7,14)</f>
        <v>45852</v>
      </c>
      <c r="B6" s="3" t="s">
        <v>18</v>
      </c>
      <c r="C6" s="4">
        <v>250500042</v>
      </c>
      <c r="D6" s="3" t="s">
        <v>19</v>
      </c>
      <c r="E6" s="2">
        <f>DATE(2025,5,14)</f>
        <v>45791</v>
      </c>
      <c r="F6" s="2">
        <f>DATE(2025,5,14)</f>
        <v>45791</v>
      </c>
      <c r="G6" s="3" t="s">
        <v>20</v>
      </c>
      <c r="H6" s="3" t="s">
        <v>34</v>
      </c>
      <c r="I6" s="5">
        <v>9400</v>
      </c>
      <c r="J6" s="5">
        <v>0</v>
      </c>
      <c r="K6" s="3" t="s">
        <v>35</v>
      </c>
      <c r="L6" s="4">
        <v>0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18</v>
      </c>
      <c r="R6" s="3" t="s">
        <v>27</v>
      </c>
    </row>
    <row r="7">
      <c r="A7" s="2">
        <f>DATE(2025,7,14)</f>
        <v>45852</v>
      </c>
      <c r="B7" s="3" t="s">
        <v>18</v>
      </c>
      <c r="C7" s="4">
        <v>250500059</v>
      </c>
      <c r="D7" s="3" t="s">
        <v>19</v>
      </c>
      <c r="E7" s="2">
        <f>DATE(2025,5,20)</f>
        <v>45797</v>
      </c>
      <c r="F7" s="2">
        <f>DATE(2025,5,20)</f>
        <v>45797</v>
      </c>
      <c r="G7" s="3" t="s">
        <v>20</v>
      </c>
      <c r="H7" s="3" t="s">
        <v>36</v>
      </c>
      <c r="I7" s="5">
        <v>5741.25</v>
      </c>
      <c r="J7" s="5">
        <v>0</v>
      </c>
      <c r="K7" s="3" t="s">
        <v>37</v>
      </c>
      <c r="L7" s="4">
        <v>0</v>
      </c>
      <c r="M7" s="3" t="s">
        <v>23</v>
      </c>
      <c r="N7" s="3" t="s">
        <v>24</v>
      </c>
      <c r="O7" s="3" t="s">
        <v>25</v>
      </c>
      <c r="P7" s="3" t="s">
        <v>26</v>
      </c>
      <c r="Q7" s="3" t="s">
        <v>18</v>
      </c>
      <c r="R7" s="3" t="s">
        <v>27</v>
      </c>
    </row>
    <row r="8">
      <c r="A8" s="2">
        <f>DATE(2025,7,14)</f>
        <v>45852</v>
      </c>
      <c r="B8" s="3" t="s">
        <v>18</v>
      </c>
      <c r="C8" s="4">
        <v>250500067</v>
      </c>
      <c r="D8" s="3" t="s">
        <v>19</v>
      </c>
      <c r="E8" s="2">
        <f>DATE(2025,5,21)</f>
        <v>45798</v>
      </c>
      <c r="F8" s="2">
        <f>DATE(2025,5,21)</f>
        <v>45798</v>
      </c>
      <c r="G8" s="3" t="s">
        <v>20</v>
      </c>
      <c r="H8" s="3" t="s">
        <v>38</v>
      </c>
      <c r="I8" s="5">
        <v>5000</v>
      </c>
      <c r="J8" s="5">
        <v>0</v>
      </c>
      <c r="K8" s="3" t="s">
        <v>39</v>
      </c>
      <c r="L8" s="4">
        <v>0</v>
      </c>
      <c r="M8" s="3" t="s">
        <v>23</v>
      </c>
      <c r="N8" s="3" t="s">
        <v>24</v>
      </c>
      <c r="O8" s="3" t="s">
        <v>25</v>
      </c>
      <c r="P8" s="3" t="s">
        <v>26</v>
      </c>
      <c r="Q8" s="3" t="s">
        <v>18</v>
      </c>
      <c r="R8" s="3" t="s">
        <v>27</v>
      </c>
    </row>
    <row r="9">
      <c r="A9" s="2">
        <f>DATE(2025,7,14)</f>
        <v>45852</v>
      </c>
      <c r="B9" s="3" t="s">
        <v>18</v>
      </c>
      <c r="C9" s="4">
        <v>250500091</v>
      </c>
      <c r="D9" s="3" t="s">
        <v>19</v>
      </c>
      <c r="E9" s="2">
        <f>DATE(2025,5,28)</f>
        <v>45805</v>
      </c>
      <c r="F9" s="2">
        <f>DATE(2025,5,28)</f>
        <v>45805</v>
      </c>
      <c r="G9" s="3" t="s">
        <v>20</v>
      </c>
      <c r="H9" s="3" t="s">
        <v>40</v>
      </c>
      <c r="I9" s="5">
        <v>15000</v>
      </c>
      <c r="J9" s="5">
        <v>0</v>
      </c>
      <c r="K9" s="3" t="s">
        <v>41</v>
      </c>
      <c r="L9" s="4">
        <v>0</v>
      </c>
      <c r="M9" s="3" t="s">
        <v>23</v>
      </c>
      <c r="N9" s="3" t="s">
        <v>24</v>
      </c>
      <c r="O9" s="3" t="s">
        <v>25</v>
      </c>
      <c r="P9" s="3" t="s">
        <v>26</v>
      </c>
      <c r="Q9" s="3" t="s">
        <v>18</v>
      </c>
      <c r="R9" s="3" t="s">
        <v>27</v>
      </c>
    </row>
    <row r="10">
      <c r="A10" s="2">
        <f>DATE(2025,7,14)</f>
        <v>45852</v>
      </c>
      <c r="B10" s="3" t="s">
        <v>18</v>
      </c>
      <c r="C10" s="4">
        <v>250600059</v>
      </c>
      <c r="D10" s="3" t="s">
        <v>19</v>
      </c>
      <c r="E10" s="2">
        <f>DATE(2025,6,16)</f>
        <v>45824</v>
      </c>
      <c r="F10" s="2">
        <f>DATE(2025,6,16)</f>
        <v>45824</v>
      </c>
      <c r="G10" s="3" t="s">
        <v>20</v>
      </c>
      <c r="H10" s="3" t="s">
        <v>42</v>
      </c>
      <c r="I10" s="5">
        <v>10000</v>
      </c>
      <c r="J10" s="5">
        <v>0</v>
      </c>
      <c r="K10" s="3" t="s">
        <v>43</v>
      </c>
      <c r="L10" s="4">
        <v>0</v>
      </c>
      <c r="M10" s="3" t="s">
        <v>23</v>
      </c>
      <c r="N10" s="3" t="s">
        <v>24</v>
      </c>
      <c r="O10" s="3" t="s">
        <v>25</v>
      </c>
      <c r="P10" s="3" t="s">
        <v>26</v>
      </c>
      <c r="Q10" s="3" t="s">
        <v>18</v>
      </c>
      <c r="R10" s="3" t="s">
        <v>27</v>
      </c>
    </row>
    <row r="11">
      <c r="A11" s="2">
        <f>DATE(2025,7,14)</f>
        <v>45852</v>
      </c>
      <c r="B11" s="3" t="s">
        <v>18</v>
      </c>
      <c r="C11" s="4">
        <v>250600076</v>
      </c>
      <c r="D11" s="3" t="s">
        <v>19</v>
      </c>
      <c r="E11" s="2">
        <f>DATE(2025,6,17)</f>
        <v>45825</v>
      </c>
      <c r="F11" s="2">
        <f>DATE(2025,6,17)</f>
        <v>45825</v>
      </c>
      <c r="G11" s="3" t="s">
        <v>20</v>
      </c>
      <c r="H11" s="3" t="s">
        <v>44</v>
      </c>
      <c r="I11" s="5">
        <v>5000</v>
      </c>
      <c r="J11" s="5">
        <v>0</v>
      </c>
      <c r="K11" s="3" t="s">
        <v>45</v>
      </c>
      <c r="L11" s="4">
        <v>0</v>
      </c>
      <c r="M11" s="3" t="s">
        <v>23</v>
      </c>
      <c r="N11" s="3" t="s">
        <v>24</v>
      </c>
      <c r="O11" s="3" t="s">
        <v>25</v>
      </c>
      <c r="P11" s="3" t="s">
        <v>26</v>
      </c>
      <c r="Q11" s="3" t="s">
        <v>18</v>
      </c>
      <c r="R11" s="3" t="s">
        <v>27</v>
      </c>
    </row>
    <row r="12">
      <c r="A12" s="2">
        <f>DATE(2025,7,15)</f>
        <v>45853</v>
      </c>
      <c r="B12" s="3" t="s">
        <v>18</v>
      </c>
      <c r="C12" s="4">
        <v>250500048</v>
      </c>
      <c r="D12" s="3" t="s">
        <v>19</v>
      </c>
      <c r="E12" s="2">
        <f>DATE(2025,5,20)</f>
        <v>45797</v>
      </c>
      <c r="F12" s="2">
        <f>DATE(2025,5,20)</f>
        <v>45797</v>
      </c>
      <c r="G12" s="3" t="s">
        <v>20</v>
      </c>
      <c r="H12" s="3" t="s">
        <v>34</v>
      </c>
      <c r="I12" s="5">
        <v>7397.59</v>
      </c>
      <c r="J12" s="5">
        <v>0</v>
      </c>
      <c r="K12" s="3" t="s">
        <v>46</v>
      </c>
      <c r="L12" s="4">
        <v>0</v>
      </c>
      <c r="M12" s="3" t="s">
        <v>23</v>
      </c>
      <c r="N12" s="3" t="s">
        <v>24</v>
      </c>
      <c r="O12" s="3" t="s">
        <v>25</v>
      </c>
      <c r="P12" s="3" t="s">
        <v>26</v>
      </c>
      <c r="Q12" s="3" t="s">
        <v>18</v>
      </c>
      <c r="R12" s="3" t="s">
        <v>27</v>
      </c>
    </row>
    <row r="13">
      <c r="A13" s="2">
        <f>DATE(2025,7,15)</f>
        <v>45853</v>
      </c>
      <c r="B13" s="3" t="s">
        <v>18</v>
      </c>
      <c r="C13" s="4">
        <v>250500068</v>
      </c>
      <c r="D13" s="3" t="s">
        <v>19</v>
      </c>
      <c r="E13" s="2">
        <f>DATE(2025,5,21)</f>
        <v>45798</v>
      </c>
      <c r="F13" s="2">
        <f>DATE(2025,5,21)</f>
        <v>45798</v>
      </c>
      <c r="G13" s="3" t="s">
        <v>20</v>
      </c>
      <c r="H13" s="3" t="s">
        <v>38</v>
      </c>
      <c r="I13" s="5">
        <v>6266.38</v>
      </c>
      <c r="J13" s="5">
        <v>0</v>
      </c>
      <c r="K13" s="3" t="s">
        <v>47</v>
      </c>
      <c r="L13" s="4">
        <v>0</v>
      </c>
      <c r="M13" s="3" t="s">
        <v>23</v>
      </c>
      <c r="N13" s="3" t="s">
        <v>24</v>
      </c>
      <c r="O13" s="3" t="s">
        <v>25</v>
      </c>
      <c r="P13" s="3" t="s">
        <v>26</v>
      </c>
      <c r="Q13" s="3" t="s">
        <v>18</v>
      </c>
      <c r="R13" s="3" t="s">
        <v>27</v>
      </c>
    </row>
    <row r="14">
      <c r="A14" s="2">
        <f>DATE(2025,7,15)</f>
        <v>45853</v>
      </c>
      <c r="B14" s="3" t="s">
        <v>18</v>
      </c>
      <c r="C14" s="4">
        <v>250500069</v>
      </c>
      <c r="D14" s="3" t="s">
        <v>19</v>
      </c>
      <c r="E14" s="2">
        <f>DATE(2025,5,21)</f>
        <v>45798</v>
      </c>
      <c r="F14" s="2">
        <f>DATE(2025,5,21)</f>
        <v>45798</v>
      </c>
      <c r="G14" s="3" t="s">
        <v>20</v>
      </c>
      <c r="H14" s="3" t="s">
        <v>48</v>
      </c>
      <c r="I14" s="5">
        <v>10000</v>
      </c>
      <c r="J14" s="5">
        <v>0</v>
      </c>
      <c r="K14" s="3" t="s">
        <v>49</v>
      </c>
      <c r="L14" s="4">
        <v>0</v>
      </c>
      <c r="M14" s="3" t="s">
        <v>23</v>
      </c>
      <c r="N14" s="3" t="s">
        <v>24</v>
      </c>
      <c r="O14" s="3" t="s">
        <v>25</v>
      </c>
      <c r="P14" s="3" t="s">
        <v>26</v>
      </c>
      <c r="Q14" s="3" t="s">
        <v>18</v>
      </c>
      <c r="R14" s="3" t="s">
        <v>27</v>
      </c>
    </row>
    <row r="15">
      <c r="A15" s="2">
        <f>DATE(2025,7,15)</f>
        <v>45853</v>
      </c>
      <c r="B15" s="3" t="s">
        <v>18</v>
      </c>
      <c r="C15" s="4">
        <v>250500101</v>
      </c>
      <c r="D15" s="3" t="s">
        <v>19</v>
      </c>
      <c r="E15" s="2">
        <f>DATE(2025,5,28)</f>
        <v>45805</v>
      </c>
      <c r="F15" s="2">
        <f>DATE(2025,5,28)</f>
        <v>45805</v>
      </c>
      <c r="G15" s="3" t="s">
        <v>20</v>
      </c>
      <c r="H15" s="3" t="s">
        <v>50</v>
      </c>
      <c r="I15" s="5">
        <v>21788.19</v>
      </c>
      <c r="J15" s="5">
        <v>0</v>
      </c>
      <c r="K15" s="3" t="s">
        <v>51</v>
      </c>
      <c r="L15" s="4">
        <v>0</v>
      </c>
      <c r="M15" s="3" t="s">
        <v>23</v>
      </c>
      <c r="N15" s="3" t="s">
        <v>24</v>
      </c>
      <c r="O15" s="3" t="s">
        <v>25</v>
      </c>
      <c r="P15" s="3" t="s">
        <v>26</v>
      </c>
      <c r="Q15" s="3" t="s">
        <v>18</v>
      </c>
      <c r="R15" s="3" t="s">
        <v>27</v>
      </c>
    </row>
    <row r="16">
      <c r="A16" s="2">
        <f>DATE(2025,7,15)</f>
        <v>45853</v>
      </c>
      <c r="B16" s="3" t="s">
        <v>18</v>
      </c>
      <c r="C16" s="4">
        <v>250600019</v>
      </c>
      <c r="D16" s="3" t="s">
        <v>19</v>
      </c>
      <c r="E16" s="2">
        <f>DATE(2025,6,3)</f>
        <v>45811</v>
      </c>
      <c r="F16" s="2">
        <f>DATE(2025,6,3)</f>
        <v>45811</v>
      </c>
      <c r="G16" s="3" t="s">
        <v>20</v>
      </c>
      <c r="H16" s="3" t="s">
        <v>52</v>
      </c>
      <c r="I16" s="5">
        <v>4421.09</v>
      </c>
      <c r="J16" s="5">
        <v>0</v>
      </c>
      <c r="K16" s="3" t="s">
        <v>53</v>
      </c>
      <c r="L16" s="4">
        <v>0</v>
      </c>
      <c r="M16" s="3" t="s">
        <v>23</v>
      </c>
      <c r="N16" s="3" t="s">
        <v>24</v>
      </c>
      <c r="O16" s="3" t="s">
        <v>25</v>
      </c>
      <c r="P16" s="3" t="s">
        <v>26</v>
      </c>
      <c r="Q16" s="3" t="s">
        <v>18</v>
      </c>
      <c r="R16" s="3" t="s">
        <v>27</v>
      </c>
    </row>
    <row r="17">
      <c r="A17" s="2">
        <f>DATE(2025,7,15)</f>
        <v>45853</v>
      </c>
      <c r="B17" s="3" t="s">
        <v>18</v>
      </c>
      <c r="C17" s="4">
        <v>250600077</v>
      </c>
      <c r="D17" s="3" t="s">
        <v>19</v>
      </c>
      <c r="E17" s="2">
        <f>DATE(2025,6,17)</f>
        <v>45825</v>
      </c>
      <c r="F17" s="2">
        <f>DATE(2025,6,17)</f>
        <v>45825</v>
      </c>
      <c r="G17" s="3" t="s">
        <v>20</v>
      </c>
      <c r="H17" s="3" t="s">
        <v>44</v>
      </c>
      <c r="I17" s="5">
        <v>14143.07</v>
      </c>
      <c r="J17" s="5">
        <v>0</v>
      </c>
      <c r="K17" s="3" t="s">
        <v>54</v>
      </c>
      <c r="L17" s="4">
        <v>0</v>
      </c>
      <c r="M17" s="3" t="s">
        <v>23</v>
      </c>
      <c r="N17" s="3" t="s">
        <v>24</v>
      </c>
      <c r="O17" s="3" t="s">
        <v>25</v>
      </c>
      <c r="P17" s="3" t="s">
        <v>26</v>
      </c>
      <c r="Q17" s="3" t="s">
        <v>18</v>
      </c>
      <c r="R17" s="3" t="s">
        <v>27</v>
      </c>
    </row>
    <row r="18">
      <c r="A18" s="2">
        <f>DATE(2025,7,16)</f>
        <v>45854</v>
      </c>
      <c r="B18" s="3" t="s">
        <v>18</v>
      </c>
      <c r="C18" s="4">
        <v>250500050</v>
      </c>
      <c r="D18" s="3" t="s">
        <v>19</v>
      </c>
      <c r="E18" s="2">
        <f>DATE(2025,5,20)</f>
        <v>45797</v>
      </c>
      <c r="F18" s="2">
        <f>DATE(2025,5,20)</f>
        <v>45797</v>
      </c>
      <c r="G18" s="3" t="s">
        <v>20</v>
      </c>
      <c r="H18" s="3" t="s">
        <v>55</v>
      </c>
      <c r="I18" s="5">
        <v>20000</v>
      </c>
      <c r="J18" s="5">
        <v>0</v>
      </c>
      <c r="K18" s="3" t="s">
        <v>56</v>
      </c>
      <c r="L18" s="4">
        <v>0</v>
      </c>
      <c r="M18" s="3" t="s">
        <v>23</v>
      </c>
      <c r="N18" s="3" t="s">
        <v>24</v>
      </c>
      <c r="O18" s="3" t="s">
        <v>25</v>
      </c>
      <c r="P18" s="3" t="s">
        <v>26</v>
      </c>
      <c r="Q18" s="3" t="s">
        <v>18</v>
      </c>
      <c r="R18" s="3" t="s">
        <v>27</v>
      </c>
    </row>
    <row r="19">
      <c r="A19" s="2">
        <f>DATE(2025,7,16)</f>
        <v>45854</v>
      </c>
      <c r="B19" s="3" t="s">
        <v>18</v>
      </c>
      <c r="C19" s="4">
        <v>250500084</v>
      </c>
      <c r="D19" s="3" t="s">
        <v>19</v>
      </c>
      <c r="E19" s="2">
        <f>DATE(2025,5,26)</f>
        <v>45803</v>
      </c>
      <c r="F19" s="2">
        <f>DATE(2025,5,26)</f>
        <v>45803</v>
      </c>
      <c r="G19" s="3" t="s">
        <v>20</v>
      </c>
      <c r="H19" s="3" t="s">
        <v>57</v>
      </c>
      <c r="I19" s="5">
        <v>15904.48</v>
      </c>
      <c r="J19" s="5">
        <v>66.77</v>
      </c>
      <c r="K19" s="3" t="s">
        <v>58</v>
      </c>
      <c r="L19" s="4">
        <v>0</v>
      </c>
      <c r="M19" s="3" t="s">
        <v>23</v>
      </c>
      <c r="N19" s="3" t="s">
        <v>24</v>
      </c>
      <c r="O19" s="3" t="s">
        <v>25</v>
      </c>
      <c r="P19" s="3" t="s">
        <v>26</v>
      </c>
      <c r="Q19" s="3" t="s">
        <v>18</v>
      </c>
      <c r="R19" s="3" t="s">
        <v>27</v>
      </c>
    </row>
    <row r="20">
      <c r="A20" s="2">
        <f>DATE(2025,7,16)</f>
        <v>45854</v>
      </c>
      <c r="B20" s="3" t="s">
        <v>18</v>
      </c>
      <c r="C20" s="4">
        <v>250500104</v>
      </c>
      <c r="D20" s="3" t="s">
        <v>19</v>
      </c>
      <c r="E20" s="2">
        <f>DATE(2025,5,29)</f>
        <v>45806</v>
      </c>
      <c r="F20" s="2">
        <f>DATE(2025,5,29)</f>
        <v>45806</v>
      </c>
      <c r="G20" s="3" t="s">
        <v>20</v>
      </c>
      <c r="H20" s="3" t="s">
        <v>59</v>
      </c>
      <c r="I20" s="5">
        <v>14000</v>
      </c>
      <c r="J20" s="5">
        <v>0</v>
      </c>
      <c r="K20" s="3" t="s">
        <v>60</v>
      </c>
      <c r="L20" s="4">
        <v>0</v>
      </c>
      <c r="M20" s="3" t="s">
        <v>23</v>
      </c>
      <c r="N20" s="3" t="s">
        <v>24</v>
      </c>
      <c r="O20" s="3" t="s">
        <v>25</v>
      </c>
      <c r="P20" s="3" t="s">
        <v>26</v>
      </c>
      <c r="Q20" s="3" t="s">
        <v>18</v>
      </c>
      <c r="R20" s="3" t="s">
        <v>27</v>
      </c>
    </row>
    <row r="21">
      <c r="A21" s="2">
        <f>DATE(2025,7,16)</f>
        <v>45854</v>
      </c>
      <c r="B21" s="3" t="s">
        <v>18</v>
      </c>
      <c r="C21" s="4">
        <v>250600062</v>
      </c>
      <c r="D21" s="3" t="s">
        <v>19</v>
      </c>
      <c r="E21" s="2">
        <f>DATE(2025,6,16)</f>
        <v>45824</v>
      </c>
      <c r="F21" s="2">
        <f>DATE(2025,6,16)</f>
        <v>45824</v>
      </c>
      <c r="G21" s="3" t="s">
        <v>20</v>
      </c>
      <c r="H21" s="3" t="s">
        <v>42</v>
      </c>
      <c r="I21" s="5">
        <v>8000</v>
      </c>
      <c r="J21" s="5">
        <v>0</v>
      </c>
      <c r="K21" s="3" t="s">
        <v>61</v>
      </c>
      <c r="L21" s="4">
        <v>0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18</v>
      </c>
      <c r="R21" s="3" t="s">
        <v>27</v>
      </c>
    </row>
    <row r="22">
      <c r="A22" s="2">
        <f>DATE(2025,7,16)</f>
        <v>45854</v>
      </c>
      <c r="B22" s="3" t="s">
        <v>18</v>
      </c>
      <c r="C22" s="4">
        <v>250600107</v>
      </c>
      <c r="D22" s="3" t="s">
        <v>19</v>
      </c>
      <c r="E22" s="2">
        <f>DATE(2025,6,24)</f>
        <v>45832</v>
      </c>
      <c r="F22" s="2">
        <f>DATE(2025,6,24)</f>
        <v>45832</v>
      </c>
      <c r="G22" s="3" t="s">
        <v>20</v>
      </c>
      <c r="H22" s="3" t="s">
        <v>62</v>
      </c>
      <c r="I22" s="5">
        <v>6000</v>
      </c>
      <c r="J22" s="5">
        <v>0</v>
      </c>
      <c r="K22" s="3" t="s">
        <v>63</v>
      </c>
      <c r="L22" s="4">
        <v>0</v>
      </c>
      <c r="M22" s="3" t="s">
        <v>23</v>
      </c>
      <c r="N22" s="3" t="s">
        <v>24</v>
      </c>
      <c r="O22" s="3" t="s">
        <v>25</v>
      </c>
      <c r="P22" s="3" t="s">
        <v>26</v>
      </c>
      <c r="Q22" s="3" t="s">
        <v>18</v>
      </c>
      <c r="R22" s="3" t="s">
        <v>27</v>
      </c>
    </row>
    <row r="23">
      <c r="A23" s="2">
        <f>DATE(2025,7,17)</f>
        <v>45855</v>
      </c>
      <c r="B23" s="3" t="s">
        <v>18</v>
      </c>
      <c r="C23" s="4">
        <v>250500051</v>
      </c>
      <c r="D23" s="3" t="s">
        <v>19</v>
      </c>
      <c r="E23" s="2">
        <f>DATE(2025,5,20)</f>
        <v>45797</v>
      </c>
      <c r="F23" s="2">
        <f>DATE(2025,5,20)</f>
        <v>45797</v>
      </c>
      <c r="G23" s="3" t="s">
        <v>20</v>
      </c>
      <c r="H23" s="3" t="s">
        <v>55</v>
      </c>
      <c r="I23" s="5">
        <v>20000</v>
      </c>
      <c r="J23" s="5">
        <v>0</v>
      </c>
      <c r="K23" s="3" t="s">
        <v>64</v>
      </c>
      <c r="L23" s="4">
        <v>0</v>
      </c>
      <c r="M23" s="3" t="s">
        <v>23</v>
      </c>
      <c r="N23" s="3" t="s">
        <v>24</v>
      </c>
      <c r="O23" s="3" t="s">
        <v>25</v>
      </c>
      <c r="P23" s="3" t="s">
        <v>26</v>
      </c>
      <c r="Q23" s="3" t="s">
        <v>18</v>
      </c>
      <c r="R23" s="3" t="s">
        <v>27</v>
      </c>
    </row>
    <row r="24">
      <c r="A24" s="2">
        <f>DATE(2025,7,17)</f>
        <v>45855</v>
      </c>
      <c r="B24" s="3" t="s">
        <v>18</v>
      </c>
      <c r="C24" s="4">
        <v>250500105</v>
      </c>
      <c r="D24" s="3" t="s">
        <v>19</v>
      </c>
      <c r="E24" s="2">
        <f>DATE(2025,5,29)</f>
        <v>45806</v>
      </c>
      <c r="F24" s="2">
        <f>DATE(2025,5,29)</f>
        <v>45806</v>
      </c>
      <c r="G24" s="3" t="s">
        <v>20</v>
      </c>
      <c r="H24" s="3" t="s">
        <v>59</v>
      </c>
      <c r="I24" s="5">
        <v>20000</v>
      </c>
      <c r="J24" s="5">
        <v>0</v>
      </c>
      <c r="K24" s="3" t="s">
        <v>65</v>
      </c>
      <c r="L24" s="4">
        <v>0</v>
      </c>
      <c r="M24" s="3" t="s">
        <v>23</v>
      </c>
      <c r="N24" s="3" t="s">
        <v>24</v>
      </c>
      <c r="O24" s="3" t="s">
        <v>25</v>
      </c>
      <c r="P24" s="3" t="s">
        <v>26</v>
      </c>
      <c r="Q24" s="3" t="s">
        <v>18</v>
      </c>
      <c r="R24" s="3" t="s">
        <v>27</v>
      </c>
    </row>
    <row r="25">
      <c r="A25" s="2">
        <f>DATE(2025,7,17)</f>
        <v>45855</v>
      </c>
      <c r="B25" s="3" t="s">
        <v>18</v>
      </c>
      <c r="C25" s="4">
        <v>250600009</v>
      </c>
      <c r="D25" s="3" t="s">
        <v>19</v>
      </c>
      <c r="E25" s="2">
        <f>DATE(2025,6,3)</f>
        <v>45811</v>
      </c>
      <c r="F25" s="2">
        <f>DATE(2025,6,3)</f>
        <v>45811</v>
      </c>
      <c r="G25" s="3" t="s">
        <v>20</v>
      </c>
      <c r="H25" s="3" t="s">
        <v>66</v>
      </c>
      <c r="I25" s="5">
        <v>8000</v>
      </c>
      <c r="J25" s="5">
        <v>0</v>
      </c>
      <c r="K25" s="3" t="s">
        <v>67</v>
      </c>
      <c r="L25" s="4">
        <v>0</v>
      </c>
      <c r="M25" s="3" t="s">
        <v>23</v>
      </c>
      <c r="N25" s="3" t="s">
        <v>24</v>
      </c>
      <c r="O25" s="3" t="s">
        <v>25</v>
      </c>
      <c r="P25" s="3" t="s">
        <v>26</v>
      </c>
      <c r="Q25" s="3" t="s">
        <v>18</v>
      </c>
      <c r="R25" s="3" t="s">
        <v>27</v>
      </c>
    </row>
    <row r="26">
      <c r="A26" s="2">
        <f>DATE(2025,7,17)</f>
        <v>45855</v>
      </c>
      <c r="B26" s="3" t="s">
        <v>18</v>
      </c>
      <c r="C26" s="4">
        <v>250600083</v>
      </c>
      <c r="D26" s="3" t="s">
        <v>19</v>
      </c>
      <c r="E26" s="2">
        <f>DATE(2025,6,17)</f>
        <v>45825</v>
      </c>
      <c r="F26" s="2">
        <f>DATE(2025,6,17)</f>
        <v>45825</v>
      </c>
      <c r="G26" s="3" t="s">
        <v>20</v>
      </c>
      <c r="H26" s="3" t="s">
        <v>50</v>
      </c>
      <c r="I26" s="5">
        <v>8240.53</v>
      </c>
      <c r="J26" s="5">
        <v>0</v>
      </c>
      <c r="K26" s="3" t="s">
        <v>68</v>
      </c>
      <c r="L26" s="4">
        <v>0</v>
      </c>
      <c r="M26" s="3" t="s">
        <v>23</v>
      </c>
      <c r="N26" s="3" t="s">
        <v>24</v>
      </c>
      <c r="O26" s="3" t="s">
        <v>25</v>
      </c>
      <c r="P26" s="3" t="s">
        <v>26</v>
      </c>
      <c r="Q26" s="3" t="s">
        <v>18</v>
      </c>
      <c r="R26" s="3" t="s">
        <v>27</v>
      </c>
    </row>
    <row r="27">
      <c r="A27" s="2">
        <f>DATE(2025,7,17)</f>
        <v>45855</v>
      </c>
      <c r="B27" s="3" t="s">
        <v>18</v>
      </c>
      <c r="C27" s="4">
        <v>250600108</v>
      </c>
      <c r="D27" s="3" t="s">
        <v>19</v>
      </c>
      <c r="E27" s="2">
        <f>DATE(2025,6,24)</f>
        <v>45832</v>
      </c>
      <c r="F27" s="2">
        <f>DATE(2025,6,24)</f>
        <v>45832</v>
      </c>
      <c r="G27" s="3" t="s">
        <v>20</v>
      </c>
      <c r="H27" s="3" t="s">
        <v>62</v>
      </c>
      <c r="I27" s="5">
        <v>6000</v>
      </c>
      <c r="J27" s="5">
        <v>0</v>
      </c>
      <c r="K27" s="3" t="s">
        <v>69</v>
      </c>
      <c r="L27" s="4">
        <v>0</v>
      </c>
      <c r="M27" s="3" t="s">
        <v>23</v>
      </c>
      <c r="N27" s="3" t="s">
        <v>24</v>
      </c>
      <c r="O27" s="3" t="s">
        <v>25</v>
      </c>
      <c r="P27" s="3" t="s">
        <v>26</v>
      </c>
      <c r="Q27" s="3" t="s">
        <v>18</v>
      </c>
      <c r="R27" s="3" t="s">
        <v>27</v>
      </c>
    </row>
    <row r="28">
      <c r="A28" s="2">
        <f>DATE(2025,7,18)</f>
        <v>45856</v>
      </c>
      <c r="B28" s="3" t="s">
        <v>18</v>
      </c>
      <c r="C28" s="4">
        <v>250500043</v>
      </c>
      <c r="D28" s="3" t="s">
        <v>19</v>
      </c>
      <c r="E28" s="2">
        <f>DATE(2025,5,14)</f>
        <v>45791</v>
      </c>
      <c r="F28" s="2">
        <f>DATE(2025,5,14)</f>
        <v>45791</v>
      </c>
      <c r="G28" s="3" t="s">
        <v>20</v>
      </c>
      <c r="H28" s="3" t="s">
        <v>34</v>
      </c>
      <c r="I28" s="5">
        <v>9300.39</v>
      </c>
      <c r="J28" s="5">
        <v>0</v>
      </c>
      <c r="K28" s="3" t="s">
        <v>70</v>
      </c>
      <c r="L28" s="4">
        <v>0</v>
      </c>
      <c r="M28" s="3" t="s">
        <v>23</v>
      </c>
      <c r="N28" s="3" t="s">
        <v>24</v>
      </c>
      <c r="O28" s="3" t="s">
        <v>25</v>
      </c>
      <c r="P28" s="3" t="s">
        <v>26</v>
      </c>
      <c r="Q28" s="3" t="s">
        <v>18</v>
      </c>
      <c r="R28" s="3" t="s">
        <v>27</v>
      </c>
    </row>
    <row r="29">
      <c r="A29" s="2">
        <f>DATE(2025,7,18)</f>
        <v>45856</v>
      </c>
      <c r="B29" s="3" t="s">
        <v>18</v>
      </c>
      <c r="C29" s="4">
        <v>250500076</v>
      </c>
      <c r="D29" s="3" t="s">
        <v>19</v>
      </c>
      <c r="E29" s="2">
        <f>DATE(2025,5,22)</f>
        <v>45799</v>
      </c>
      <c r="F29" s="2">
        <f>DATE(2025,5,22)</f>
        <v>45799</v>
      </c>
      <c r="G29" s="3" t="s">
        <v>20</v>
      </c>
      <c r="H29" s="3" t="s">
        <v>71</v>
      </c>
      <c r="I29" s="5">
        <v>14066.58</v>
      </c>
      <c r="J29" s="5">
        <v>0</v>
      </c>
      <c r="K29" s="3" t="s">
        <v>72</v>
      </c>
      <c r="L29" s="4">
        <v>0</v>
      </c>
      <c r="M29" s="3" t="s">
        <v>23</v>
      </c>
      <c r="N29" s="3" t="s">
        <v>24</v>
      </c>
      <c r="O29" s="3" t="s">
        <v>25</v>
      </c>
      <c r="P29" s="3" t="s">
        <v>26</v>
      </c>
      <c r="Q29" s="3" t="s">
        <v>18</v>
      </c>
      <c r="R29" s="3" t="s">
        <v>27</v>
      </c>
    </row>
    <row r="30">
      <c r="A30" s="2">
        <f>DATE(2025,7,18)</f>
        <v>45856</v>
      </c>
      <c r="B30" s="3" t="s">
        <v>18</v>
      </c>
      <c r="C30" s="4">
        <v>250500092</v>
      </c>
      <c r="D30" s="3" t="s">
        <v>19</v>
      </c>
      <c r="E30" s="2">
        <f>DATE(2025,5,28)</f>
        <v>45805</v>
      </c>
      <c r="F30" s="2">
        <f>DATE(2025,5,28)</f>
        <v>45805</v>
      </c>
      <c r="G30" s="3" t="s">
        <v>20</v>
      </c>
      <c r="H30" s="3" t="s">
        <v>40</v>
      </c>
      <c r="I30" s="5">
        <v>23199.05</v>
      </c>
      <c r="J30" s="5">
        <v>0</v>
      </c>
      <c r="K30" s="3" t="s">
        <v>73</v>
      </c>
      <c r="L30" s="4">
        <v>0</v>
      </c>
      <c r="M30" s="3" t="s">
        <v>23</v>
      </c>
      <c r="N30" s="3" t="s">
        <v>24</v>
      </c>
      <c r="O30" s="3" t="s">
        <v>25</v>
      </c>
      <c r="P30" s="3" t="s">
        <v>26</v>
      </c>
      <c r="Q30" s="3" t="s">
        <v>18</v>
      </c>
      <c r="R30" s="3" t="s">
        <v>27</v>
      </c>
    </row>
    <row r="31">
      <c r="A31" s="2">
        <f>DATE(2025,7,18)</f>
        <v>45856</v>
      </c>
      <c r="B31" s="3" t="s">
        <v>18</v>
      </c>
      <c r="C31" s="4">
        <v>250600036</v>
      </c>
      <c r="D31" s="3" t="s">
        <v>19</v>
      </c>
      <c r="E31" s="2">
        <f>DATE(2025,6,11)</f>
        <v>45819</v>
      </c>
      <c r="F31" s="2">
        <f>DATE(2025,6,11)</f>
        <v>45819</v>
      </c>
      <c r="G31" s="3" t="s">
        <v>20</v>
      </c>
      <c r="H31" s="3" t="s">
        <v>52</v>
      </c>
      <c r="I31" s="5">
        <v>3707.68</v>
      </c>
      <c r="J31" s="5">
        <v>0</v>
      </c>
      <c r="K31" s="3" t="s">
        <v>74</v>
      </c>
      <c r="L31" s="4">
        <v>0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18</v>
      </c>
      <c r="R31" s="3" t="s">
        <v>27</v>
      </c>
    </row>
    <row r="32">
      <c r="A32" s="2">
        <f>DATE(2025,7,18)</f>
        <v>45856</v>
      </c>
      <c r="B32" s="3" t="s">
        <v>18</v>
      </c>
      <c r="C32" s="4">
        <v>250600063</v>
      </c>
      <c r="D32" s="3" t="s">
        <v>19</v>
      </c>
      <c r="E32" s="2">
        <f>DATE(2025,6,16)</f>
        <v>45824</v>
      </c>
      <c r="F32" s="2">
        <f>DATE(2025,6,16)</f>
        <v>45824</v>
      </c>
      <c r="G32" s="3" t="s">
        <v>20</v>
      </c>
      <c r="H32" s="3" t="s">
        <v>42</v>
      </c>
      <c r="I32" s="5">
        <v>5559.06</v>
      </c>
      <c r="J32" s="5">
        <v>0</v>
      </c>
      <c r="K32" s="3" t="s">
        <v>75</v>
      </c>
      <c r="L32" s="4">
        <v>0</v>
      </c>
      <c r="M32" s="3" t="s">
        <v>23</v>
      </c>
      <c r="N32" s="3" t="s">
        <v>24</v>
      </c>
      <c r="O32" s="3" t="s">
        <v>25</v>
      </c>
      <c r="P32" s="3" t="s">
        <v>26</v>
      </c>
      <c r="Q32" s="3" t="s">
        <v>18</v>
      </c>
      <c r="R32" s="3" t="s">
        <v>27</v>
      </c>
    </row>
    <row r="33">
      <c r="A33" s="2">
        <f>DATE(2025,7,18)</f>
        <v>45856</v>
      </c>
      <c r="B33" s="3" t="s">
        <v>18</v>
      </c>
      <c r="C33" s="4">
        <v>250600109</v>
      </c>
      <c r="D33" s="3" t="s">
        <v>19</v>
      </c>
      <c r="E33" s="2">
        <f>DATE(2025,6,24)</f>
        <v>45832</v>
      </c>
      <c r="F33" s="2">
        <f>DATE(2025,6,24)</f>
        <v>45832</v>
      </c>
      <c r="G33" s="3" t="s">
        <v>20</v>
      </c>
      <c r="H33" s="3" t="s">
        <v>62</v>
      </c>
      <c r="I33" s="5">
        <v>6000</v>
      </c>
      <c r="J33" s="5">
        <v>0</v>
      </c>
      <c r="K33" s="3" t="s">
        <v>76</v>
      </c>
      <c r="L33" s="4">
        <v>0</v>
      </c>
      <c r="M33" s="3" t="s">
        <v>23</v>
      </c>
      <c r="N33" s="3" t="s">
        <v>24</v>
      </c>
      <c r="O33" s="3" t="s">
        <v>25</v>
      </c>
      <c r="P33" s="3" t="s">
        <v>26</v>
      </c>
      <c r="Q33" s="3" t="s">
        <v>18</v>
      </c>
      <c r="R33" s="3" t="s">
        <v>27</v>
      </c>
    </row>
    <row r="34">
      <c r="A34" s="2">
        <f>DATE(2025,7,21)</f>
        <v>45859</v>
      </c>
      <c r="B34" s="3" t="s">
        <v>18</v>
      </c>
      <c r="C34" s="4">
        <v>250500040</v>
      </c>
      <c r="D34" s="3" t="s">
        <v>19</v>
      </c>
      <c r="E34" s="2">
        <f>DATE(2025,5,15)</f>
        <v>45792</v>
      </c>
      <c r="F34" s="2">
        <f>DATE(2025,5,15)</f>
        <v>45792</v>
      </c>
      <c r="G34" s="3" t="s">
        <v>20</v>
      </c>
      <c r="H34" s="3" t="s">
        <v>77</v>
      </c>
      <c r="I34" s="5">
        <v>5171.09</v>
      </c>
      <c r="J34" s="5">
        <v>0</v>
      </c>
      <c r="K34" s="3" t="s">
        <v>78</v>
      </c>
      <c r="L34" s="4">
        <v>0</v>
      </c>
      <c r="M34" s="3" t="s">
        <v>23</v>
      </c>
      <c r="N34" s="3" t="s">
        <v>24</v>
      </c>
      <c r="O34" s="3" t="s">
        <v>25</v>
      </c>
      <c r="P34" s="3" t="s">
        <v>26</v>
      </c>
      <c r="Q34" s="3" t="s">
        <v>18</v>
      </c>
      <c r="R34" s="3" t="s">
        <v>27</v>
      </c>
    </row>
    <row r="35">
      <c r="A35" s="2">
        <f>DATE(2025,7,21)</f>
        <v>45859</v>
      </c>
      <c r="B35" s="3" t="s">
        <v>18</v>
      </c>
      <c r="C35" s="4">
        <v>250500052</v>
      </c>
      <c r="D35" s="3" t="s">
        <v>19</v>
      </c>
      <c r="E35" s="2">
        <f>DATE(2025,5,20)</f>
        <v>45797</v>
      </c>
      <c r="F35" s="2">
        <f>DATE(2025,5,20)</f>
        <v>45797</v>
      </c>
      <c r="G35" s="3" t="s">
        <v>20</v>
      </c>
      <c r="H35" s="3" t="s">
        <v>55</v>
      </c>
      <c r="I35" s="5">
        <v>20000</v>
      </c>
      <c r="J35" s="5">
        <v>0</v>
      </c>
      <c r="K35" s="3" t="s">
        <v>79</v>
      </c>
      <c r="L35" s="4">
        <v>0</v>
      </c>
      <c r="M35" s="3" t="s">
        <v>23</v>
      </c>
      <c r="N35" s="3" t="s">
        <v>24</v>
      </c>
      <c r="O35" s="3" t="s">
        <v>25</v>
      </c>
      <c r="P35" s="3" t="s">
        <v>26</v>
      </c>
      <c r="Q35" s="3" t="s">
        <v>18</v>
      </c>
      <c r="R35" s="3" t="s">
        <v>27</v>
      </c>
    </row>
    <row r="36">
      <c r="A36" s="2">
        <f>DATE(2025,7,21)</f>
        <v>45859</v>
      </c>
      <c r="B36" s="3" t="s">
        <v>18</v>
      </c>
      <c r="C36" s="4">
        <v>250500054</v>
      </c>
      <c r="D36" s="3" t="s">
        <v>19</v>
      </c>
      <c r="E36" s="2">
        <f>DATE(2025,5,20)</f>
        <v>45797</v>
      </c>
      <c r="F36" s="2">
        <f>DATE(2025,5,20)</f>
        <v>45797</v>
      </c>
      <c r="G36" s="3" t="s">
        <v>20</v>
      </c>
      <c r="H36" s="3" t="s">
        <v>80</v>
      </c>
      <c r="I36" s="5">
        <v>8529.97</v>
      </c>
      <c r="J36" s="5">
        <v>0</v>
      </c>
      <c r="K36" s="3" t="s">
        <v>81</v>
      </c>
      <c r="L36" s="4">
        <v>0</v>
      </c>
      <c r="M36" s="3" t="s">
        <v>23</v>
      </c>
      <c r="N36" s="3" t="s">
        <v>24</v>
      </c>
      <c r="O36" s="3" t="s">
        <v>25</v>
      </c>
      <c r="P36" s="3" t="s">
        <v>26</v>
      </c>
      <c r="Q36" s="3" t="s">
        <v>18</v>
      </c>
      <c r="R36" s="3" t="s">
        <v>27</v>
      </c>
    </row>
    <row r="37">
      <c r="A37" s="2">
        <f>DATE(2025,7,21)</f>
        <v>45859</v>
      </c>
      <c r="B37" s="3" t="s">
        <v>18</v>
      </c>
      <c r="C37" s="4">
        <v>250500106</v>
      </c>
      <c r="D37" s="3" t="s">
        <v>19</v>
      </c>
      <c r="E37" s="2">
        <f>DATE(2025,5,29)</f>
        <v>45806</v>
      </c>
      <c r="F37" s="2">
        <f>DATE(2025,5,29)</f>
        <v>45806</v>
      </c>
      <c r="G37" s="3" t="s">
        <v>20</v>
      </c>
      <c r="H37" s="3" t="s">
        <v>59</v>
      </c>
      <c r="I37" s="5">
        <v>15000</v>
      </c>
      <c r="J37" s="5">
        <v>0</v>
      </c>
      <c r="K37" s="3" t="s">
        <v>82</v>
      </c>
      <c r="L37" s="4">
        <v>0</v>
      </c>
      <c r="M37" s="3" t="s">
        <v>23</v>
      </c>
      <c r="N37" s="3" t="s">
        <v>24</v>
      </c>
      <c r="O37" s="3" t="s">
        <v>25</v>
      </c>
      <c r="P37" s="3" t="s">
        <v>26</v>
      </c>
      <c r="Q37" s="3" t="s">
        <v>18</v>
      </c>
      <c r="R37" s="3" t="s">
        <v>27</v>
      </c>
    </row>
    <row r="38">
      <c r="A38" s="2">
        <f>DATE(2025,7,21)</f>
        <v>45859</v>
      </c>
      <c r="B38" s="3" t="s">
        <v>18</v>
      </c>
      <c r="C38" s="4">
        <v>250600078</v>
      </c>
      <c r="D38" s="3" t="s">
        <v>19</v>
      </c>
      <c r="E38" s="2">
        <f>DATE(2025,6,17)</f>
        <v>45825</v>
      </c>
      <c r="F38" s="2">
        <f>DATE(2025,6,17)</f>
        <v>45825</v>
      </c>
      <c r="G38" s="3" t="s">
        <v>20</v>
      </c>
      <c r="H38" s="3" t="s">
        <v>44</v>
      </c>
      <c r="I38" s="5">
        <v>8400</v>
      </c>
      <c r="J38" s="5">
        <v>0</v>
      </c>
      <c r="K38" s="3" t="s">
        <v>83</v>
      </c>
      <c r="L38" s="4">
        <v>0</v>
      </c>
      <c r="M38" s="3" t="s">
        <v>23</v>
      </c>
      <c r="N38" s="3" t="s">
        <v>24</v>
      </c>
      <c r="O38" s="3" t="s">
        <v>25</v>
      </c>
      <c r="P38" s="3" t="s">
        <v>26</v>
      </c>
      <c r="Q38" s="3" t="s">
        <v>18</v>
      </c>
      <c r="R38" s="3" t="s">
        <v>27</v>
      </c>
    </row>
    <row r="39">
      <c r="A39" s="2">
        <f>DATE(2025,7,21)</f>
        <v>45859</v>
      </c>
      <c r="B39" s="3" t="s">
        <v>18</v>
      </c>
      <c r="C39" s="4">
        <v>250600110</v>
      </c>
      <c r="D39" s="3" t="s">
        <v>19</v>
      </c>
      <c r="E39" s="2">
        <f>DATE(2025,6,24)</f>
        <v>45832</v>
      </c>
      <c r="F39" s="2">
        <f>DATE(2025,6,24)</f>
        <v>45832</v>
      </c>
      <c r="G39" s="3" t="s">
        <v>20</v>
      </c>
      <c r="H39" s="3" t="s">
        <v>62</v>
      </c>
      <c r="I39" s="5">
        <v>6000</v>
      </c>
      <c r="J39" s="5">
        <v>0</v>
      </c>
      <c r="K39" s="3" t="s">
        <v>84</v>
      </c>
      <c r="L39" s="4">
        <v>0</v>
      </c>
      <c r="M39" s="3" t="s">
        <v>23</v>
      </c>
      <c r="N39" s="3" t="s">
        <v>24</v>
      </c>
      <c r="O39" s="3" t="s">
        <v>25</v>
      </c>
      <c r="P39" s="3" t="s">
        <v>26</v>
      </c>
      <c r="Q39" s="3" t="s">
        <v>18</v>
      </c>
      <c r="R39" s="3" t="s">
        <v>27</v>
      </c>
    </row>
    <row r="40">
      <c r="A40" s="2">
        <f>DATE(2025,7,22)</f>
        <v>45860</v>
      </c>
      <c r="B40" s="3" t="s">
        <v>18</v>
      </c>
      <c r="C40" s="4">
        <v>250400137</v>
      </c>
      <c r="D40" s="3" t="s">
        <v>19</v>
      </c>
      <c r="E40" s="2">
        <f>DATE(2025,4,24)</f>
        <v>45771</v>
      </c>
      <c r="F40" s="2">
        <f>DATE(2025,4,24)</f>
        <v>45771</v>
      </c>
      <c r="G40" s="3" t="s">
        <v>20</v>
      </c>
      <c r="H40" s="3" t="s">
        <v>85</v>
      </c>
      <c r="I40" s="5">
        <v>13000</v>
      </c>
      <c r="J40" s="5">
        <v>0</v>
      </c>
      <c r="K40" s="3" t="s">
        <v>86</v>
      </c>
      <c r="L40" s="4">
        <v>0</v>
      </c>
      <c r="M40" s="3" t="s">
        <v>23</v>
      </c>
      <c r="N40" s="3" t="s">
        <v>24</v>
      </c>
      <c r="O40" s="3" t="s">
        <v>25</v>
      </c>
      <c r="P40" s="3" t="s">
        <v>26</v>
      </c>
      <c r="Q40" s="3" t="s">
        <v>18</v>
      </c>
      <c r="R40" s="3" t="s">
        <v>27</v>
      </c>
    </row>
    <row r="41">
      <c r="A41" s="2">
        <f>DATE(2025,7,22)</f>
        <v>45860</v>
      </c>
      <c r="B41" s="3" t="s">
        <v>18</v>
      </c>
      <c r="C41" s="4">
        <v>250500053</v>
      </c>
      <c r="D41" s="3" t="s">
        <v>19</v>
      </c>
      <c r="E41" s="2">
        <f>DATE(2025,5,20)</f>
        <v>45797</v>
      </c>
      <c r="F41" s="2">
        <f>DATE(2025,5,20)</f>
        <v>45797</v>
      </c>
      <c r="G41" s="3" t="s">
        <v>20</v>
      </c>
      <c r="H41" s="3" t="s">
        <v>55</v>
      </c>
      <c r="I41" s="5">
        <v>11374.3</v>
      </c>
      <c r="J41" s="5">
        <v>0</v>
      </c>
      <c r="K41" s="3" t="s">
        <v>87</v>
      </c>
      <c r="L41" s="4">
        <v>0</v>
      </c>
      <c r="M41" s="3" t="s">
        <v>23</v>
      </c>
      <c r="N41" s="3" t="s">
        <v>24</v>
      </c>
      <c r="O41" s="3" t="s">
        <v>25</v>
      </c>
      <c r="P41" s="3" t="s">
        <v>26</v>
      </c>
      <c r="Q41" s="3" t="s">
        <v>18</v>
      </c>
      <c r="R41" s="3" t="s">
        <v>27</v>
      </c>
    </row>
    <row r="42">
      <c r="A42" s="2">
        <f>DATE(2025,7,22)</f>
        <v>45860</v>
      </c>
      <c r="B42" s="3" t="s">
        <v>18</v>
      </c>
      <c r="C42" s="4">
        <v>250500096</v>
      </c>
      <c r="D42" s="3" t="s">
        <v>19</v>
      </c>
      <c r="E42" s="2">
        <f>DATE(2025,5,28)</f>
        <v>45805</v>
      </c>
      <c r="F42" s="2">
        <f>DATE(2025,5,28)</f>
        <v>45805</v>
      </c>
      <c r="G42" s="3" t="s">
        <v>20</v>
      </c>
      <c r="H42" s="3" t="s">
        <v>36</v>
      </c>
      <c r="I42" s="5">
        <v>10000</v>
      </c>
      <c r="J42" s="5">
        <v>0</v>
      </c>
      <c r="K42" s="3" t="s">
        <v>88</v>
      </c>
      <c r="L42" s="4">
        <v>0</v>
      </c>
      <c r="M42" s="3" t="s">
        <v>23</v>
      </c>
      <c r="N42" s="3" t="s">
        <v>24</v>
      </c>
      <c r="O42" s="3" t="s">
        <v>25</v>
      </c>
      <c r="P42" s="3" t="s">
        <v>26</v>
      </c>
      <c r="Q42" s="3" t="s">
        <v>18</v>
      </c>
      <c r="R42" s="3" t="s">
        <v>27</v>
      </c>
    </row>
    <row r="43">
      <c r="A43" s="2">
        <f>DATE(2025,7,22)</f>
        <v>45860</v>
      </c>
      <c r="B43" s="3" t="s">
        <v>18</v>
      </c>
      <c r="C43" s="4">
        <v>250600010</v>
      </c>
      <c r="D43" s="3" t="s">
        <v>19</v>
      </c>
      <c r="E43" s="2">
        <f>DATE(2025,6,3)</f>
        <v>45811</v>
      </c>
      <c r="F43" s="2">
        <f>DATE(2025,6,3)</f>
        <v>45811</v>
      </c>
      <c r="G43" s="3" t="s">
        <v>20</v>
      </c>
      <c r="H43" s="3" t="s">
        <v>66</v>
      </c>
      <c r="I43" s="5">
        <v>10257.34</v>
      </c>
      <c r="J43" s="5">
        <v>0</v>
      </c>
      <c r="K43" s="3" t="s">
        <v>89</v>
      </c>
      <c r="L43" s="4">
        <v>0</v>
      </c>
      <c r="M43" s="3" t="s">
        <v>23</v>
      </c>
      <c r="N43" s="3" t="s">
        <v>24</v>
      </c>
      <c r="O43" s="3" t="s">
        <v>25</v>
      </c>
      <c r="P43" s="3" t="s">
        <v>26</v>
      </c>
      <c r="Q43" s="3" t="s">
        <v>18</v>
      </c>
      <c r="R43" s="3" t="s">
        <v>27</v>
      </c>
    </row>
    <row r="44">
      <c r="A44" s="2">
        <f>DATE(2025,7,22)</f>
        <v>45860</v>
      </c>
      <c r="B44" s="3" t="s">
        <v>18</v>
      </c>
      <c r="C44" s="4">
        <v>250600037</v>
      </c>
      <c r="D44" s="3" t="s">
        <v>19</v>
      </c>
      <c r="E44" s="2">
        <f>DATE(2025,6,11)</f>
        <v>45819</v>
      </c>
      <c r="F44" s="2">
        <f>DATE(2025,6,11)</f>
        <v>45819</v>
      </c>
      <c r="G44" s="3" t="s">
        <v>20</v>
      </c>
      <c r="H44" s="3" t="s">
        <v>52</v>
      </c>
      <c r="I44" s="5">
        <v>5000</v>
      </c>
      <c r="J44" s="5">
        <v>0</v>
      </c>
      <c r="K44" s="3" t="s">
        <v>90</v>
      </c>
      <c r="L44" s="4">
        <v>0</v>
      </c>
      <c r="M44" s="3" t="s">
        <v>23</v>
      </c>
      <c r="N44" s="3" t="s">
        <v>24</v>
      </c>
      <c r="O44" s="3" t="s">
        <v>25</v>
      </c>
      <c r="P44" s="3" t="s">
        <v>26</v>
      </c>
      <c r="Q44" s="3" t="s">
        <v>18</v>
      </c>
      <c r="R44" s="3" t="s">
        <v>27</v>
      </c>
    </row>
    <row r="45">
      <c r="A45" s="2">
        <f>DATE(2025,7,22)</f>
        <v>45860</v>
      </c>
      <c r="B45" s="3" t="s">
        <v>18</v>
      </c>
      <c r="C45" s="4">
        <v>250600079</v>
      </c>
      <c r="D45" s="3" t="s">
        <v>19</v>
      </c>
      <c r="E45" s="2">
        <f>DATE(2025,6,17)</f>
        <v>45825</v>
      </c>
      <c r="F45" s="2">
        <f>DATE(2025,6,17)</f>
        <v>45825</v>
      </c>
      <c r="G45" s="3" t="s">
        <v>20</v>
      </c>
      <c r="H45" s="3" t="s">
        <v>44</v>
      </c>
      <c r="I45" s="5">
        <v>8498.58</v>
      </c>
      <c r="J45" s="5">
        <v>0</v>
      </c>
      <c r="K45" s="3" t="s">
        <v>91</v>
      </c>
      <c r="L45" s="4">
        <v>0</v>
      </c>
      <c r="M45" s="3" t="s">
        <v>23</v>
      </c>
      <c r="N45" s="3" t="s">
        <v>24</v>
      </c>
      <c r="O45" s="3" t="s">
        <v>25</v>
      </c>
      <c r="P45" s="3" t="s">
        <v>26</v>
      </c>
      <c r="Q45" s="3" t="s">
        <v>18</v>
      </c>
      <c r="R45" s="3" t="s">
        <v>27</v>
      </c>
    </row>
    <row r="46">
      <c r="A46" s="2">
        <f>DATE(2025,7,22)</f>
        <v>45860</v>
      </c>
      <c r="B46" s="3" t="s">
        <v>18</v>
      </c>
      <c r="C46" s="4">
        <v>250600145</v>
      </c>
      <c r="D46" s="3" t="s">
        <v>19</v>
      </c>
      <c r="E46" s="2">
        <f>DATE(2025,6,30)</f>
        <v>45838</v>
      </c>
      <c r="F46" s="2">
        <f>DATE(2025,6,30)</f>
        <v>45838</v>
      </c>
      <c r="G46" s="3" t="s">
        <v>20</v>
      </c>
      <c r="H46" s="3" t="s">
        <v>92</v>
      </c>
      <c r="I46" s="5">
        <v>4269.94</v>
      </c>
      <c r="J46" s="5">
        <v>0</v>
      </c>
      <c r="K46" s="3" t="s">
        <v>93</v>
      </c>
      <c r="L46" s="4">
        <v>0</v>
      </c>
      <c r="M46" s="3" t="s">
        <v>23</v>
      </c>
      <c r="N46" s="3" t="s">
        <v>24</v>
      </c>
      <c r="O46" s="3" t="s">
        <v>25</v>
      </c>
      <c r="P46" s="3" t="s">
        <v>26</v>
      </c>
      <c r="Q46" s="3" t="s">
        <v>18</v>
      </c>
      <c r="R46" s="3" t="s">
        <v>27</v>
      </c>
    </row>
    <row r="47">
      <c r="A47" s="2">
        <f>DATE(2025,7,23)</f>
        <v>45861</v>
      </c>
      <c r="B47" s="3" t="s">
        <v>18</v>
      </c>
      <c r="C47" s="4">
        <v>250400138</v>
      </c>
      <c r="D47" s="3" t="s">
        <v>19</v>
      </c>
      <c r="E47" s="2">
        <f>DATE(2025,4,24)</f>
        <v>45771</v>
      </c>
      <c r="F47" s="2">
        <f>DATE(2025,4,24)</f>
        <v>45771</v>
      </c>
      <c r="G47" s="3" t="s">
        <v>20</v>
      </c>
      <c r="H47" s="3" t="s">
        <v>85</v>
      </c>
      <c r="I47" s="5">
        <v>13000</v>
      </c>
      <c r="J47" s="5">
        <v>0</v>
      </c>
      <c r="K47" s="3" t="s">
        <v>94</v>
      </c>
      <c r="L47" s="4">
        <v>0</v>
      </c>
      <c r="M47" s="3" t="s">
        <v>23</v>
      </c>
      <c r="N47" s="3" t="s">
        <v>24</v>
      </c>
      <c r="O47" s="3" t="s">
        <v>25</v>
      </c>
      <c r="P47" s="3" t="s">
        <v>26</v>
      </c>
      <c r="Q47" s="3" t="s">
        <v>18</v>
      </c>
      <c r="R47" s="3" t="s">
        <v>27</v>
      </c>
    </row>
    <row r="48">
      <c r="A48" s="2">
        <f>DATE(2025,7,23)</f>
        <v>45861</v>
      </c>
      <c r="B48" s="3" t="s">
        <v>18</v>
      </c>
      <c r="C48" s="4">
        <v>250500056</v>
      </c>
      <c r="D48" s="3" t="s">
        <v>19</v>
      </c>
      <c r="E48" s="2">
        <f>DATE(2025,5,20)</f>
        <v>45797</v>
      </c>
      <c r="F48" s="2">
        <f>DATE(2025,5,20)</f>
        <v>45797</v>
      </c>
      <c r="G48" s="3" t="s">
        <v>20</v>
      </c>
      <c r="H48" s="3" t="s">
        <v>95</v>
      </c>
      <c r="I48" s="5">
        <v>9680.06</v>
      </c>
      <c r="J48" s="5">
        <v>0</v>
      </c>
      <c r="K48" s="3" t="s">
        <v>96</v>
      </c>
      <c r="L48" s="4">
        <v>0</v>
      </c>
      <c r="M48" s="3" t="s">
        <v>23</v>
      </c>
      <c r="N48" s="3" t="s">
        <v>24</v>
      </c>
      <c r="O48" s="3" t="s">
        <v>25</v>
      </c>
      <c r="P48" s="3" t="s">
        <v>26</v>
      </c>
      <c r="Q48" s="3" t="s">
        <v>18</v>
      </c>
      <c r="R48" s="3" t="s">
        <v>27</v>
      </c>
    </row>
    <row r="49">
      <c r="A49" s="2">
        <f>DATE(2025,7,23)</f>
        <v>45861</v>
      </c>
      <c r="B49" s="3" t="s">
        <v>18</v>
      </c>
      <c r="C49" s="4">
        <v>250500062</v>
      </c>
      <c r="D49" s="3" t="s">
        <v>19</v>
      </c>
      <c r="E49" s="2">
        <f>DATE(2025,5,21)</f>
        <v>45798</v>
      </c>
      <c r="F49" s="2">
        <f>DATE(2025,5,21)</f>
        <v>45798</v>
      </c>
      <c r="G49" s="3" t="s">
        <v>20</v>
      </c>
      <c r="H49" s="3" t="s">
        <v>97</v>
      </c>
      <c r="I49" s="5">
        <v>3638.9</v>
      </c>
      <c r="J49" s="5">
        <v>0</v>
      </c>
      <c r="K49" s="3" t="s">
        <v>98</v>
      </c>
      <c r="L49" s="4">
        <v>0</v>
      </c>
      <c r="M49" s="3" t="s">
        <v>23</v>
      </c>
      <c r="N49" s="3" t="s">
        <v>24</v>
      </c>
      <c r="O49" s="3" t="s">
        <v>25</v>
      </c>
      <c r="P49" s="3" t="s">
        <v>26</v>
      </c>
      <c r="Q49" s="3" t="s">
        <v>18</v>
      </c>
      <c r="R49" s="3" t="s">
        <v>27</v>
      </c>
    </row>
    <row r="50">
      <c r="A50" s="2">
        <f>DATE(2025,7,23)</f>
        <v>45861</v>
      </c>
      <c r="B50" s="3" t="s">
        <v>18</v>
      </c>
      <c r="C50" s="4">
        <v>250500097</v>
      </c>
      <c r="D50" s="3" t="s">
        <v>19</v>
      </c>
      <c r="E50" s="2">
        <f>DATE(2025,5,28)</f>
        <v>45805</v>
      </c>
      <c r="F50" s="2">
        <f>DATE(2025,5,28)</f>
        <v>45805</v>
      </c>
      <c r="G50" s="3" t="s">
        <v>20</v>
      </c>
      <c r="H50" s="3" t="s">
        <v>36</v>
      </c>
      <c r="I50" s="5">
        <v>9293.61</v>
      </c>
      <c r="J50" s="5">
        <v>0</v>
      </c>
      <c r="K50" s="3" t="s">
        <v>99</v>
      </c>
      <c r="L50" s="4">
        <v>0</v>
      </c>
      <c r="M50" s="3" t="s">
        <v>23</v>
      </c>
      <c r="N50" s="3" t="s">
        <v>24</v>
      </c>
      <c r="O50" s="3" t="s">
        <v>25</v>
      </c>
      <c r="P50" s="3" t="s">
        <v>26</v>
      </c>
      <c r="Q50" s="3" t="s">
        <v>18</v>
      </c>
      <c r="R50" s="3" t="s">
        <v>27</v>
      </c>
    </row>
    <row r="51">
      <c r="A51" s="2">
        <f>DATE(2025,7,23)</f>
        <v>45861</v>
      </c>
      <c r="B51" s="3" t="s">
        <v>18</v>
      </c>
      <c r="C51" s="4">
        <v>250500114</v>
      </c>
      <c r="D51" s="3" t="s">
        <v>19</v>
      </c>
      <c r="E51" s="2">
        <f>DATE(2025,5,29)</f>
        <v>45806</v>
      </c>
      <c r="F51" s="2">
        <f>DATE(2025,5,29)</f>
        <v>45806</v>
      </c>
      <c r="G51" s="3" t="s">
        <v>20</v>
      </c>
      <c r="H51" s="3" t="s">
        <v>100</v>
      </c>
      <c r="I51" s="5">
        <v>14000</v>
      </c>
      <c r="J51" s="5">
        <v>0</v>
      </c>
      <c r="K51" s="3" t="s">
        <v>101</v>
      </c>
      <c r="L51" s="4">
        <v>0</v>
      </c>
      <c r="M51" s="3" t="s">
        <v>23</v>
      </c>
      <c r="N51" s="3" t="s">
        <v>24</v>
      </c>
      <c r="O51" s="3" t="s">
        <v>25</v>
      </c>
      <c r="P51" s="3" t="s">
        <v>26</v>
      </c>
      <c r="Q51" s="3" t="s">
        <v>18</v>
      </c>
      <c r="R51" s="3" t="s">
        <v>27</v>
      </c>
    </row>
    <row r="52">
      <c r="A52" s="2">
        <f>DATE(2025,7,23)</f>
        <v>45861</v>
      </c>
      <c r="B52" s="3" t="s">
        <v>18</v>
      </c>
      <c r="C52" s="4">
        <v>250600084</v>
      </c>
      <c r="D52" s="3" t="s">
        <v>19</v>
      </c>
      <c r="E52" s="2">
        <f>DATE(2025,6,17)</f>
        <v>45825</v>
      </c>
      <c r="F52" s="2">
        <f>DATE(2025,6,17)</f>
        <v>45825</v>
      </c>
      <c r="G52" s="3" t="s">
        <v>20</v>
      </c>
      <c r="H52" s="3" t="s">
        <v>50</v>
      </c>
      <c r="I52" s="5">
        <v>3719.37</v>
      </c>
      <c r="J52" s="5">
        <v>0</v>
      </c>
      <c r="K52" s="3" t="s">
        <v>102</v>
      </c>
      <c r="L52" s="4">
        <v>0</v>
      </c>
      <c r="M52" s="3" t="s">
        <v>23</v>
      </c>
      <c r="N52" s="3" t="s">
        <v>24</v>
      </c>
      <c r="O52" s="3" t="s">
        <v>25</v>
      </c>
      <c r="P52" s="3" t="s">
        <v>26</v>
      </c>
      <c r="Q52" s="3" t="s">
        <v>18</v>
      </c>
      <c r="R52" s="3" t="s">
        <v>27</v>
      </c>
    </row>
    <row r="53">
      <c r="A53" s="2">
        <f>DATE(2025,7,23)</f>
        <v>45861</v>
      </c>
      <c r="B53" s="3" t="s">
        <v>18</v>
      </c>
      <c r="C53" s="4">
        <v>250600111</v>
      </c>
      <c r="D53" s="3" t="s">
        <v>19</v>
      </c>
      <c r="E53" s="2">
        <f>DATE(2025,6,24)</f>
        <v>45832</v>
      </c>
      <c r="F53" s="2">
        <f>DATE(2025,6,24)</f>
        <v>45832</v>
      </c>
      <c r="G53" s="3" t="s">
        <v>20</v>
      </c>
      <c r="H53" s="3" t="s">
        <v>62</v>
      </c>
      <c r="I53" s="5">
        <v>6000</v>
      </c>
      <c r="J53" s="5">
        <v>0</v>
      </c>
      <c r="K53" s="3" t="s">
        <v>103</v>
      </c>
      <c r="L53" s="4">
        <v>0</v>
      </c>
      <c r="M53" s="3" t="s">
        <v>23</v>
      </c>
      <c r="N53" s="3" t="s">
        <v>24</v>
      </c>
      <c r="O53" s="3" t="s">
        <v>25</v>
      </c>
      <c r="P53" s="3" t="s">
        <v>26</v>
      </c>
      <c r="Q53" s="3" t="s">
        <v>18</v>
      </c>
      <c r="R53" s="3" t="s">
        <v>27</v>
      </c>
    </row>
    <row r="54">
      <c r="A54" s="2">
        <f>DATE(2025,7,23)</f>
        <v>45861</v>
      </c>
      <c r="B54" s="3" t="s">
        <v>18</v>
      </c>
      <c r="C54" s="4">
        <v>250600146</v>
      </c>
      <c r="D54" s="3" t="s">
        <v>19</v>
      </c>
      <c r="E54" s="2">
        <f>DATE(2025,6,30)</f>
        <v>45838</v>
      </c>
      <c r="F54" s="2">
        <f>DATE(2025,6,30)</f>
        <v>45838</v>
      </c>
      <c r="G54" s="3" t="s">
        <v>20</v>
      </c>
      <c r="H54" s="3" t="s">
        <v>92</v>
      </c>
      <c r="I54" s="5">
        <v>4000</v>
      </c>
      <c r="J54" s="5">
        <v>0</v>
      </c>
      <c r="K54" s="3" t="s">
        <v>104</v>
      </c>
      <c r="L54" s="4">
        <v>0</v>
      </c>
      <c r="M54" s="3" t="s">
        <v>23</v>
      </c>
      <c r="N54" s="3" t="s">
        <v>24</v>
      </c>
      <c r="O54" s="3" t="s">
        <v>25</v>
      </c>
      <c r="P54" s="3" t="s">
        <v>26</v>
      </c>
      <c r="Q54" s="3" t="s">
        <v>18</v>
      </c>
      <c r="R54" s="3" t="s">
        <v>27</v>
      </c>
    </row>
    <row r="55">
      <c r="A55" s="2">
        <f>DATE(2025,7,24)</f>
        <v>45862</v>
      </c>
      <c r="B55" s="3" t="s">
        <v>18</v>
      </c>
      <c r="C55" s="4">
        <v>250400139</v>
      </c>
      <c r="D55" s="3" t="s">
        <v>19</v>
      </c>
      <c r="E55" s="2">
        <f>DATE(2025,4,24)</f>
        <v>45771</v>
      </c>
      <c r="F55" s="2">
        <f>DATE(2025,4,24)</f>
        <v>45771</v>
      </c>
      <c r="G55" s="3" t="s">
        <v>20</v>
      </c>
      <c r="H55" s="3" t="s">
        <v>85</v>
      </c>
      <c r="I55" s="5">
        <v>13659.14</v>
      </c>
      <c r="J55" s="5">
        <v>0</v>
      </c>
      <c r="K55" s="3" t="s">
        <v>105</v>
      </c>
      <c r="L55" s="4">
        <v>0</v>
      </c>
      <c r="M55" s="3" t="s">
        <v>23</v>
      </c>
      <c r="N55" s="3" t="s">
        <v>24</v>
      </c>
      <c r="O55" s="3" t="s">
        <v>25</v>
      </c>
      <c r="P55" s="3" t="s">
        <v>26</v>
      </c>
      <c r="Q55" s="3" t="s">
        <v>18</v>
      </c>
      <c r="R55" s="3" t="s">
        <v>27</v>
      </c>
    </row>
    <row r="56">
      <c r="A56" s="2">
        <f>DATE(2025,7,24)</f>
        <v>45862</v>
      </c>
      <c r="B56" s="3" t="s">
        <v>18</v>
      </c>
      <c r="C56" s="4">
        <v>250500030</v>
      </c>
      <c r="D56" s="3" t="s">
        <v>19</v>
      </c>
      <c r="E56" s="2">
        <f>DATE(2025,5,9)</f>
        <v>45786</v>
      </c>
      <c r="F56" s="2">
        <f>DATE(2025,5,9)</f>
        <v>45786</v>
      </c>
      <c r="G56" s="3" t="s">
        <v>20</v>
      </c>
      <c r="H56" s="3" t="s">
        <v>92</v>
      </c>
      <c r="I56" s="5">
        <v>15000</v>
      </c>
      <c r="J56" s="5">
        <v>0</v>
      </c>
      <c r="K56" s="3" t="s">
        <v>106</v>
      </c>
      <c r="L56" s="4">
        <v>0</v>
      </c>
      <c r="M56" s="3" t="s">
        <v>23</v>
      </c>
      <c r="N56" s="3" t="s">
        <v>24</v>
      </c>
      <c r="O56" s="3" t="s">
        <v>25</v>
      </c>
      <c r="P56" s="3" t="s">
        <v>26</v>
      </c>
      <c r="Q56" s="3" t="s">
        <v>18</v>
      </c>
      <c r="R56" s="3" t="s">
        <v>27</v>
      </c>
    </row>
    <row r="57">
      <c r="A57" s="2">
        <f>DATE(2025,7,24)</f>
        <v>45862</v>
      </c>
      <c r="B57" s="3" t="s">
        <v>18</v>
      </c>
      <c r="C57" s="4">
        <v>250500115</v>
      </c>
      <c r="D57" s="3" t="s">
        <v>19</v>
      </c>
      <c r="E57" s="2">
        <f>DATE(2025,5,29)</f>
        <v>45806</v>
      </c>
      <c r="F57" s="2">
        <f>DATE(2025,5,29)</f>
        <v>45806</v>
      </c>
      <c r="G57" s="3" t="s">
        <v>20</v>
      </c>
      <c r="H57" s="3" t="s">
        <v>100</v>
      </c>
      <c r="I57" s="5">
        <v>18657.79</v>
      </c>
      <c r="J57" s="5">
        <v>0</v>
      </c>
      <c r="K57" s="3" t="s">
        <v>107</v>
      </c>
      <c r="L57" s="4">
        <v>0</v>
      </c>
      <c r="M57" s="3" t="s">
        <v>23</v>
      </c>
      <c r="N57" s="3" t="s">
        <v>24</v>
      </c>
      <c r="O57" s="3" t="s">
        <v>25</v>
      </c>
      <c r="P57" s="3" t="s">
        <v>26</v>
      </c>
      <c r="Q57" s="3" t="s">
        <v>18</v>
      </c>
      <c r="R57" s="3" t="s">
        <v>27</v>
      </c>
    </row>
    <row r="58">
      <c r="A58" s="2">
        <f>DATE(2025,7,24)</f>
        <v>45862</v>
      </c>
      <c r="B58" s="3" t="s">
        <v>18</v>
      </c>
      <c r="C58" s="4">
        <v>250600038</v>
      </c>
      <c r="D58" s="3" t="s">
        <v>19</v>
      </c>
      <c r="E58" s="2">
        <f>DATE(2025,6,11)</f>
        <v>45819</v>
      </c>
      <c r="F58" s="2">
        <f>DATE(2025,6,11)</f>
        <v>45819</v>
      </c>
      <c r="G58" s="3" t="s">
        <v>20</v>
      </c>
      <c r="H58" s="3" t="s">
        <v>52</v>
      </c>
      <c r="I58" s="5">
        <v>3500</v>
      </c>
      <c r="J58" s="5">
        <v>0</v>
      </c>
      <c r="K58" s="3" t="s">
        <v>108</v>
      </c>
      <c r="L58" s="4">
        <v>0</v>
      </c>
      <c r="M58" s="3" t="s">
        <v>23</v>
      </c>
      <c r="N58" s="3" t="s">
        <v>24</v>
      </c>
      <c r="O58" s="3" t="s">
        <v>25</v>
      </c>
      <c r="P58" s="3" t="s">
        <v>26</v>
      </c>
      <c r="Q58" s="3" t="s">
        <v>18</v>
      </c>
      <c r="R58" s="3" t="s">
        <v>27</v>
      </c>
    </row>
    <row r="59">
      <c r="A59" s="2">
        <f>DATE(2025,7,24)</f>
        <v>45862</v>
      </c>
      <c r="B59" s="3" t="s">
        <v>18</v>
      </c>
      <c r="C59" s="4">
        <v>250600091</v>
      </c>
      <c r="D59" s="3" t="s">
        <v>19</v>
      </c>
      <c r="E59" s="2">
        <f>DATE(2025,6,18)</f>
        <v>45826</v>
      </c>
      <c r="F59" s="2">
        <f>DATE(2025,6,18)</f>
        <v>45826</v>
      </c>
      <c r="G59" s="3" t="s">
        <v>20</v>
      </c>
      <c r="H59" s="3" t="s">
        <v>109</v>
      </c>
      <c r="I59" s="5">
        <v>7000</v>
      </c>
      <c r="J59" s="5">
        <v>0</v>
      </c>
      <c r="K59" s="3" t="s">
        <v>110</v>
      </c>
      <c r="L59" s="4">
        <v>0</v>
      </c>
      <c r="M59" s="3" t="s">
        <v>23</v>
      </c>
      <c r="N59" s="3" t="s">
        <v>24</v>
      </c>
      <c r="O59" s="3" t="s">
        <v>25</v>
      </c>
      <c r="P59" s="3" t="s">
        <v>26</v>
      </c>
      <c r="Q59" s="3" t="s">
        <v>18</v>
      </c>
      <c r="R59" s="3" t="s">
        <v>27</v>
      </c>
    </row>
    <row r="60">
      <c r="A60" s="2">
        <f>DATE(2025,7,24)</f>
        <v>45862</v>
      </c>
      <c r="B60" s="3" t="s">
        <v>18</v>
      </c>
      <c r="C60" s="4">
        <v>250600112</v>
      </c>
      <c r="D60" s="3" t="s">
        <v>19</v>
      </c>
      <c r="E60" s="2">
        <f>DATE(2025,6,24)</f>
        <v>45832</v>
      </c>
      <c r="F60" s="2">
        <f>DATE(2025,6,24)</f>
        <v>45832</v>
      </c>
      <c r="G60" s="3" t="s">
        <v>20</v>
      </c>
      <c r="H60" s="3" t="s">
        <v>62</v>
      </c>
      <c r="I60" s="5">
        <v>3181.25</v>
      </c>
      <c r="J60" s="5">
        <v>0</v>
      </c>
      <c r="K60" s="3" t="s">
        <v>111</v>
      </c>
      <c r="L60" s="4">
        <v>0</v>
      </c>
      <c r="M60" s="3" t="s">
        <v>23</v>
      </c>
      <c r="N60" s="3" t="s">
        <v>24</v>
      </c>
      <c r="O60" s="3" t="s">
        <v>25</v>
      </c>
      <c r="P60" s="3" t="s">
        <v>26</v>
      </c>
      <c r="Q60" s="3" t="s">
        <v>18</v>
      </c>
      <c r="R60" s="3" t="s">
        <v>27</v>
      </c>
    </row>
    <row r="61">
      <c r="A61" s="2">
        <f>DATE(2025,7,25)</f>
        <v>45863</v>
      </c>
      <c r="B61" s="3" t="s">
        <v>18</v>
      </c>
      <c r="C61" s="4">
        <v>250500081</v>
      </c>
      <c r="D61" s="3" t="s">
        <v>19</v>
      </c>
      <c r="E61" s="2">
        <f>DATE(2025,5,21)</f>
        <v>45798</v>
      </c>
      <c r="F61" s="2">
        <f>DATE(2025,5,21)</f>
        <v>45798</v>
      </c>
      <c r="G61" s="3" t="s">
        <v>20</v>
      </c>
      <c r="H61" s="3" t="s">
        <v>112</v>
      </c>
      <c r="I61" s="5">
        <v>5030.76</v>
      </c>
      <c r="J61" s="5">
        <v>0</v>
      </c>
      <c r="K61" s="3" t="s">
        <v>113</v>
      </c>
      <c r="L61" s="4">
        <v>0</v>
      </c>
      <c r="M61" s="3" t="s">
        <v>23</v>
      </c>
      <c r="N61" s="3" t="s">
        <v>24</v>
      </c>
      <c r="O61" s="3" t="s">
        <v>25</v>
      </c>
      <c r="P61" s="3" t="s">
        <v>26</v>
      </c>
      <c r="Q61" s="3" t="s">
        <v>18</v>
      </c>
      <c r="R61" s="3" t="s">
        <v>27</v>
      </c>
    </row>
    <row r="62">
      <c r="A62" s="2">
        <f>DATE(2025,7,25)</f>
        <v>45863</v>
      </c>
      <c r="B62" s="3" t="s">
        <v>18</v>
      </c>
      <c r="C62" s="4">
        <v>250500083</v>
      </c>
      <c r="D62" s="3" t="s">
        <v>19</v>
      </c>
      <c r="E62" s="2">
        <f>DATE(2025,5,26)</f>
        <v>45803</v>
      </c>
      <c r="F62" s="2">
        <f>DATE(2025,5,26)</f>
        <v>45803</v>
      </c>
      <c r="G62" s="3" t="s">
        <v>20</v>
      </c>
      <c r="H62" s="3" t="s">
        <v>34</v>
      </c>
      <c r="I62" s="5">
        <v>9934.82</v>
      </c>
      <c r="J62" s="5">
        <v>0</v>
      </c>
      <c r="K62" s="3" t="s">
        <v>114</v>
      </c>
      <c r="L62" s="4">
        <v>0</v>
      </c>
      <c r="M62" s="3" t="s">
        <v>23</v>
      </c>
      <c r="N62" s="3" t="s">
        <v>24</v>
      </c>
      <c r="O62" s="3" t="s">
        <v>25</v>
      </c>
      <c r="P62" s="3" t="s">
        <v>26</v>
      </c>
      <c r="Q62" s="3" t="s">
        <v>18</v>
      </c>
      <c r="R62" s="3" t="s">
        <v>27</v>
      </c>
    </row>
    <row r="63">
      <c r="A63" s="2">
        <f>DATE(2025,7,25)</f>
        <v>45863</v>
      </c>
      <c r="B63" s="3" t="s">
        <v>18</v>
      </c>
      <c r="C63" s="4">
        <v>250500087</v>
      </c>
      <c r="D63" s="3" t="s">
        <v>19</v>
      </c>
      <c r="E63" s="2">
        <f>DATE(2025,5,27)</f>
        <v>45804</v>
      </c>
      <c r="F63" s="2">
        <f>DATE(2025,5,27)</f>
        <v>45804</v>
      </c>
      <c r="G63" s="3" t="s">
        <v>20</v>
      </c>
      <c r="H63" s="3" t="s">
        <v>115</v>
      </c>
      <c r="I63" s="5">
        <v>8514.93</v>
      </c>
      <c r="J63" s="5">
        <v>0</v>
      </c>
      <c r="K63" s="3" t="s">
        <v>116</v>
      </c>
      <c r="L63" s="4">
        <v>0</v>
      </c>
      <c r="M63" s="3" t="s">
        <v>23</v>
      </c>
      <c r="N63" s="3" t="s">
        <v>24</v>
      </c>
      <c r="O63" s="3" t="s">
        <v>25</v>
      </c>
      <c r="P63" s="3" t="s">
        <v>26</v>
      </c>
      <c r="Q63" s="3" t="s">
        <v>18</v>
      </c>
      <c r="R63" s="3" t="s">
        <v>27</v>
      </c>
    </row>
    <row r="64">
      <c r="A64" s="2">
        <f>DATE(2025,7,25)</f>
        <v>45863</v>
      </c>
      <c r="B64" s="3" t="s">
        <v>18</v>
      </c>
      <c r="C64" s="4">
        <v>250600011</v>
      </c>
      <c r="D64" s="3" t="s">
        <v>19</v>
      </c>
      <c r="E64" s="2">
        <f>DATE(2025,6,3)</f>
        <v>45811</v>
      </c>
      <c r="F64" s="2">
        <f>DATE(2025,6,3)</f>
        <v>45811</v>
      </c>
      <c r="G64" s="3" t="s">
        <v>20</v>
      </c>
      <c r="H64" s="3" t="s">
        <v>66</v>
      </c>
      <c r="I64" s="5">
        <v>14000</v>
      </c>
      <c r="J64" s="5">
        <v>0</v>
      </c>
      <c r="K64" s="3" t="s">
        <v>117</v>
      </c>
      <c r="L64" s="4">
        <v>0</v>
      </c>
      <c r="M64" s="3" t="s">
        <v>23</v>
      </c>
      <c r="N64" s="3" t="s">
        <v>24</v>
      </c>
      <c r="O64" s="3" t="s">
        <v>25</v>
      </c>
      <c r="P64" s="3" t="s">
        <v>26</v>
      </c>
      <c r="Q64" s="3" t="s">
        <v>18</v>
      </c>
      <c r="R64" s="3" t="s">
        <v>27</v>
      </c>
    </row>
    <row r="65">
      <c r="A65" s="2">
        <f>DATE(2025,7,25)</f>
        <v>45863</v>
      </c>
      <c r="B65" s="3" t="s">
        <v>18</v>
      </c>
      <c r="C65" s="4">
        <v>250600020</v>
      </c>
      <c r="D65" s="3" t="s">
        <v>19</v>
      </c>
      <c r="E65" s="2">
        <f>DATE(2025,6,3)</f>
        <v>45811</v>
      </c>
      <c r="F65" s="2">
        <f>DATE(2025,6,3)</f>
        <v>45811</v>
      </c>
      <c r="G65" s="3" t="s">
        <v>20</v>
      </c>
      <c r="H65" s="3" t="s">
        <v>38</v>
      </c>
      <c r="I65" s="5">
        <v>10000</v>
      </c>
      <c r="J65" s="5">
        <v>0</v>
      </c>
      <c r="K65" s="3" t="s">
        <v>118</v>
      </c>
      <c r="L65" s="4">
        <v>0</v>
      </c>
      <c r="M65" s="3" t="s">
        <v>23</v>
      </c>
      <c r="N65" s="3" t="s">
        <v>24</v>
      </c>
      <c r="O65" s="3" t="s">
        <v>25</v>
      </c>
      <c r="P65" s="3" t="s">
        <v>26</v>
      </c>
      <c r="Q65" s="3" t="s">
        <v>18</v>
      </c>
      <c r="R65" s="3" t="s">
        <v>27</v>
      </c>
    </row>
    <row r="66">
      <c r="A66" s="2">
        <f>DATE(2025,7,25)</f>
        <v>45863</v>
      </c>
      <c r="B66" s="3" t="s">
        <v>18</v>
      </c>
      <c r="C66" s="4">
        <v>250600039</v>
      </c>
      <c r="D66" s="3" t="s">
        <v>19</v>
      </c>
      <c r="E66" s="2">
        <f>DATE(2025,6,11)</f>
        <v>45819</v>
      </c>
      <c r="F66" s="2">
        <f>DATE(2025,6,11)</f>
        <v>45819</v>
      </c>
      <c r="G66" s="3" t="s">
        <v>20</v>
      </c>
      <c r="H66" s="3" t="s">
        <v>52</v>
      </c>
      <c r="I66" s="5">
        <v>3418.38</v>
      </c>
      <c r="J66" s="5">
        <v>0</v>
      </c>
      <c r="K66" s="3" t="s">
        <v>119</v>
      </c>
      <c r="L66" s="4">
        <v>0</v>
      </c>
      <c r="M66" s="3" t="s">
        <v>23</v>
      </c>
      <c r="N66" s="3" t="s">
        <v>24</v>
      </c>
      <c r="O66" s="3" t="s">
        <v>25</v>
      </c>
      <c r="P66" s="3" t="s">
        <v>26</v>
      </c>
      <c r="Q66" s="3" t="s">
        <v>18</v>
      </c>
      <c r="R66" s="3" t="s">
        <v>27</v>
      </c>
    </row>
    <row r="67">
      <c r="A67" s="2">
        <f>DATE(2025,7,25)</f>
        <v>45863</v>
      </c>
      <c r="B67" s="3" t="s">
        <v>18</v>
      </c>
      <c r="C67" s="4">
        <v>250600092</v>
      </c>
      <c r="D67" s="3" t="s">
        <v>19</v>
      </c>
      <c r="E67" s="2">
        <f>DATE(2025,6,18)</f>
        <v>45826</v>
      </c>
      <c r="F67" s="2">
        <f>DATE(2025,6,18)</f>
        <v>45826</v>
      </c>
      <c r="G67" s="3" t="s">
        <v>20</v>
      </c>
      <c r="H67" s="3" t="s">
        <v>109</v>
      </c>
      <c r="I67" s="5">
        <v>7000</v>
      </c>
      <c r="J67" s="5">
        <v>0</v>
      </c>
      <c r="K67" s="3" t="s">
        <v>120</v>
      </c>
      <c r="L67" s="4">
        <v>0</v>
      </c>
      <c r="M67" s="3" t="s">
        <v>23</v>
      </c>
      <c r="N67" s="3" t="s">
        <v>24</v>
      </c>
      <c r="O67" s="3" t="s">
        <v>25</v>
      </c>
      <c r="P67" s="3" t="s">
        <v>26</v>
      </c>
      <c r="Q67" s="3" t="s">
        <v>18</v>
      </c>
      <c r="R67" s="3" t="s">
        <v>27</v>
      </c>
    </row>
    <row r="68">
      <c r="A68" s="2">
        <f>DATE(2025,7,25)</f>
        <v>45863</v>
      </c>
      <c r="B68" s="3" t="s">
        <v>18</v>
      </c>
      <c r="C68" s="4">
        <v>250700041</v>
      </c>
      <c r="D68" s="3" t="s">
        <v>19</v>
      </c>
      <c r="E68" s="2">
        <f>DATE(2025,7,3)</f>
        <v>45841</v>
      </c>
      <c r="F68" s="2">
        <f>DATE(2025,7,3)</f>
        <v>45841</v>
      </c>
      <c r="G68" s="3" t="s">
        <v>20</v>
      </c>
      <c r="H68" s="3" t="s">
        <v>121</v>
      </c>
      <c r="I68" s="5">
        <v>7000</v>
      </c>
      <c r="J68" s="5">
        <v>0</v>
      </c>
      <c r="K68" s="3" t="s">
        <v>122</v>
      </c>
      <c r="L68" s="4">
        <v>0</v>
      </c>
      <c r="M68" s="3" t="s">
        <v>23</v>
      </c>
      <c r="N68" s="3" t="s">
        <v>24</v>
      </c>
      <c r="O68" s="3" t="s">
        <v>25</v>
      </c>
      <c r="P68" s="3" t="s">
        <v>26</v>
      </c>
      <c r="Q68" s="3" t="s">
        <v>18</v>
      </c>
      <c r="R68" s="3" t="s">
        <v>27</v>
      </c>
    </row>
    <row r="69">
      <c r="A69" s="2">
        <f>DATE(2025,7,28)</f>
        <v>45866</v>
      </c>
      <c r="B69" s="3" t="s">
        <v>18</v>
      </c>
      <c r="C69" s="4">
        <v>250500060</v>
      </c>
      <c r="D69" s="3" t="s">
        <v>19</v>
      </c>
      <c r="E69" s="2">
        <f>DATE(2025,5,21)</f>
        <v>45798</v>
      </c>
      <c r="F69" s="2">
        <f>DATE(2025,5,21)</f>
        <v>45798</v>
      </c>
      <c r="G69" s="3" t="s">
        <v>20</v>
      </c>
      <c r="H69" s="3" t="s">
        <v>123</v>
      </c>
      <c r="I69" s="5">
        <v>10000</v>
      </c>
      <c r="J69" s="5">
        <v>0</v>
      </c>
      <c r="K69" s="3" t="s">
        <v>124</v>
      </c>
      <c r="L69" s="4">
        <v>0</v>
      </c>
      <c r="M69" s="3" t="s">
        <v>23</v>
      </c>
      <c r="N69" s="3" t="s">
        <v>24</v>
      </c>
      <c r="O69" s="3" t="s">
        <v>25</v>
      </c>
      <c r="P69" s="3" t="s">
        <v>26</v>
      </c>
      <c r="Q69" s="3" t="s">
        <v>18</v>
      </c>
      <c r="R69" s="3" t="s">
        <v>27</v>
      </c>
    </row>
    <row r="70">
      <c r="A70" s="2">
        <f>DATE(2025,7,28)</f>
        <v>45866</v>
      </c>
      <c r="B70" s="3" t="s">
        <v>18</v>
      </c>
      <c r="C70" s="4">
        <v>250500107</v>
      </c>
      <c r="D70" s="3" t="s">
        <v>19</v>
      </c>
      <c r="E70" s="2">
        <f>DATE(2025,5,29)</f>
        <v>45806</v>
      </c>
      <c r="F70" s="2">
        <f>DATE(2025,5,29)</f>
        <v>45806</v>
      </c>
      <c r="G70" s="3" t="s">
        <v>20</v>
      </c>
      <c r="H70" s="3" t="s">
        <v>59</v>
      </c>
      <c r="I70" s="5">
        <v>27331.54</v>
      </c>
      <c r="J70" s="5">
        <v>0</v>
      </c>
      <c r="K70" s="3" t="s">
        <v>125</v>
      </c>
      <c r="L70" s="4">
        <v>0</v>
      </c>
      <c r="M70" s="3" t="s">
        <v>23</v>
      </c>
      <c r="N70" s="3" t="s">
        <v>24</v>
      </c>
      <c r="O70" s="3" t="s">
        <v>25</v>
      </c>
      <c r="P70" s="3" t="s">
        <v>26</v>
      </c>
      <c r="Q70" s="3" t="s">
        <v>18</v>
      </c>
      <c r="R70" s="3" t="s">
        <v>27</v>
      </c>
    </row>
    <row r="71">
      <c r="A71" s="2">
        <f>DATE(2025,7,28)</f>
        <v>45866</v>
      </c>
      <c r="B71" s="3" t="s">
        <v>18</v>
      </c>
      <c r="C71" s="4">
        <v>250600021</v>
      </c>
      <c r="D71" s="3" t="s">
        <v>19</v>
      </c>
      <c r="E71" s="2">
        <f>DATE(2025,6,3)</f>
        <v>45811</v>
      </c>
      <c r="F71" s="2">
        <f>DATE(2025,6,3)</f>
        <v>45811</v>
      </c>
      <c r="G71" s="3" t="s">
        <v>20</v>
      </c>
      <c r="H71" s="3" t="s">
        <v>38</v>
      </c>
      <c r="I71" s="5">
        <v>9123.12</v>
      </c>
      <c r="J71" s="5">
        <v>1289.27</v>
      </c>
      <c r="K71" s="3" t="s">
        <v>126</v>
      </c>
      <c r="L71" s="4">
        <v>0</v>
      </c>
      <c r="M71" s="3" t="s">
        <v>23</v>
      </c>
      <c r="N71" s="3" t="s">
        <v>24</v>
      </c>
      <c r="O71" s="3" t="s">
        <v>25</v>
      </c>
      <c r="P71" s="3" t="s">
        <v>26</v>
      </c>
      <c r="Q71" s="3" t="s">
        <v>18</v>
      </c>
      <c r="R71" s="3" t="s">
        <v>27</v>
      </c>
    </row>
    <row r="72">
      <c r="A72" s="2">
        <f>DATE(2025,7,28)</f>
        <v>45866</v>
      </c>
      <c r="B72" s="3" t="s">
        <v>18</v>
      </c>
      <c r="C72" s="4">
        <v>250600040</v>
      </c>
      <c r="D72" s="3" t="s">
        <v>19</v>
      </c>
      <c r="E72" s="2">
        <f>DATE(2025,6,11)</f>
        <v>45819</v>
      </c>
      <c r="F72" s="2">
        <f>DATE(2025,6,11)</f>
        <v>45819</v>
      </c>
      <c r="G72" s="3" t="s">
        <v>20</v>
      </c>
      <c r="H72" s="3" t="s">
        <v>52</v>
      </c>
      <c r="I72" s="5">
        <v>3000</v>
      </c>
      <c r="J72" s="5">
        <v>0</v>
      </c>
      <c r="K72" s="3" t="s">
        <v>127</v>
      </c>
      <c r="L72" s="4">
        <v>0</v>
      </c>
      <c r="M72" s="3" t="s">
        <v>23</v>
      </c>
      <c r="N72" s="3" t="s">
        <v>24</v>
      </c>
      <c r="O72" s="3" t="s">
        <v>25</v>
      </c>
      <c r="P72" s="3" t="s">
        <v>26</v>
      </c>
      <c r="Q72" s="3" t="s">
        <v>18</v>
      </c>
      <c r="R72" s="3" t="s">
        <v>27</v>
      </c>
    </row>
    <row r="73">
      <c r="A73" s="2">
        <f>DATE(2025,7,28)</f>
        <v>45866</v>
      </c>
      <c r="B73" s="3" t="s">
        <v>18</v>
      </c>
      <c r="C73" s="4">
        <v>250600093</v>
      </c>
      <c r="D73" s="3" t="s">
        <v>19</v>
      </c>
      <c r="E73" s="2">
        <f>DATE(2025,6,18)</f>
        <v>45826</v>
      </c>
      <c r="F73" s="2">
        <f>DATE(2025,6,18)</f>
        <v>45826</v>
      </c>
      <c r="G73" s="3" t="s">
        <v>20</v>
      </c>
      <c r="H73" s="3" t="s">
        <v>109</v>
      </c>
      <c r="I73" s="5">
        <v>6356.87</v>
      </c>
      <c r="J73" s="5">
        <v>0</v>
      </c>
      <c r="K73" s="3" t="s">
        <v>128</v>
      </c>
      <c r="L73" s="4">
        <v>0</v>
      </c>
      <c r="M73" s="3" t="s">
        <v>23</v>
      </c>
      <c r="N73" s="3" t="s">
        <v>24</v>
      </c>
      <c r="O73" s="3" t="s">
        <v>25</v>
      </c>
      <c r="P73" s="3" t="s">
        <v>26</v>
      </c>
      <c r="Q73" s="3" t="s">
        <v>18</v>
      </c>
      <c r="R73" s="3" t="s">
        <v>27</v>
      </c>
    </row>
    <row r="74">
      <c r="A74" s="2">
        <f>DATE(2025,7,28)</f>
        <v>45866</v>
      </c>
      <c r="B74" s="3" t="s">
        <v>18</v>
      </c>
      <c r="C74" s="4">
        <v>250600113</v>
      </c>
      <c r="D74" s="3" t="s">
        <v>19</v>
      </c>
      <c r="E74" s="2">
        <f>DATE(2025,6,24)</f>
        <v>45832</v>
      </c>
      <c r="F74" s="2">
        <f>DATE(2025,6,24)</f>
        <v>45832</v>
      </c>
      <c r="G74" s="3" t="s">
        <v>20</v>
      </c>
      <c r="H74" s="3" t="s">
        <v>62</v>
      </c>
      <c r="I74" s="5">
        <v>1901.62</v>
      </c>
      <c r="J74" s="5">
        <v>0</v>
      </c>
      <c r="K74" s="3" t="s">
        <v>129</v>
      </c>
      <c r="L74" s="4">
        <v>0</v>
      </c>
      <c r="M74" s="3" t="s">
        <v>23</v>
      </c>
      <c r="N74" s="3" t="s">
        <v>24</v>
      </c>
      <c r="O74" s="3" t="s">
        <v>25</v>
      </c>
      <c r="P74" s="3" t="s">
        <v>26</v>
      </c>
      <c r="Q74" s="3" t="s">
        <v>18</v>
      </c>
      <c r="R74" s="3" t="s">
        <v>27</v>
      </c>
    </row>
    <row r="75">
      <c r="A75" s="2">
        <f>DATE(2025,7,28)</f>
        <v>45866</v>
      </c>
      <c r="B75" s="3" t="s">
        <v>18</v>
      </c>
      <c r="C75" s="4">
        <v>250700042</v>
      </c>
      <c r="D75" s="3" t="s">
        <v>19</v>
      </c>
      <c r="E75" s="2">
        <f>DATE(2025,7,3)</f>
        <v>45841</v>
      </c>
      <c r="F75" s="2">
        <f>DATE(2025,7,3)</f>
        <v>45841</v>
      </c>
      <c r="G75" s="3" t="s">
        <v>20</v>
      </c>
      <c r="H75" s="3" t="s">
        <v>121</v>
      </c>
      <c r="I75" s="5">
        <v>7264.76</v>
      </c>
      <c r="J75" s="5">
        <v>0</v>
      </c>
      <c r="K75" s="3" t="s">
        <v>130</v>
      </c>
      <c r="L75" s="4">
        <v>0</v>
      </c>
      <c r="M75" s="3" t="s">
        <v>23</v>
      </c>
      <c r="N75" s="3" t="s">
        <v>24</v>
      </c>
      <c r="O75" s="3" t="s">
        <v>25</v>
      </c>
      <c r="P75" s="3" t="s">
        <v>26</v>
      </c>
      <c r="Q75" s="3" t="s">
        <v>18</v>
      </c>
      <c r="R75" s="3" t="s">
        <v>27</v>
      </c>
    </row>
    <row r="76">
      <c r="A76" s="2">
        <f>DATE(2025,7,29)</f>
        <v>45867</v>
      </c>
      <c r="B76" s="3" t="s">
        <v>18</v>
      </c>
      <c r="C76" s="4">
        <v>250500065</v>
      </c>
      <c r="D76" s="3" t="s">
        <v>19</v>
      </c>
      <c r="E76" s="2">
        <f>DATE(2025,5,21)</f>
        <v>45798</v>
      </c>
      <c r="F76" s="2">
        <f>DATE(2025,5,21)</f>
        <v>45798</v>
      </c>
      <c r="G76" s="3" t="s">
        <v>20</v>
      </c>
      <c r="H76" s="3" t="s">
        <v>131</v>
      </c>
      <c r="I76" s="5">
        <v>5527.69</v>
      </c>
      <c r="J76" s="5">
        <v>0</v>
      </c>
      <c r="K76" s="3" t="s">
        <v>132</v>
      </c>
      <c r="L76" s="4">
        <v>0</v>
      </c>
      <c r="M76" s="3" t="s">
        <v>23</v>
      </c>
      <c r="N76" s="3" t="s">
        <v>24</v>
      </c>
      <c r="O76" s="3" t="s">
        <v>25</v>
      </c>
      <c r="P76" s="3" t="s">
        <v>26</v>
      </c>
      <c r="Q76" s="3" t="s">
        <v>18</v>
      </c>
      <c r="R76" s="3" t="s">
        <v>27</v>
      </c>
    </row>
    <row r="77">
      <c r="A77" s="2">
        <f>DATE(2025,7,29)</f>
        <v>45867</v>
      </c>
      <c r="B77" s="3" t="s">
        <v>18</v>
      </c>
      <c r="C77" s="4">
        <v>250500070</v>
      </c>
      <c r="D77" s="3" t="s">
        <v>19</v>
      </c>
      <c r="E77" s="2">
        <f>DATE(2025,5,21)</f>
        <v>45798</v>
      </c>
      <c r="F77" s="2">
        <f>DATE(2025,5,21)</f>
        <v>45798</v>
      </c>
      <c r="G77" s="3" t="s">
        <v>20</v>
      </c>
      <c r="H77" s="3" t="s">
        <v>48</v>
      </c>
      <c r="I77" s="5">
        <v>10000</v>
      </c>
      <c r="J77" s="5">
        <v>0</v>
      </c>
      <c r="K77" s="3" t="s">
        <v>133</v>
      </c>
      <c r="L77" s="4">
        <v>0</v>
      </c>
      <c r="M77" s="3" t="s">
        <v>23</v>
      </c>
      <c r="N77" s="3" t="s">
        <v>24</v>
      </c>
      <c r="O77" s="3" t="s">
        <v>25</v>
      </c>
      <c r="P77" s="3" t="s">
        <v>26</v>
      </c>
      <c r="Q77" s="3" t="s">
        <v>18</v>
      </c>
      <c r="R77" s="3" t="s">
        <v>27</v>
      </c>
    </row>
    <row r="78">
      <c r="A78" s="2">
        <f>DATE(2025,7,29)</f>
        <v>45867</v>
      </c>
      <c r="B78" s="3" t="s">
        <v>18</v>
      </c>
      <c r="C78" s="4">
        <v>250600008</v>
      </c>
      <c r="D78" s="3" t="s">
        <v>19</v>
      </c>
      <c r="E78" s="2">
        <f>DATE(2025,6,2)</f>
        <v>45810</v>
      </c>
      <c r="F78" s="2">
        <f>DATE(2025,6,2)</f>
        <v>45810</v>
      </c>
      <c r="G78" s="3" t="s">
        <v>20</v>
      </c>
      <c r="H78" s="3" t="s">
        <v>34</v>
      </c>
      <c r="I78" s="5">
        <v>13999.12</v>
      </c>
      <c r="J78" s="5">
        <v>0</v>
      </c>
      <c r="K78" s="3" t="s">
        <v>134</v>
      </c>
      <c r="L78" s="4">
        <v>0</v>
      </c>
      <c r="M78" s="3" t="s">
        <v>23</v>
      </c>
      <c r="N78" s="3" t="s">
        <v>24</v>
      </c>
      <c r="O78" s="3" t="s">
        <v>25</v>
      </c>
      <c r="P78" s="3" t="s">
        <v>26</v>
      </c>
      <c r="Q78" s="3" t="s">
        <v>18</v>
      </c>
      <c r="R78" s="3" t="s">
        <v>27</v>
      </c>
    </row>
    <row r="79">
      <c r="A79" s="2">
        <f>DATE(2025,7,29)</f>
        <v>45867</v>
      </c>
      <c r="B79" s="3" t="s">
        <v>18</v>
      </c>
      <c r="C79" s="4">
        <v>250600015</v>
      </c>
      <c r="D79" s="3" t="s">
        <v>19</v>
      </c>
      <c r="E79" s="2">
        <f>DATE(2025,6,3)</f>
        <v>45811</v>
      </c>
      <c r="F79" s="2">
        <f>DATE(2025,6,3)</f>
        <v>45811</v>
      </c>
      <c r="G79" s="3" t="s">
        <v>20</v>
      </c>
      <c r="H79" s="3" t="s">
        <v>135</v>
      </c>
      <c r="I79" s="5">
        <v>5685.2</v>
      </c>
      <c r="J79" s="5">
        <v>0</v>
      </c>
      <c r="K79" s="3" t="s">
        <v>136</v>
      </c>
      <c r="L79" s="4">
        <v>0</v>
      </c>
      <c r="M79" s="3" t="s">
        <v>23</v>
      </c>
      <c r="N79" s="3" t="s">
        <v>24</v>
      </c>
      <c r="O79" s="3" t="s">
        <v>25</v>
      </c>
      <c r="P79" s="3" t="s">
        <v>26</v>
      </c>
      <c r="Q79" s="3" t="s">
        <v>18</v>
      </c>
      <c r="R79" s="3" t="s">
        <v>27</v>
      </c>
    </row>
    <row r="80">
      <c r="A80" s="2">
        <f>DATE(2025,7,29)</f>
        <v>45867</v>
      </c>
      <c r="B80" s="3" t="s">
        <v>18</v>
      </c>
      <c r="C80" s="4">
        <v>250600041</v>
      </c>
      <c r="D80" s="3" t="s">
        <v>19</v>
      </c>
      <c r="E80" s="2">
        <f>DATE(2025,6,11)</f>
        <v>45819</v>
      </c>
      <c r="F80" s="2">
        <f>DATE(2025,6,11)</f>
        <v>45819</v>
      </c>
      <c r="G80" s="3" t="s">
        <v>20</v>
      </c>
      <c r="H80" s="3" t="s">
        <v>52</v>
      </c>
      <c r="I80" s="5">
        <v>15000</v>
      </c>
      <c r="J80" s="5">
        <v>0</v>
      </c>
      <c r="K80" s="3" t="s">
        <v>137</v>
      </c>
      <c r="L80" s="4">
        <v>0</v>
      </c>
      <c r="M80" s="3" t="s">
        <v>23</v>
      </c>
      <c r="N80" s="3" t="s">
        <v>24</v>
      </c>
      <c r="O80" s="3" t="s">
        <v>25</v>
      </c>
      <c r="P80" s="3" t="s">
        <v>26</v>
      </c>
      <c r="Q80" s="3" t="s">
        <v>18</v>
      </c>
      <c r="R80" s="3" t="s">
        <v>27</v>
      </c>
    </row>
    <row r="81">
      <c r="A81" s="2">
        <f>DATE(2025,7,29)</f>
        <v>45867</v>
      </c>
      <c r="B81" s="3" t="s">
        <v>18</v>
      </c>
      <c r="C81" s="4">
        <v>250600046</v>
      </c>
      <c r="D81" s="3" t="s">
        <v>19</v>
      </c>
      <c r="E81" s="2">
        <f>DATE(2025,6,12)</f>
        <v>45820</v>
      </c>
      <c r="F81" s="2">
        <f>DATE(2025,6,12)</f>
        <v>45820</v>
      </c>
      <c r="G81" s="3" t="s">
        <v>20</v>
      </c>
      <c r="H81" s="3" t="s">
        <v>100</v>
      </c>
      <c r="I81" s="5">
        <v>10000</v>
      </c>
      <c r="J81" s="5">
        <v>0</v>
      </c>
      <c r="K81" s="3" t="s">
        <v>138</v>
      </c>
      <c r="L81" s="4">
        <v>0</v>
      </c>
      <c r="M81" s="3" t="s">
        <v>23</v>
      </c>
      <c r="N81" s="3" t="s">
        <v>24</v>
      </c>
      <c r="O81" s="3" t="s">
        <v>25</v>
      </c>
      <c r="P81" s="3" t="s">
        <v>26</v>
      </c>
      <c r="Q81" s="3" t="s">
        <v>18</v>
      </c>
      <c r="R81" s="3" t="s">
        <v>27</v>
      </c>
    </row>
    <row r="82">
      <c r="A82" s="2">
        <f>DATE(2025,7,30)</f>
        <v>45868</v>
      </c>
      <c r="B82" s="3" t="s">
        <v>18</v>
      </c>
      <c r="C82" s="4">
        <v>250500061</v>
      </c>
      <c r="D82" s="3" t="s">
        <v>19</v>
      </c>
      <c r="E82" s="2">
        <f>DATE(2025,5,21)</f>
        <v>45798</v>
      </c>
      <c r="F82" s="2">
        <f>DATE(2025,5,21)</f>
        <v>45798</v>
      </c>
      <c r="G82" s="3" t="s">
        <v>20</v>
      </c>
      <c r="H82" s="3" t="s">
        <v>123</v>
      </c>
      <c r="I82" s="5">
        <v>10015.69</v>
      </c>
      <c r="J82" s="5">
        <v>0</v>
      </c>
      <c r="K82" s="3" t="s">
        <v>139</v>
      </c>
      <c r="L82" s="4">
        <v>0</v>
      </c>
      <c r="M82" s="3" t="s">
        <v>23</v>
      </c>
      <c r="N82" s="3" t="s">
        <v>24</v>
      </c>
      <c r="O82" s="3" t="s">
        <v>25</v>
      </c>
      <c r="P82" s="3" t="s">
        <v>26</v>
      </c>
      <c r="Q82" s="3" t="s">
        <v>18</v>
      </c>
      <c r="R82" s="3" t="s">
        <v>27</v>
      </c>
    </row>
    <row r="83">
      <c r="A83" s="2">
        <f>DATE(2025,7,30)</f>
        <v>45868</v>
      </c>
      <c r="B83" s="3" t="s">
        <v>18</v>
      </c>
      <c r="C83" s="4">
        <v>250500071</v>
      </c>
      <c r="D83" s="3" t="s">
        <v>19</v>
      </c>
      <c r="E83" s="2">
        <f>DATE(2025,5,21)</f>
        <v>45798</v>
      </c>
      <c r="F83" s="2">
        <f>DATE(2025,5,21)</f>
        <v>45798</v>
      </c>
      <c r="G83" s="3" t="s">
        <v>20</v>
      </c>
      <c r="H83" s="3" t="s">
        <v>48</v>
      </c>
      <c r="I83" s="5">
        <v>8820.85</v>
      </c>
      <c r="J83" s="5">
        <v>0</v>
      </c>
      <c r="K83" s="3" t="s">
        <v>140</v>
      </c>
      <c r="L83" s="4">
        <v>0</v>
      </c>
      <c r="M83" s="3" t="s">
        <v>23</v>
      </c>
      <c r="N83" s="3" t="s">
        <v>24</v>
      </c>
      <c r="O83" s="3" t="s">
        <v>25</v>
      </c>
      <c r="P83" s="3" t="s">
        <v>26</v>
      </c>
      <c r="Q83" s="3" t="s">
        <v>18</v>
      </c>
      <c r="R83" s="3" t="s">
        <v>27</v>
      </c>
    </row>
    <row r="84">
      <c r="A84" s="2">
        <f>DATE(2025,7,30)</f>
        <v>45868</v>
      </c>
      <c r="B84" s="3" t="s">
        <v>18</v>
      </c>
      <c r="C84" s="4">
        <v>250600016</v>
      </c>
      <c r="D84" s="3" t="s">
        <v>19</v>
      </c>
      <c r="E84" s="2">
        <f>DATE(2025,6,3)</f>
        <v>45811</v>
      </c>
      <c r="F84" s="2">
        <f>DATE(2025,6,3)</f>
        <v>45811</v>
      </c>
      <c r="G84" s="3" t="s">
        <v>20</v>
      </c>
      <c r="H84" s="3" t="s">
        <v>135</v>
      </c>
      <c r="I84" s="5">
        <v>10717.45</v>
      </c>
      <c r="J84" s="5">
        <v>0</v>
      </c>
      <c r="K84" s="3" t="s">
        <v>141</v>
      </c>
      <c r="L84" s="4">
        <v>0</v>
      </c>
      <c r="M84" s="3" t="s">
        <v>23</v>
      </c>
      <c r="N84" s="3" t="s">
        <v>24</v>
      </c>
      <c r="O84" s="3" t="s">
        <v>25</v>
      </c>
      <c r="P84" s="3" t="s">
        <v>26</v>
      </c>
      <c r="Q84" s="3" t="s">
        <v>18</v>
      </c>
      <c r="R84" s="3" t="s">
        <v>27</v>
      </c>
    </row>
    <row r="85">
      <c r="A85" s="2">
        <f>DATE(2025,7,30)</f>
        <v>45868</v>
      </c>
      <c r="B85" s="3" t="s">
        <v>18</v>
      </c>
      <c r="C85" s="4">
        <v>250600018</v>
      </c>
      <c r="D85" s="3" t="s">
        <v>19</v>
      </c>
      <c r="E85" s="2">
        <f>DATE(2025,6,3)</f>
        <v>45811</v>
      </c>
      <c r="F85" s="2">
        <f>DATE(2025,6,3)</f>
        <v>45811</v>
      </c>
      <c r="G85" s="3" t="s">
        <v>20</v>
      </c>
      <c r="H85" s="3" t="s">
        <v>36</v>
      </c>
      <c r="I85" s="5">
        <v>11649.43</v>
      </c>
      <c r="J85" s="5">
        <v>0</v>
      </c>
      <c r="K85" s="3" t="s">
        <v>142</v>
      </c>
      <c r="L85" s="4">
        <v>0</v>
      </c>
      <c r="M85" s="3" t="s">
        <v>23</v>
      </c>
      <c r="N85" s="3" t="s">
        <v>24</v>
      </c>
      <c r="O85" s="3" t="s">
        <v>25</v>
      </c>
      <c r="P85" s="3" t="s">
        <v>26</v>
      </c>
      <c r="Q85" s="3" t="s">
        <v>18</v>
      </c>
      <c r="R85" s="3" t="s">
        <v>27</v>
      </c>
    </row>
    <row r="86">
      <c r="A86" s="2">
        <f>DATE(2025,7,30)</f>
        <v>45868</v>
      </c>
      <c r="B86" s="3" t="s">
        <v>18</v>
      </c>
      <c r="C86" s="4">
        <v>250600027</v>
      </c>
      <c r="D86" s="3" t="s">
        <v>19</v>
      </c>
      <c r="E86" s="2">
        <f>DATE(2025,6,6)</f>
        <v>45814</v>
      </c>
      <c r="F86" s="2">
        <f>DATE(2025,6,6)</f>
        <v>45814</v>
      </c>
      <c r="G86" s="3" t="s">
        <v>20</v>
      </c>
      <c r="H86" s="3" t="s">
        <v>100</v>
      </c>
      <c r="I86" s="5">
        <v>7837.96</v>
      </c>
      <c r="J86" s="5">
        <v>0</v>
      </c>
      <c r="K86" s="3" t="s">
        <v>143</v>
      </c>
      <c r="L86" s="4">
        <v>0</v>
      </c>
      <c r="M86" s="3" t="s">
        <v>23</v>
      </c>
      <c r="N86" s="3" t="s">
        <v>24</v>
      </c>
      <c r="O86" s="3" t="s">
        <v>25</v>
      </c>
      <c r="P86" s="3" t="s">
        <v>26</v>
      </c>
      <c r="Q86" s="3" t="s">
        <v>18</v>
      </c>
      <c r="R86" s="3" t="s">
        <v>27</v>
      </c>
    </row>
    <row r="87">
      <c r="A87" s="2">
        <f>DATE(2025,7,30)</f>
        <v>45868</v>
      </c>
      <c r="B87" s="3" t="s">
        <v>18</v>
      </c>
      <c r="C87" s="4">
        <v>250600047</v>
      </c>
      <c r="D87" s="3" t="s">
        <v>19</v>
      </c>
      <c r="E87" s="2">
        <f>DATE(2025,6,12)</f>
        <v>45820</v>
      </c>
      <c r="F87" s="2">
        <f>DATE(2025,6,12)</f>
        <v>45820</v>
      </c>
      <c r="G87" s="3" t="s">
        <v>20</v>
      </c>
      <c r="H87" s="3" t="s">
        <v>100</v>
      </c>
      <c r="I87" s="5">
        <v>11000</v>
      </c>
      <c r="J87" s="5">
        <v>0</v>
      </c>
      <c r="K87" s="3" t="s">
        <v>144</v>
      </c>
      <c r="L87" s="4">
        <v>0</v>
      </c>
      <c r="M87" s="3" t="s">
        <v>23</v>
      </c>
      <c r="N87" s="3" t="s">
        <v>24</v>
      </c>
      <c r="O87" s="3" t="s">
        <v>25</v>
      </c>
      <c r="P87" s="3" t="s">
        <v>26</v>
      </c>
      <c r="Q87" s="3" t="s">
        <v>18</v>
      </c>
      <c r="R87" s="3" t="s">
        <v>27</v>
      </c>
    </row>
    <row r="88">
      <c r="A88" s="2">
        <f>DATE(2025,7,31)</f>
        <v>45869</v>
      </c>
      <c r="B88" s="3" t="s">
        <v>18</v>
      </c>
      <c r="C88" s="4">
        <v>250100081</v>
      </c>
      <c r="D88" s="3" t="s">
        <v>19</v>
      </c>
      <c r="E88" s="2">
        <f>DATE(2025,1,28)</f>
        <v>45685</v>
      </c>
      <c r="F88" s="2">
        <f>DATE(2025,1,28)</f>
        <v>45685</v>
      </c>
      <c r="G88" s="3" t="s">
        <v>20</v>
      </c>
      <c r="H88" s="3" t="s">
        <v>34</v>
      </c>
      <c r="I88" s="5">
        <v>25000</v>
      </c>
      <c r="J88" s="5">
        <v>0</v>
      </c>
      <c r="K88" s="3" t="s">
        <v>145</v>
      </c>
      <c r="L88" s="4">
        <v>0</v>
      </c>
      <c r="M88" s="3" t="s">
        <v>23</v>
      </c>
      <c r="N88" s="3" t="s">
        <v>24</v>
      </c>
      <c r="O88" s="3" t="s">
        <v>25</v>
      </c>
      <c r="P88" s="3" t="s">
        <v>26</v>
      </c>
      <c r="Q88" s="3" t="s">
        <v>18</v>
      </c>
      <c r="R88" s="3" t="s">
        <v>27</v>
      </c>
    </row>
    <row r="89">
      <c r="A89" s="2">
        <f>DATE(2025,7,31)</f>
        <v>45869</v>
      </c>
      <c r="B89" s="3" t="s">
        <v>18</v>
      </c>
      <c r="C89" s="4">
        <v>250500116</v>
      </c>
      <c r="D89" s="3" t="s">
        <v>19</v>
      </c>
      <c r="E89" s="2">
        <f>DATE(2025,5,29)</f>
        <v>45806</v>
      </c>
      <c r="F89" s="2">
        <f>DATE(2025,5,29)</f>
        <v>45806</v>
      </c>
      <c r="G89" s="3" t="s">
        <v>20</v>
      </c>
      <c r="H89" s="3" t="s">
        <v>146</v>
      </c>
      <c r="I89" s="5">
        <v>15000</v>
      </c>
      <c r="J89" s="5">
        <v>0</v>
      </c>
      <c r="K89" s="3" t="s">
        <v>147</v>
      </c>
      <c r="L89" s="4">
        <v>0</v>
      </c>
      <c r="M89" s="3" t="s">
        <v>23</v>
      </c>
      <c r="N89" s="3" t="s">
        <v>24</v>
      </c>
      <c r="O89" s="3" t="s">
        <v>25</v>
      </c>
      <c r="P89" s="3" t="s">
        <v>26</v>
      </c>
      <c r="Q89" s="3" t="s">
        <v>18</v>
      </c>
      <c r="R89" s="3" t="s">
        <v>27</v>
      </c>
    </row>
    <row r="90">
      <c r="A90" s="2">
        <f>DATE(2025,7,31)</f>
        <v>45869</v>
      </c>
      <c r="B90" s="3" t="s">
        <v>18</v>
      </c>
      <c r="C90" s="4">
        <v>250600028</v>
      </c>
      <c r="D90" s="3" t="s">
        <v>19</v>
      </c>
      <c r="E90" s="2">
        <f>DATE(2025,6,6)</f>
        <v>45814</v>
      </c>
      <c r="F90" s="2">
        <f>DATE(2025,6,6)</f>
        <v>45814</v>
      </c>
      <c r="G90" s="3" t="s">
        <v>20</v>
      </c>
      <c r="H90" s="3" t="s">
        <v>100</v>
      </c>
      <c r="I90" s="5">
        <v>8000</v>
      </c>
      <c r="J90" s="5">
        <v>0</v>
      </c>
      <c r="K90" s="3" t="s">
        <v>148</v>
      </c>
      <c r="L90" s="4">
        <v>0</v>
      </c>
      <c r="M90" s="3" t="s">
        <v>23</v>
      </c>
      <c r="N90" s="3" t="s">
        <v>24</v>
      </c>
      <c r="O90" s="3" t="s">
        <v>25</v>
      </c>
      <c r="P90" s="3" t="s">
        <v>26</v>
      </c>
      <c r="Q90" s="3" t="s">
        <v>18</v>
      </c>
      <c r="R90" s="3" t="s">
        <v>27</v>
      </c>
    </row>
    <row r="91">
      <c r="A91" s="2">
        <f>DATE(2025,7,31)</f>
        <v>45869</v>
      </c>
      <c r="B91" s="3" t="s">
        <v>18</v>
      </c>
      <c r="C91" s="4">
        <v>250600048</v>
      </c>
      <c r="D91" s="3" t="s">
        <v>19</v>
      </c>
      <c r="E91" s="2">
        <f>DATE(2025,6,12)</f>
        <v>45820</v>
      </c>
      <c r="F91" s="2">
        <f>DATE(2025,6,12)</f>
        <v>45820</v>
      </c>
      <c r="G91" s="3" t="s">
        <v>20</v>
      </c>
      <c r="H91" s="3" t="s">
        <v>100</v>
      </c>
      <c r="I91" s="5">
        <v>11657.79</v>
      </c>
      <c r="J91" s="5">
        <v>0</v>
      </c>
      <c r="K91" s="3" t="s">
        <v>149</v>
      </c>
      <c r="L91" s="4">
        <v>0</v>
      </c>
      <c r="M91" s="3" t="s">
        <v>23</v>
      </c>
      <c r="N91" s="3" t="s">
        <v>24</v>
      </c>
      <c r="O91" s="3" t="s">
        <v>25</v>
      </c>
      <c r="P91" s="3" t="s">
        <v>26</v>
      </c>
      <c r="Q91" s="3" t="s">
        <v>18</v>
      </c>
      <c r="R91" s="3" t="s">
        <v>27</v>
      </c>
    </row>
    <row r="92">
      <c r="A92" s="2">
        <f>DATE(2025,8,1)</f>
        <v>45870</v>
      </c>
      <c r="B92" s="3" t="s">
        <v>18</v>
      </c>
      <c r="C92" s="4">
        <v>250200022</v>
      </c>
      <c r="D92" s="3" t="s">
        <v>19</v>
      </c>
      <c r="E92" s="2">
        <f>DATE(2025,2,3)</f>
        <v>45691</v>
      </c>
      <c r="F92" s="2">
        <f>DATE(2025,2,3)</f>
        <v>45691</v>
      </c>
      <c r="G92" s="3" t="s">
        <v>20</v>
      </c>
      <c r="H92" s="3" t="s">
        <v>34</v>
      </c>
      <c r="I92" s="5">
        <v>25000</v>
      </c>
      <c r="J92" s="5">
        <v>0</v>
      </c>
      <c r="K92" s="3" t="s">
        <v>150</v>
      </c>
      <c r="L92" s="4">
        <v>0</v>
      </c>
      <c r="M92" s="3" t="s">
        <v>23</v>
      </c>
      <c r="N92" s="3" t="s">
        <v>24</v>
      </c>
      <c r="O92" s="3" t="s">
        <v>25</v>
      </c>
      <c r="P92" s="3" t="s">
        <v>26</v>
      </c>
      <c r="Q92" s="3" t="s">
        <v>18</v>
      </c>
      <c r="R92" s="3" t="s">
        <v>27</v>
      </c>
    </row>
    <row r="93">
      <c r="A93" s="2">
        <f>DATE(2025,8,1)</f>
        <v>45870</v>
      </c>
      <c r="B93" s="3" t="s">
        <v>18</v>
      </c>
      <c r="C93" s="4">
        <v>250500117</v>
      </c>
      <c r="D93" s="3" t="s">
        <v>19</v>
      </c>
      <c r="E93" s="2">
        <f>DATE(2025,5,29)</f>
        <v>45806</v>
      </c>
      <c r="F93" s="2">
        <f>DATE(2025,5,29)</f>
        <v>45806</v>
      </c>
      <c r="G93" s="3" t="s">
        <v>20</v>
      </c>
      <c r="H93" s="3" t="s">
        <v>146</v>
      </c>
      <c r="I93" s="5">
        <v>15000</v>
      </c>
      <c r="J93" s="5">
        <v>0</v>
      </c>
      <c r="K93" s="3" t="s">
        <v>151</v>
      </c>
      <c r="L93" s="4">
        <v>0</v>
      </c>
      <c r="M93" s="3" t="s">
        <v>23</v>
      </c>
      <c r="N93" s="3" t="s">
        <v>24</v>
      </c>
      <c r="O93" s="3" t="s">
        <v>25</v>
      </c>
      <c r="P93" s="3" t="s">
        <v>26</v>
      </c>
      <c r="Q93" s="3" t="s">
        <v>18</v>
      </c>
      <c r="R93" s="3" t="s">
        <v>27</v>
      </c>
    </row>
    <row r="94">
      <c r="A94" s="2">
        <f>DATE(2025,8,1)</f>
        <v>45870</v>
      </c>
      <c r="B94" s="3" t="s">
        <v>18</v>
      </c>
      <c r="C94" s="4">
        <v>250600042</v>
      </c>
      <c r="D94" s="3" t="s">
        <v>19</v>
      </c>
      <c r="E94" s="2">
        <f>DATE(2025,6,12)</f>
        <v>45820</v>
      </c>
      <c r="F94" s="2">
        <f>DATE(2025,6,12)</f>
        <v>45820</v>
      </c>
      <c r="G94" s="3" t="s">
        <v>20</v>
      </c>
      <c r="H94" s="3" t="s">
        <v>100</v>
      </c>
      <c r="I94" s="5">
        <v>12500</v>
      </c>
      <c r="J94" s="5">
        <v>0</v>
      </c>
      <c r="K94" s="3" t="s">
        <v>152</v>
      </c>
      <c r="L94" s="4">
        <v>0</v>
      </c>
      <c r="M94" s="3" t="s">
        <v>23</v>
      </c>
      <c r="N94" s="3" t="s">
        <v>24</v>
      </c>
      <c r="O94" s="3" t="s">
        <v>25</v>
      </c>
      <c r="P94" s="3" t="s">
        <v>26</v>
      </c>
      <c r="Q94" s="3" t="s">
        <v>18</v>
      </c>
      <c r="R94" s="3" t="s">
        <v>27</v>
      </c>
    </row>
    <row r="95">
      <c r="A95" s="2">
        <f>DATE(2025,8,1)</f>
        <v>45870</v>
      </c>
      <c r="B95" s="3" t="s">
        <v>18</v>
      </c>
      <c r="C95" s="4">
        <v>250700065</v>
      </c>
      <c r="D95" s="3" t="s">
        <v>19</v>
      </c>
      <c r="E95" s="2">
        <f>DATE(2025,7,7)</f>
        <v>45845</v>
      </c>
      <c r="F95" s="2">
        <f>DATE(2025,7,7)</f>
        <v>45845</v>
      </c>
      <c r="G95" s="3" t="s">
        <v>20</v>
      </c>
      <c r="H95" s="3" t="s">
        <v>42</v>
      </c>
      <c r="I95" s="5">
        <v>8000</v>
      </c>
      <c r="J95" s="5">
        <v>8000</v>
      </c>
      <c r="K95" s="3" t="s">
        <v>153</v>
      </c>
      <c r="L95" s="4">
        <v>0</v>
      </c>
      <c r="M95" s="3" t="s">
        <v>23</v>
      </c>
      <c r="N95" s="3" t="s">
        <v>24</v>
      </c>
      <c r="O95" s="3" t="s">
        <v>25</v>
      </c>
      <c r="P95" s="3" t="s">
        <v>26</v>
      </c>
      <c r="Q95" s="3" t="s">
        <v>18</v>
      </c>
      <c r="R95" s="3" t="s">
        <v>27</v>
      </c>
    </row>
    <row r="96">
      <c r="A96" s="2">
        <f>DATE(2025,8,4)</f>
        <v>45873</v>
      </c>
      <c r="B96" s="3" t="s">
        <v>18</v>
      </c>
      <c r="C96" s="4">
        <v>250200023</v>
      </c>
      <c r="D96" s="3" t="s">
        <v>19</v>
      </c>
      <c r="E96" s="2">
        <f>DATE(2025,2,3)</f>
        <v>45691</v>
      </c>
      <c r="F96" s="2">
        <f>DATE(2025,2,3)</f>
        <v>45691</v>
      </c>
      <c r="G96" s="3" t="s">
        <v>20</v>
      </c>
      <c r="H96" s="3" t="s">
        <v>34</v>
      </c>
      <c r="I96" s="5">
        <v>25000</v>
      </c>
      <c r="J96" s="5">
        <v>0</v>
      </c>
      <c r="K96" s="3" t="s">
        <v>154</v>
      </c>
      <c r="L96" s="4">
        <v>0</v>
      </c>
      <c r="M96" s="3" t="s">
        <v>23</v>
      </c>
      <c r="N96" s="3" t="s">
        <v>24</v>
      </c>
      <c r="O96" s="3" t="s">
        <v>25</v>
      </c>
      <c r="P96" s="3" t="s">
        <v>26</v>
      </c>
      <c r="Q96" s="3" t="s">
        <v>18</v>
      </c>
      <c r="R96" s="3" t="s">
        <v>27</v>
      </c>
    </row>
    <row r="97">
      <c r="A97" s="2">
        <f>DATE(2025,8,4)</f>
        <v>45873</v>
      </c>
      <c r="B97" s="3" t="s">
        <v>18</v>
      </c>
      <c r="C97" s="4">
        <v>250500085</v>
      </c>
      <c r="D97" s="3" t="s">
        <v>19</v>
      </c>
      <c r="E97" s="2">
        <f>DATE(2025,5,26)</f>
        <v>45803</v>
      </c>
      <c r="F97" s="2">
        <f>DATE(2025,5,26)</f>
        <v>45803</v>
      </c>
      <c r="G97" s="3" t="s">
        <v>20</v>
      </c>
      <c r="H97" s="3" t="s">
        <v>155</v>
      </c>
      <c r="I97" s="5">
        <v>14000</v>
      </c>
      <c r="J97" s="5">
        <v>0</v>
      </c>
      <c r="K97" s="3" t="s">
        <v>156</v>
      </c>
      <c r="L97" s="4">
        <v>0</v>
      </c>
      <c r="M97" s="3" t="s">
        <v>23</v>
      </c>
      <c r="N97" s="3" t="s">
        <v>24</v>
      </c>
      <c r="O97" s="3" t="s">
        <v>25</v>
      </c>
      <c r="P97" s="3" t="s">
        <v>26</v>
      </c>
      <c r="Q97" s="3" t="s">
        <v>18</v>
      </c>
      <c r="R97" s="3" t="s">
        <v>27</v>
      </c>
    </row>
    <row r="98">
      <c r="A98" s="2">
        <f>DATE(2025,8,4)</f>
        <v>45873</v>
      </c>
      <c r="B98" s="3" t="s">
        <v>18</v>
      </c>
      <c r="C98" s="4">
        <v>250600043</v>
      </c>
      <c r="D98" s="3" t="s">
        <v>19</v>
      </c>
      <c r="E98" s="2">
        <f>DATE(2025,6,12)</f>
        <v>45820</v>
      </c>
      <c r="F98" s="2">
        <f>DATE(2025,6,12)</f>
        <v>45820</v>
      </c>
      <c r="G98" s="3" t="s">
        <v>20</v>
      </c>
      <c r="H98" s="3" t="s">
        <v>100</v>
      </c>
      <c r="I98" s="5">
        <v>12500</v>
      </c>
      <c r="J98" s="5">
        <v>0</v>
      </c>
      <c r="K98" s="3" t="s">
        <v>157</v>
      </c>
      <c r="L98" s="4">
        <v>0</v>
      </c>
      <c r="M98" s="3" t="s">
        <v>23</v>
      </c>
      <c r="N98" s="3" t="s">
        <v>24</v>
      </c>
      <c r="O98" s="3" t="s">
        <v>25</v>
      </c>
      <c r="P98" s="3" t="s">
        <v>26</v>
      </c>
      <c r="Q98" s="3" t="s">
        <v>18</v>
      </c>
      <c r="R98" s="3" t="s">
        <v>27</v>
      </c>
    </row>
    <row r="99">
      <c r="A99" s="2">
        <f>DATE(2025,8,4)</f>
        <v>45873</v>
      </c>
      <c r="B99" s="3" t="s">
        <v>18</v>
      </c>
      <c r="C99" s="4">
        <v>250700044</v>
      </c>
      <c r="D99" s="3" t="s">
        <v>19</v>
      </c>
      <c r="E99" s="2">
        <f>DATE(2025,7,3)</f>
        <v>45841</v>
      </c>
      <c r="F99" s="2">
        <f>DATE(2025,7,3)</f>
        <v>45841</v>
      </c>
      <c r="G99" s="3" t="s">
        <v>20</v>
      </c>
      <c r="H99" s="3" t="s">
        <v>121</v>
      </c>
      <c r="I99" s="5">
        <v>9000</v>
      </c>
      <c r="J99" s="5">
        <v>0</v>
      </c>
      <c r="K99" s="3" t="s">
        <v>158</v>
      </c>
      <c r="L99" s="4">
        <v>0</v>
      </c>
      <c r="M99" s="3" t="s">
        <v>23</v>
      </c>
      <c r="N99" s="3" t="s">
        <v>24</v>
      </c>
      <c r="O99" s="3" t="s">
        <v>25</v>
      </c>
      <c r="P99" s="3" t="s">
        <v>26</v>
      </c>
      <c r="Q99" s="3" t="s">
        <v>18</v>
      </c>
      <c r="R99" s="3" t="s">
        <v>27</v>
      </c>
    </row>
    <row r="100">
      <c r="A100" s="2">
        <f>DATE(2025,8,4)</f>
        <v>45873</v>
      </c>
      <c r="B100" s="3" t="s">
        <v>18</v>
      </c>
      <c r="C100" s="4">
        <v>250700064</v>
      </c>
      <c r="D100" s="3" t="s">
        <v>19</v>
      </c>
      <c r="E100" s="2">
        <f>DATE(2025,7,7)</f>
        <v>45845</v>
      </c>
      <c r="F100" s="2">
        <f>DATE(2025,7,7)</f>
        <v>45845</v>
      </c>
      <c r="G100" s="3" t="s">
        <v>20</v>
      </c>
      <c r="H100" s="3" t="s">
        <v>42</v>
      </c>
      <c r="I100" s="5">
        <v>4000</v>
      </c>
      <c r="J100" s="5">
        <v>1106.5</v>
      </c>
      <c r="K100" s="3" t="s">
        <v>159</v>
      </c>
      <c r="L100" s="4">
        <v>0</v>
      </c>
      <c r="M100" s="3" t="s">
        <v>23</v>
      </c>
      <c r="N100" s="3" t="s">
        <v>24</v>
      </c>
      <c r="O100" s="3" t="s">
        <v>25</v>
      </c>
      <c r="P100" s="3" t="s">
        <v>26</v>
      </c>
      <c r="Q100" s="3" t="s">
        <v>18</v>
      </c>
      <c r="R100" s="3" t="s">
        <v>27</v>
      </c>
    </row>
    <row r="101">
      <c r="A101" s="2">
        <f>DATE(2025,8,5)</f>
        <v>45874</v>
      </c>
      <c r="B101" s="3" t="s">
        <v>18</v>
      </c>
      <c r="C101" s="4">
        <v>250200054</v>
      </c>
      <c r="D101" s="3" t="s">
        <v>19</v>
      </c>
      <c r="E101" s="2">
        <f>DATE(2025,2,10)</f>
        <v>45698</v>
      </c>
      <c r="F101" s="2">
        <f>DATE(2025,2,10)</f>
        <v>45698</v>
      </c>
      <c r="G101" s="3" t="s">
        <v>20</v>
      </c>
      <c r="H101" s="3" t="s">
        <v>34</v>
      </c>
      <c r="I101" s="5">
        <v>28429.77</v>
      </c>
      <c r="J101" s="5">
        <v>14961.39</v>
      </c>
      <c r="K101" s="3" t="s">
        <v>160</v>
      </c>
      <c r="L101" s="4">
        <v>0</v>
      </c>
      <c r="M101" s="3" t="s">
        <v>23</v>
      </c>
      <c r="N101" s="3" t="s">
        <v>24</v>
      </c>
      <c r="O101" s="3" t="s">
        <v>25</v>
      </c>
      <c r="P101" s="3" t="s">
        <v>26</v>
      </c>
      <c r="Q101" s="3" t="s">
        <v>18</v>
      </c>
      <c r="R101" s="3" t="s">
        <v>27</v>
      </c>
    </row>
    <row r="102">
      <c r="A102" s="2">
        <f>DATE(2025,8,5)</f>
        <v>45874</v>
      </c>
      <c r="B102" s="3" t="s">
        <v>18</v>
      </c>
      <c r="C102" s="4">
        <v>250500086</v>
      </c>
      <c r="D102" s="3" t="s">
        <v>19</v>
      </c>
      <c r="E102" s="2">
        <f>DATE(2025,5,26)</f>
        <v>45803</v>
      </c>
      <c r="F102" s="2">
        <f>DATE(2025,5,26)</f>
        <v>45803</v>
      </c>
      <c r="G102" s="3" t="s">
        <v>20</v>
      </c>
      <c r="H102" s="3" t="s">
        <v>155</v>
      </c>
      <c r="I102" s="5">
        <v>13153.57</v>
      </c>
      <c r="J102" s="5">
        <v>0</v>
      </c>
      <c r="K102" s="3" t="s">
        <v>161</v>
      </c>
      <c r="L102" s="4">
        <v>0</v>
      </c>
      <c r="M102" s="3" t="s">
        <v>23</v>
      </c>
      <c r="N102" s="3" t="s">
        <v>24</v>
      </c>
      <c r="O102" s="3" t="s">
        <v>25</v>
      </c>
      <c r="P102" s="3" t="s">
        <v>26</v>
      </c>
      <c r="Q102" s="3" t="s">
        <v>18</v>
      </c>
      <c r="R102" s="3" t="s">
        <v>27</v>
      </c>
    </row>
    <row r="103">
      <c r="A103" s="2">
        <f>DATE(2025,8,5)</f>
        <v>45874</v>
      </c>
      <c r="B103" s="3" t="s">
        <v>18</v>
      </c>
      <c r="C103" s="4">
        <v>250600044</v>
      </c>
      <c r="D103" s="3" t="s">
        <v>19</v>
      </c>
      <c r="E103" s="2">
        <f>DATE(2025,6,12)</f>
        <v>45820</v>
      </c>
      <c r="F103" s="2">
        <f>DATE(2025,6,12)</f>
        <v>45820</v>
      </c>
      <c r="G103" s="3" t="s">
        <v>20</v>
      </c>
      <c r="H103" s="3" t="s">
        <v>100</v>
      </c>
      <c r="I103" s="5">
        <v>10000</v>
      </c>
      <c r="J103" s="5">
        <v>0</v>
      </c>
      <c r="K103" s="3" t="s">
        <v>162</v>
      </c>
      <c r="L103" s="4">
        <v>0</v>
      </c>
      <c r="M103" s="3" t="s">
        <v>23</v>
      </c>
      <c r="N103" s="3" t="s">
        <v>24</v>
      </c>
      <c r="O103" s="3" t="s">
        <v>25</v>
      </c>
      <c r="P103" s="3" t="s">
        <v>26</v>
      </c>
      <c r="Q103" s="3" t="s">
        <v>18</v>
      </c>
      <c r="R103" s="3" t="s">
        <v>27</v>
      </c>
    </row>
    <row r="104">
      <c r="A104" s="2">
        <f>DATE(2025,8,5)</f>
        <v>45874</v>
      </c>
      <c r="B104" s="3" t="s">
        <v>18</v>
      </c>
      <c r="C104" s="4">
        <v>250700043</v>
      </c>
      <c r="D104" s="3" t="s">
        <v>19</v>
      </c>
      <c r="E104" s="2">
        <f>DATE(2025,7,3)</f>
        <v>45841</v>
      </c>
      <c r="F104" s="2">
        <f>DATE(2025,7,3)</f>
        <v>45841</v>
      </c>
      <c r="G104" s="3" t="s">
        <v>20</v>
      </c>
      <c r="H104" s="3" t="s">
        <v>121</v>
      </c>
      <c r="I104" s="5">
        <v>9848.13</v>
      </c>
      <c r="J104" s="5">
        <v>0</v>
      </c>
      <c r="K104" s="3" t="s">
        <v>163</v>
      </c>
      <c r="L104" s="4">
        <v>0</v>
      </c>
      <c r="M104" s="3" t="s">
        <v>23</v>
      </c>
      <c r="N104" s="3" t="s">
        <v>24</v>
      </c>
      <c r="O104" s="3" t="s">
        <v>25</v>
      </c>
      <c r="P104" s="3" t="s">
        <v>26</v>
      </c>
      <c r="Q104" s="3" t="s">
        <v>18</v>
      </c>
      <c r="R104" s="3" t="s">
        <v>27</v>
      </c>
    </row>
    <row r="105">
      <c r="A105" s="2">
        <f>DATE(2025,8,6)</f>
        <v>45875</v>
      </c>
      <c r="B105" s="3" t="s">
        <v>18</v>
      </c>
      <c r="C105" s="4">
        <v>250500018</v>
      </c>
      <c r="D105" s="3" t="s">
        <v>19</v>
      </c>
      <c r="E105" s="2">
        <f>DATE(2025,5,8)</f>
        <v>45785</v>
      </c>
      <c r="F105" s="2">
        <f>DATE(2025,5,8)</f>
        <v>45785</v>
      </c>
      <c r="G105" s="3" t="s">
        <v>20</v>
      </c>
      <c r="H105" s="3" t="s">
        <v>21</v>
      </c>
      <c r="I105" s="5">
        <v>5482.24</v>
      </c>
      <c r="J105" s="5">
        <v>0</v>
      </c>
      <c r="K105" s="3" t="s">
        <v>164</v>
      </c>
      <c r="L105" s="4">
        <v>0</v>
      </c>
      <c r="M105" s="3" t="s">
        <v>23</v>
      </c>
      <c r="N105" s="3" t="s">
        <v>24</v>
      </c>
      <c r="O105" s="3" t="s">
        <v>25</v>
      </c>
      <c r="P105" s="3" t="s">
        <v>26</v>
      </c>
      <c r="Q105" s="3" t="s">
        <v>18</v>
      </c>
      <c r="R105" s="3" t="s">
        <v>27</v>
      </c>
    </row>
    <row r="106">
      <c r="A106" s="2">
        <f>DATE(2025,8,6)</f>
        <v>45875</v>
      </c>
      <c r="B106" s="3" t="s">
        <v>18</v>
      </c>
      <c r="C106" s="4">
        <v>250500032</v>
      </c>
      <c r="D106" s="3" t="s">
        <v>19</v>
      </c>
      <c r="E106" s="2">
        <f>DATE(2025,5,9)</f>
        <v>45786</v>
      </c>
      <c r="F106" s="2">
        <f>DATE(2025,5,9)</f>
        <v>45786</v>
      </c>
      <c r="G106" s="3" t="s">
        <v>20</v>
      </c>
      <c r="H106" s="3" t="s">
        <v>92</v>
      </c>
      <c r="I106" s="5">
        <v>10358.95</v>
      </c>
      <c r="J106" s="5">
        <v>0</v>
      </c>
      <c r="K106" s="3" t="s">
        <v>165</v>
      </c>
      <c r="L106" s="4">
        <v>0</v>
      </c>
      <c r="M106" s="3" t="s">
        <v>23</v>
      </c>
      <c r="N106" s="3" t="s">
        <v>24</v>
      </c>
      <c r="O106" s="3" t="s">
        <v>25</v>
      </c>
      <c r="P106" s="3" t="s">
        <v>26</v>
      </c>
      <c r="Q106" s="3" t="s">
        <v>18</v>
      </c>
      <c r="R106" s="3" t="s">
        <v>27</v>
      </c>
    </row>
    <row r="107">
      <c r="A107" s="2">
        <f>DATE(2025,8,6)</f>
        <v>45875</v>
      </c>
      <c r="B107" s="3" t="s">
        <v>18</v>
      </c>
      <c r="C107" s="4">
        <v>250500066</v>
      </c>
      <c r="D107" s="3" t="s">
        <v>19</v>
      </c>
      <c r="E107" s="2">
        <f>DATE(2025,5,21)</f>
        <v>45798</v>
      </c>
      <c r="F107" s="2">
        <f>DATE(2025,5,21)</f>
        <v>45798</v>
      </c>
      <c r="G107" s="3" t="s">
        <v>20</v>
      </c>
      <c r="H107" s="3" t="s">
        <v>131</v>
      </c>
      <c r="I107" s="5">
        <v>5000</v>
      </c>
      <c r="J107" s="5">
        <v>0</v>
      </c>
      <c r="K107" s="3" t="s">
        <v>166</v>
      </c>
      <c r="L107" s="4">
        <v>0</v>
      </c>
      <c r="M107" s="3" t="s">
        <v>23</v>
      </c>
      <c r="N107" s="3" t="s">
        <v>24</v>
      </c>
      <c r="O107" s="3" t="s">
        <v>25</v>
      </c>
      <c r="P107" s="3" t="s">
        <v>26</v>
      </c>
      <c r="Q107" s="3" t="s">
        <v>18</v>
      </c>
      <c r="R107" s="3" t="s">
        <v>27</v>
      </c>
    </row>
    <row r="108">
      <c r="A108" s="2">
        <f>DATE(2025,8,6)</f>
        <v>45875</v>
      </c>
      <c r="B108" s="3" t="s">
        <v>18</v>
      </c>
      <c r="C108" s="4">
        <v>250500118</v>
      </c>
      <c r="D108" s="3" t="s">
        <v>19</v>
      </c>
      <c r="E108" s="2">
        <f>DATE(2025,5,29)</f>
        <v>45806</v>
      </c>
      <c r="F108" s="2">
        <f>DATE(2025,5,29)</f>
        <v>45806</v>
      </c>
      <c r="G108" s="3" t="s">
        <v>20</v>
      </c>
      <c r="H108" s="3" t="s">
        <v>146</v>
      </c>
      <c r="I108" s="5">
        <v>10000</v>
      </c>
      <c r="J108" s="5">
        <v>0</v>
      </c>
      <c r="K108" s="3" t="s">
        <v>167</v>
      </c>
      <c r="L108" s="4">
        <v>0</v>
      </c>
      <c r="M108" s="3" t="s">
        <v>23</v>
      </c>
      <c r="N108" s="3" t="s">
        <v>24</v>
      </c>
      <c r="O108" s="3" t="s">
        <v>25</v>
      </c>
      <c r="P108" s="3" t="s">
        <v>26</v>
      </c>
      <c r="Q108" s="3" t="s">
        <v>18</v>
      </c>
      <c r="R108" s="3" t="s">
        <v>27</v>
      </c>
    </row>
    <row r="109">
      <c r="A109" s="2">
        <f>DATE(2025,8,6)</f>
        <v>45875</v>
      </c>
      <c r="B109" s="3" t="s">
        <v>18</v>
      </c>
      <c r="C109" s="4">
        <v>250600022</v>
      </c>
      <c r="D109" s="3" t="s">
        <v>19</v>
      </c>
      <c r="E109" s="2">
        <f>DATE(2025,6,5)</f>
        <v>45813</v>
      </c>
      <c r="F109" s="2">
        <f>DATE(2025,6,5)</f>
        <v>45813</v>
      </c>
      <c r="G109" s="3" t="s">
        <v>20</v>
      </c>
      <c r="H109" s="3" t="s">
        <v>168</v>
      </c>
      <c r="I109" s="5">
        <v>7000</v>
      </c>
      <c r="J109" s="5">
        <v>0</v>
      </c>
      <c r="K109" s="3" t="s">
        <v>169</v>
      </c>
      <c r="L109" s="4">
        <v>0</v>
      </c>
      <c r="M109" s="3" t="s">
        <v>23</v>
      </c>
      <c r="N109" s="3" t="s">
        <v>24</v>
      </c>
      <c r="O109" s="3" t="s">
        <v>25</v>
      </c>
      <c r="P109" s="3" t="s">
        <v>26</v>
      </c>
      <c r="Q109" s="3" t="s">
        <v>18</v>
      </c>
      <c r="R109" s="3" t="s">
        <v>27</v>
      </c>
    </row>
    <row r="110">
      <c r="A110" s="2">
        <f>DATE(2025,8,6)</f>
        <v>45875</v>
      </c>
      <c r="B110" s="3" t="s">
        <v>18</v>
      </c>
      <c r="C110" s="4">
        <v>250600045</v>
      </c>
      <c r="D110" s="3" t="s">
        <v>19</v>
      </c>
      <c r="E110" s="2">
        <f>DATE(2025,6,12)</f>
        <v>45820</v>
      </c>
      <c r="F110" s="2">
        <f>DATE(2025,6,12)</f>
        <v>45820</v>
      </c>
      <c r="G110" s="3" t="s">
        <v>20</v>
      </c>
      <c r="H110" s="3" t="s">
        <v>100</v>
      </c>
      <c r="I110" s="5">
        <v>15000</v>
      </c>
      <c r="J110" s="5">
        <v>0</v>
      </c>
      <c r="K110" s="3" t="s">
        <v>170</v>
      </c>
      <c r="L110" s="4">
        <v>0</v>
      </c>
      <c r="M110" s="3" t="s">
        <v>23</v>
      </c>
      <c r="N110" s="3" t="s">
        <v>24</v>
      </c>
      <c r="O110" s="3" t="s">
        <v>25</v>
      </c>
      <c r="P110" s="3" t="s">
        <v>26</v>
      </c>
      <c r="Q110" s="3" t="s">
        <v>18</v>
      </c>
      <c r="R110" s="3" t="s">
        <v>27</v>
      </c>
    </row>
    <row r="111">
      <c r="A111" s="2">
        <f>DATE(2025,8,6)</f>
        <v>45875</v>
      </c>
      <c r="B111" s="3" t="s">
        <v>18</v>
      </c>
      <c r="C111" s="4">
        <v>250700046</v>
      </c>
      <c r="D111" s="3" t="s">
        <v>19</v>
      </c>
      <c r="E111" s="2">
        <f>DATE(2025,7,3)</f>
        <v>45841</v>
      </c>
      <c r="F111" s="2">
        <f>DATE(2025,7,3)</f>
        <v>45841</v>
      </c>
      <c r="G111" s="3" t="s">
        <v>20</v>
      </c>
      <c r="H111" s="3" t="s">
        <v>121</v>
      </c>
      <c r="I111" s="5">
        <v>7000</v>
      </c>
      <c r="J111" s="5">
        <v>0</v>
      </c>
      <c r="K111" s="3" t="s">
        <v>171</v>
      </c>
      <c r="L111" s="4">
        <v>0</v>
      </c>
      <c r="M111" s="3" t="s">
        <v>23</v>
      </c>
      <c r="N111" s="3" t="s">
        <v>24</v>
      </c>
      <c r="O111" s="3" t="s">
        <v>25</v>
      </c>
      <c r="P111" s="3" t="s">
        <v>26</v>
      </c>
      <c r="Q111" s="3" t="s">
        <v>18</v>
      </c>
      <c r="R111" s="3" t="s">
        <v>27</v>
      </c>
    </row>
    <row r="112">
      <c r="A112" s="2">
        <f>DATE(2025,8,6)</f>
        <v>45875</v>
      </c>
      <c r="B112" s="3" t="s">
        <v>18</v>
      </c>
      <c r="C112" s="4">
        <v>250700063</v>
      </c>
      <c r="D112" s="3" t="s">
        <v>19</v>
      </c>
      <c r="E112" s="2">
        <f>DATE(2025,7,7)</f>
        <v>45845</v>
      </c>
      <c r="F112" s="2">
        <f>DATE(2025,7,7)</f>
        <v>45845</v>
      </c>
      <c r="G112" s="3" t="s">
        <v>20</v>
      </c>
      <c r="H112" s="3" t="s">
        <v>42</v>
      </c>
      <c r="I112" s="5">
        <v>4760</v>
      </c>
      <c r="J112" s="5">
        <v>0</v>
      </c>
      <c r="K112" s="3" t="s">
        <v>172</v>
      </c>
      <c r="L112" s="4">
        <v>0</v>
      </c>
      <c r="M112" s="3" t="s">
        <v>23</v>
      </c>
      <c r="N112" s="3" t="s">
        <v>24</v>
      </c>
      <c r="O112" s="3" t="s">
        <v>25</v>
      </c>
      <c r="P112" s="3" t="s">
        <v>26</v>
      </c>
      <c r="Q112" s="3" t="s">
        <v>18</v>
      </c>
      <c r="R112" s="3" t="s">
        <v>27</v>
      </c>
    </row>
    <row r="113">
      <c r="A113" s="2">
        <f>DATE(2025,8,7)</f>
        <v>45876</v>
      </c>
      <c r="B113" s="3" t="s">
        <v>18</v>
      </c>
      <c r="C113" s="4">
        <v>250500020</v>
      </c>
      <c r="D113" s="3" t="s">
        <v>19</v>
      </c>
      <c r="E113" s="2">
        <f>DATE(2025,5,8)</f>
        <v>45785</v>
      </c>
      <c r="F113" s="2">
        <f>DATE(2025,5,8)</f>
        <v>45785</v>
      </c>
      <c r="G113" s="3" t="s">
        <v>20</v>
      </c>
      <c r="H113" s="3" t="s">
        <v>32</v>
      </c>
      <c r="I113" s="5">
        <v>10000</v>
      </c>
      <c r="J113" s="5">
        <v>0</v>
      </c>
      <c r="K113" s="3" t="s">
        <v>173</v>
      </c>
      <c r="L113" s="4">
        <v>0</v>
      </c>
      <c r="M113" s="3" t="s">
        <v>23</v>
      </c>
      <c r="N113" s="3" t="s">
        <v>24</v>
      </c>
      <c r="O113" s="3" t="s">
        <v>25</v>
      </c>
      <c r="P113" s="3" t="s">
        <v>26</v>
      </c>
      <c r="Q113" s="3" t="s">
        <v>18</v>
      </c>
      <c r="R113" s="3" t="s">
        <v>27</v>
      </c>
    </row>
    <row r="114">
      <c r="A114" s="2">
        <f>DATE(2025,8,7)</f>
        <v>45876</v>
      </c>
      <c r="B114" s="3" t="s">
        <v>18</v>
      </c>
      <c r="C114" s="4">
        <v>250500119</v>
      </c>
      <c r="D114" s="3" t="s">
        <v>19</v>
      </c>
      <c r="E114" s="2">
        <f>DATE(2025,5,29)</f>
        <v>45806</v>
      </c>
      <c r="F114" s="2">
        <f>DATE(2025,5,29)</f>
        <v>45806</v>
      </c>
      <c r="G114" s="3" t="s">
        <v>20</v>
      </c>
      <c r="H114" s="3" t="s">
        <v>146</v>
      </c>
      <c r="I114" s="5">
        <v>26000</v>
      </c>
      <c r="J114" s="5">
        <v>0</v>
      </c>
      <c r="K114" s="3" t="s">
        <v>174</v>
      </c>
      <c r="L114" s="4">
        <v>0</v>
      </c>
      <c r="M114" s="3" t="s">
        <v>23</v>
      </c>
      <c r="N114" s="3" t="s">
        <v>24</v>
      </c>
      <c r="O114" s="3" t="s">
        <v>25</v>
      </c>
      <c r="P114" s="3" t="s">
        <v>26</v>
      </c>
      <c r="Q114" s="3" t="s">
        <v>18</v>
      </c>
      <c r="R114" s="3" t="s">
        <v>27</v>
      </c>
    </row>
    <row r="115">
      <c r="A115" s="2">
        <f>DATE(2025,8,7)</f>
        <v>45876</v>
      </c>
      <c r="B115" s="3" t="s">
        <v>18</v>
      </c>
      <c r="C115" s="4">
        <v>250600029</v>
      </c>
      <c r="D115" s="3" t="s">
        <v>19</v>
      </c>
      <c r="E115" s="2">
        <f>DATE(2025,6,10)</f>
        <v>45818</v>
      </c>
      <c r="F115" s="2">
        <f>DATE(2025,6,10)</f>
        <v>45818</v>
      </c>
      <c r="G115" s="3" t="s">
        <v>20</v>
      </c>
      <c r="H115" s="3" t="s">
        <v>21</v>
      </c>
      <c r="I115" s="5">
        <v>4000</v>
      </c>
      <c r="J115" s="5">
        <v>0</v>
      </c>
      <c r="K115" s="3" t="s">
        <v>175</v>
      </c>
      <c r="L115" s="4">
        <v>0</v>
      </c>
      <c r="M115" s="3" t="s">
        <v>23</v>
      </c>
      <c r="N115" s="3" t="s">
        <v>24</v>
      </c>
      <c r="O115" s="3" t="s">
        <v>25</v>
      </c>
      <c r="P115" s="3" t="s">
        <v>26</v>
      </c>
      <c r="Q115" s="3" t="s">
        <v>18</v>
      </c>
      <c r="R115" s="3" t="s">
        <v>27</v>
      </c>
    </row>
    <row r="116">
      <c r="A116" s="2">
        <f>DATE(2025,8,7)</f>
        <v>45876</v>
      </c>
      <c r="B116" s="3" t="s">
        <v>18</v>
      </c>
      <c r="C116" s="4">
        <v>250600089</v>
      </c>
      <c r="D116" s="3" t="s">
        <v>19</v>
      </c>
      <c r="E116" s="2">
        <f>DATE(2025,6,18)</f>
        <v>45826</v>
      </c>
      <c r="F116" s="2">
        <f>DATE(2025,6,18)</f>
        <v>45826</v>
      </c>
      <c r="G116" s="3" t="s">
        <v>20</v>
      </c>
      <c r="H116" s="3" t="s">
        <v>100</v>
      </c>
      <c r="I116" s="5">
        <v>7500</v>
      </c>
      <c r="J116" s="5">
        <v>0</v>
      </c>
      <c r="K116" s="3" t="s">
        <v>176</v>
      </c>
      <c r="L116" s="4">
        <v>0</v>
      </c>
      <c r="M116" s="3" t="s">
        <v>23</v>
      </c>
      <c r="N116" s="3" t="s">
        <v>24</v>
      </c>
      <c r="O116" s="3" t="s">
        <v>25</v>
      </c>
      <c r="P116" s="3" t="s">
        <v>26</v>
      </c>
      <c r="Q116" s="3" t="s">
        <v>18</v>
      </c>
      <c r="R116" s="3" t="s">
        <v>27</v>
      </c>
    </row>
    <row r="117">
      <c r="A117" s="2">
        <f>DATE(2025,8,7)</f>
        <v>45876</v>
      </c>
      <c r="B117" s="3" t="s">
        <v>18</v>
      </c>
      <c r="C117" s="4">
        <v>250600134</v>
      </c>
      <c r="D117" s="3" t="s">
        <v>19</v>
      </c>
      <c r="E117" s="2">
        <f>DATE(2025,6,25)</f>
        <v>45833</v>
      </c>
      <c r="F117" s="2">
        <f>DATE(2025,6,25)</f>
        <v>45833</v>
      </c>
      <c r="G117" s="3" t="s">
        <v>20</v>
      </c>
      <c r="H117" s="3" t="s">
        <v>177</v>
      </c>
      <c r="I117" s="5">
        <v>6285.02</v>
      </c>
      <c r="J117" s="5">
        <v>0</v>
      </c>
      <c r="K117" s="3" t="s">
        <v>178</v>
      </c>
      <c r="L117" s="4">
        <v>0</v>
      </c>
      <c r="M117" s="3" t="s">
        <v>23</v>
      </c>
      <c r="N117" s="3" t="s">
        <v>24</v>
      </c>
      <c r="O117" s="3" t="s">
        <v>25</v>
      </c>
      <c r="P117" s="3" t="s">
        <v>26</v>
      </c>
      <c r="Q117" s="3" t="s">
        <v>18</v>
      </c>
      <c r="R117" s="3" t="s">
        <v>27</v>
      </c>
    </row>
    <row r="118">
      <c r="A118" s="2">
        <f>DATE(2025,8,7)</f>
        <v>45876</v>
      </c>
      <c r="B118" s="3" t="s">
        <v>18</v>
      </c>
      <c r="C118" s="4">
        <v>250700045</v>
      </c>
      <c r="D118" s="3" t="s">
        <v>19</v>
      </c>
      <c r="E118" s="2">
        <f>DATE(2025,7,3)</f>
        <v>45841</v>
      </c>
      <c r="F118" s="2">
        <f>DATE(2025,7,3)</f>
        <v>45841</v>
      </c>
      <c r="G118" s="3" t="s">
        <v>20</v>
      </c>
      <c r="H118" s="3" t="s">
        <v>121</v>
      </c>
      <c r="I118" s="5">
        <v>7000</v>
      </c>
      <c r="J118" s="5">
        <v>0</v>
      </c>
      <c r="K118" s="3" t="s">
        <v>179</v>
      </c>
      <c r="L118" s="4">
        <v>0</v>
      </c>
      <c r="M118" s="3" t="s">
        <v>23</v>
      </c>
      <c r="N118" s="3" t="s">
        <v>24</v>
      </c>
      <c r="O118" s="3" t="s">
        <v>25</v>
      </c>
      <c r="P118" s="3" t="s">
        <v>26</v>
      </c>
      <c r="Q118" s="3" t="s">
        <v>18</v>
      </c>
      <c r="R118" s="3" t="s">
        <v>27</v>
      </c>
    </row>
    <row r="119">
      <c r="A119" s="2">
        <f>DATE(2025,8,8)</f>
        <v>45877</v>
      </c>
      <c r="B119" s="3" t="s">
        <v>18</v>
      </c>
      <c r="C119" s="4">
        <v>250500102</v>
      </c>
      <c r="D119" s="3" t="s">
        <v>19</v>
      </c>
      <c r="E119" s="2">
        <f>DATE(2025,5,29)</f>
        <v>45806</v>
      </c>
      <c r="F119" s="2">
        <f>DATE(2025,5,29)</f>
        <v>45806</v>
      </c>
      <c r="G119" s="3" t="s">
        <v>20</v>
      </c>
      <c r="H119" s="3" t="s">
        <v>180</v>
      </c>
      <c r="I119" s="5">
        <v>14481.93</v>
      </c>
      <c r="J119" s="5">
        <v>0</v>
      </c>
      <c r="K119" s="3" t="s">
        <v>181</v>
      </c>
      <c r="L119" s="4">
        <v>0</v>
      </c>
      <c r="M119" s="3" t="s">
        <v>23</v>
      </c>
      <c r="N119" s="3" t="s">
        <v>24</v>
      </c>
      <c r="O119" s="3" t="s">
        <v>25</v>
      </c>
      <c r="P119" s="3" t="s">
        <v>26</v>
      </c>
      <c r="Q119" s="3" t="s">
        <v>18</v>
      </c>
      <c r="R119" s="3" t="s">
        <v>27</v>
      </c>
    </row>
    <row r="120">
      <c r="A120" s="2">
        <f>DATE(2025,8,8)</f>
        <v>45877</v>
      </c>
      <c r="B120" s="3" t="s">
        <v>18</v>
      </c>
      <c r="C120" s="4">
        <v>250500120</v>
      </c>
      <c r="D120" s="3" t="s">
        <v>19</v>
      </c>
      <c r="E120" s="2">
        <f>DATE(2025,5,29)</f>
        <v>45806</v>
      </c>
      <c r="F120" s="2">
        <f>DATE(2025,5,29)</f>
        <v>45806</v>
      </c>
      <c r="G120" s="3" t="s">
        <v>20</v>
      </c>
      <c r="H120" s="3" t="s">
        <v>146</v>
      </c>
      <c r="I120" s="5">
        <v>10000</v>
      </c>
      <c r="J120" s="5">
        <v>0</v>
      </c>
      <c r="K120" s="3" t="s">
        <v>182</v>
      </c>
      <c r="L120" s="4">
        <v>0</v>
      </c>
      <c r="M120" s="3" t="s">
        <v>23</v>
      </c>
      <c r="N120" s="3" t="s">
        <v>24</v>
      </c>
      <c r="O120" s="3" t="s">
        <v>25</v>
      </c>
      <c r="P120" s="3" t="s">
        <v>26</v>
      </c>
      <c r="Q120" s="3" t="s">
        <v>18</v>
      </c>
      <c r="R120" s="3" t="s">
        <v>27</v>
      </c>
    </row>
    <row r="121">
      <c r="A121" s="2">
        <f>DATE(2025,8,8)</f>
        <v>45877</v>
      </c>
      <c r="B121" s="3" t="s">
        <v>18</v>
      </c>
      <c r="C121" s="4">
        <v>250600023</v>
      </c>
      <c r="D121" s="3" t="s">
        <v>19</v>
      </c>
      <c r="E121" s="2">
        <f>DATE(2025,6,5)</f>
        <v>45813</v>
      </c>
      <c r="F121" s="2">
        <f>DATE(2025,6,5)</f>
        <v>45813</v>
      </c>
      <c r="G121" s="3" t="s">
        <v>20</v>
      </c>
      <c r="H121" s="3" t="s">
        <v>168</v>
      </c>
      <c r="I121" s="5">
        <v>7332.54</v>
      </c>
      <c r="J121" s="5">
        <v>0</v>
      </c>
      <c r="K121" s="3" t="s">
        <v>183</v>
      </c>
      <c r="L121" s="4">
        <v>0</v>
      </c>
      <c r="M121" s="3" t="s">
        <v>23</v>
      </c>
      <c r="N121" s="3" t="s">
        <v>24</v>
      </c>
      <c r="O121" s="3" t="s">
        <v>25</v>
      </c>
      <c r="P121" s="3" t="s">
        <v>26</v>
      </c>
      <c r="Q121" s="3" t="s">
        <v>18</v>
      </c>
      <c r="R121" s="3" t="s">
        <v>27</v>
      </c>
    </row>
    <row r="122">
      <c r="A122" s="2">
        <f>DATE(2025,8,8)</f>
        <v>45877</v>
      </c>
      <c r="B122" s="3" t="s">
        <v>18</v>
      </c>
      <c r="C122" s="4">
        <v>250600031</v>
      </c>
      <c r="D122" s="3" t="s">
        <v>19</v>
      </c>
      <c r="E122" s="2">
        <f>DATE(2025,6,10)</f>
        <v>45818</v>
      </c>
      <c r="F122" s="2">
        <f>DATE(2025,6,10)</f>
        <v>45818</v>
      </c>
      <c r="G122" s="3" t="s">
        <v>20</v>
      </c>
      <c r="H122" s="3" t="s">
        <v>21</v>
      </c>
      <c r="I122" s="5">
        <v>8000</v>
      </c>
      <c r="J122" s="5">
        <v>0</v>
      </c>
      <c r="K122" s="3" t="s">
        <v>184</v>
      </c>
      <c r="L122" s="4">
        <v>0</v>
      </c>
      <c r="M122" s="3" t="s">
        <v>23</v>
      </c>
      <c r="N122" s="3" t="s">
        <v>24</v>
      </c>
      <c r="O122" s="3" t="s">
        <v>25</v>
      </c>
      <c r="P122" s="3" t="s">
        <v>26</v>
      </c>
      <c r="Q122" s="3" t="s">
        <v>18</v>
      </c>
      <c r="R122" s="3" t="s">
        <v>27</v>
      </c>
    </row>
    <row r="123">
      <c r="A123" s="2">
        <f>DATE(2025,8,8)</f>
        <v>45877</v>
      </c>
      <c r="B123" s="3" t="s">
        <v>18</v>
      </c>
      <c r="C123" s="4">
        <v>250600090</v>
      </c>
      <c r="D123" s="3" t="s">
        <v>19</v>
      </c>
      <c r="E123" s="2">
        <f>DATE(2025,6,18)</f>
        <v>45826</v>
      </c>
      <c r="F123" s="2">
        <f>DATE(2025,6,18)</f>
        <v>45826</v>
      </c>
      <c r="G123" s="3" t="s">
        <v>20</v>
      </c>
      <c r="H123" s="3" t="s">
        <v>100</v>
      </c>
      <c r="I123" s="5">
        <v>7914.21</v>
      </c>
      <c r="J123" s="5">
        <v>0</v>
      </c>
      <c r="K123" s="3" t="s">
        <v>185</v>
      </c>
      <c r="L123" s="4">
        <v>0</v>
      </c>
      <c r="M123" s="3" t="s">
        <v>23</v>
      </c>
      <c r="N123" s="3" t="s">
        <v>24</v>
      </c>
      <c r="O123" s="3" t="s">
        <v>25</v>
      </c>
      <c r="P123" s="3" t="s">
        <v>26</v>
      </c>
      <c r="Q123" s="3" t="s">
        <v>18</v>
      </c>
      <c r="R123" s="3" t="s">
        <v>27</v>
      </c>
    </row>
    <row r="124">
      <c r="A124" s="2">
        <f>DATE(2025,8,8)</f>
        <v>45877</v>
      </c>
      <c r="B124" s="3" t="s">
        <v>18</v>
      </c>
      <c r="C124" s="4">
        <v>250700001</v>
      </c>
      <c r="D124" s="3" t="s">
        <v>19</v>
      </c>
      <c r="E124" s="2">
        <f>DATE(2025,6,25)</f>
        <v>45833</v>
      </c>
      <c r="F124" s="2">
        <f>DATE(2025,6,25)</f>
        <v>45833</v>
      </c>
      <c r="G124" s="3" t="s">
        <v>20</v>
      </c>
      <c r="H124" s="3" t="s">
        <v>100</v>
      </c>
      <c r="I124" s="5">
        <v>9372.09</v>
      </c>
      <c r="J124" s="5">
        <v>0</v>
      </c>
      <c r="K124" s="3" t="s">
        <v>186</v>
      </c>
      <c r="L124" s="4">
        <v>0</v>
      </c>
      <c r="M124" s="3" t="s">
        <v>23</v>
      </c>
      <c r="N124" s="3" t="s">
        <v>24</v>
      </c>
      <c r="O124" s="3" t="s">
        <v>25</v>
      </c>
      <c r="P124" s="3" t="s">
        <v>26</v>
      </c>
      <c r="Q124" s="3" t="s">
        <v>18</v>
      </c>
      <c r="R124" s="3" t="s">
        <v>27</v>
      </c>
    </row>
    <row r="125">
      <c r="A125" s="2">
        <f>DATE(2025,8,11)</f>
        <v>45880</v>
      </c>
      <c r="B125" s="3" t="s">
        <v>18</v>
      </c>
      <c r="C125" s="4">
        <v>250500031</v>
      </c>
      <c r="D125" s="3" t="s">
        <v>19</v>
      </c>
      <c r="E125" s="2">
        <f>DATE(2025,5,9)</f>
        <v>45786</v>
      </c>
      <c r="F125" s="2">
        <f>DATE(2025,5,9)</f>
        <v>45786</v>
      </c>
      <c r="G125" s="3" t="s">
        <v>20</v>
      </c>
      <c r="H125" s="3" t="s">
        <v>92</v>
      </c>
      <c r="I125" s="5">
        <v>15954.19</v>
      </c>
      <c r="J125" s="5">
        <v>0</v>
      </c>
      <c r="K125" s="3" t="s">
        <v>187</v>
      </c>
      <c r="L125" s="4">
        <v>0</v>
      </c>
      <c r="M125" s="3" t="s">
        <v>23</v>
      </c>
      <c r="N125" s="3" t="s">
        <v>24</v>
      </c>
      <c r="O125" s="3" t="s">
        <v>25</v>
      </c>
      <c r="P125" s="3" t="s">
        <v>26</v>
      </c>
      <c r="Q125" s="3" t="s">
        <v>18</v>
      </c>
      <c r="R125" s="3" t="s">
        <v>27</v>
      </c>
    </row>
    <row r="126">
      <c r="A126" s="2">
        <f>DATE(2025,8,11)</f>
        <v>45880</v>
      </c>
      <c r="B126" s="3" t="s">
        <v>18</v>
      </c>
      <c r="C126" s="4">
        <v>250600017</v>
      </c>
      <c r="D126" s="3" t="s">
        <v>19</v>
      </c>
      <c r="E126" s="2">
        <f>DATE(2025,6,3)</f>
        <v>45811</v>
      </c>
      <c r="F126" s="2">
        <f>DATE(2025,6,3)</f>
        <v>45811</v>
      </c>
      <c r="G126" s="3" t="s">
        <v>20</v>
      </c>
      <c r="H126" s="3" t="s">
        <v>135</v>
      </c>
      <c r="I126" s="5">
        <v>15838.26</v>
      </c>
      <c r="J126" s="5">
        <v>0</v>
      </c>
      <c r="K126" s="3" t="s">
        <v>188</v>
      </c>
      <c r="L126" s="4">
        <v>0</v>
      </c>
      <c r="M126" s="3" t="s">
        <v>23</v>
      </c>
      <c r="N126" s="3" t="s">
        <v>24</v>
      </c>
      <c r="O126" s="3" t="s">
        <v>25</v>
      </c>
      <c r="P126" s="3" t="s">
        <v>26</v>
      </c>
      <c r="Q126" s="3" t="s">
        <v>18</v>
      </c>
      <c r="R126" s="3" t="s">
        <v>27</v>
      </c>
    </row>
    <row r="127">
      <c r="A127" s="2">
        <f>DATE(2025,8,11)</f>
        <v>45880</v>
      </c>
      <c r="B127" s="3" t="s">
        <v>18</v>
      </c>
      <c r="C127" s="4">
        <v>250600030</v>
      </c>
      <c r="D127" s="3" t="s">
        <v>19</v>
      </c>
      <c r="E127" s="2">
        <f>DATE(2025,6,10)</f>
        <v>45818</v>
      </c>
      <c r="F127" s="2">
        <f>DATE(2025,6,10)</f>
        <v>45818</v>
      </c>
      <c r="G127" s="3" t="s">
        <v>20</v>
      </c>
      <c r="H127" s="3" t="s">
        <v>21</v>
      </c>
      <c r="I127" s="5">
        <v>8000</v>
      </c>
      <c r="J127" s="5">
        <v>0</v>
      </c>
      <c r="K127" s="3" t="s">
        <v>189</v>
      </c>
      <c r="L127" s="4">
        <v>0</v>
      </c>
      <c r="M127" s="3" t="s">
        <v>23</v>
      </c>
      <c r="N127" s="3" t="s">
        <v>24</v>
      </c>
      <c r="O127" s="3" t="s">
        <v>25</v>
      </c>
      <c r="P127" s="3" t="s">
        <v>26</v>
      </c>
      <c r="Q127" s="3" t="s">
        <v>18</v>
      </c>
      <c r="R127" s="3" t="s">
        <v>27</v>
      </c>
    </row>
    <row r="128">
      <c r="A128" s="2">
        <f>DATE(2025,8,11)</f>
        <v>45880</v>
      </c>
      <c r="B128" s="3" t="s">
        <v>18</v>
      </c>
      <c r="C128" s="4">
        <v>250600104</v>
      </c>
      <c r="D128" s="3" t="s">
        <v>19</v>
      </c>
      <c r="E128" s="2">
        <f>DATE(2025,6,23)</f>
        <v>45831</v>
      </c>
      <c r="F128" s="2">
        <f>DATE(2025,6,23)</f>
        <v>45831</v>
      </c>
      <c r="G128" s="3" t="s">
        <v>20</v>
      </c>
      <c r="H128" s="3" t="s">
        <v>36</v>
      </c>
      <c r="I128" s="5">
        <v>10000</v>
      </c>
      <c r="J128" s="5">
        <v>0</v>
      </c>
      <c r="K128" s="3" t="s">
        <v>190</v>
      </c>
      <c r="L128" s="4">
        <v>0</v>
      </c>
      <c r="M128" s="3" t="s">
        <v>23</v>
      </c>
      <c r="N128" s="3" t="s">
        <v>24</v>
      </c>
      <c r="O128" s="3" t="s">
        <v>25</v>
      </c>
      <c r="P128" s="3" t="s">
        <v>26</v>
      </c>
      <c r="Q128" s="3" t="s">
        <v>18</v>
      </c>
      <c r="R128" s="3" t="s">
        <v>27</v>
      </c>
    </row>
    <row r="129">
      <c r="A129" s="2">
        <f>DATE(2025,8,11)</f>
        <v>45880</v>
      </c>
      <c r="B129" s="3" t="s">
        <v>18</v>
      </c>
      <c r="C129" s="4">
        <v>250600135</v>
      </c>
      <c r="D129" s="3" t="s">
        <v>19</v>
      </c>
      <c r="E129" s="2">
        <f>DATE(2025,6,25)</f>
        <v>45833</v>
      </c>
      <c r="F129" s="2">
        <f>DATE(2025,6,25)</f>
        <v>45833</v>
      </c>
      <c r="G129" s="3" t="s">
        <v>20</v>
      </c>
      <c r="H129" s="3" t="s">
        <v>177</v>
      </c>
      <c r="I129" s="5">
        <v>5000</v>
      </c>
      <c r="J129" s="5">
        <v>0</v>
      </c>
      <c r="K129" s="3" t="s">
        <v>191</v>
      </c>
      <c r="L129" s="4">
        <v>0</v>
      </c>
      <c r="M129" s="3" t="s">
        <v>23</v>
      </c>
      <c r="N129" s="3" t="s">
        <v>24</v>
      </c>
      <c r="O129" s="3" t="s">
        <v>25</v>
      </c>
      <c r="P129" s="3" t="s">
        <v>26</v>
      </c>
      <c r="Q129" s="3" t="s">
        <v>18</v>
      </c>
      <c r="R129" s="3" t="s">
        <v>27</v>
      </c>
    </row>
    <row r="130">
      <c r="A130" s="2">
        <f>DATE(2025,8,12)</f>
        <v>45881</v>
      </c>
      <c r="B130" s="3" t="s">
        <v>18</v>
      </c>
      <c r="C130" s="4">
        <v>250600024</v>
      </c>
      <c r="D130" s="3" t="s">
        <v>19</v>
      </c>
      <c r="E130" s="2">
        <f>DATE(2025,6,5)</f>
        <v>45813</v>
      </c>
      <c r="F130" s="2">
        <f>DATE(2025,6,5)</f>
        <v>45813</v>
      </c>
      <c r="G130" s="3" t="s">
        <v>20</v>
      </c>
      <c r="H130" s="3" t="s">
        <v>155</v>
      </c>
      <c r="I130" s="5">
        <v>18074.77</v>
      </c>
      <c r="J130" s="5">
        <v>0</v>
      </c>
      <c r="K130" s="3" t="s">
        <v>192</v>
      </c>
      <c r="L130" s="4">
        <v>0</v>
      </c>
      <c r="M130" s="3" t="s">
        <v>23</v>
      </c>
      <c r="N130" s="3" t="s">
        <v>24</v>
      </c>
      <c r="O130" s="3" t="s">
        <v>25</v>
      </c>
      <c r="P130" s="3" t="s">
        <v>26</v>
      </c>
      <c r="Q130" s="3" t="s">
        <v>18</v>
      </c>
      <c r="R130" s="3" t="s">
        <v>27</v>
      </c>
    </row>
    <row r="131">
      <c r="A131" s="2">
        <f>DATE(2025,8,12)</f>
        <v>45881</v>
      </c>
      <c r="B131" s="3" t="s">
        <v>18</v>
      </c>
      <c r="C131" s="4">
        <v>250600032</v>
      </c>
      <c r="D131" s="3" t="s">
        <v>19</v>
      </c>
      <c r="E131" s="2">
        <f>DATE(2025,6,10)</f>
        <v>45818</v>
      </c>
      <c r="F131" s="2">
        <f>DATE(2025,6,10)</f>
        <v>45818</v>
      </c>
      <c r="G131" s="3" t="s">
        <v>20</v>
      </c>
      <c r="H131" s="3" t="s">
        <v>21</v>
      </c>
      <c r="I131" s="5">
        <v>14549.76</v>
      </c>
      <c r="J131" s="5">
        <v>0</v>
      </c>
      <c r="K131" s="3" t="s">
        <v>193</v>
      </c>
      <c r="L131" s="4">
        <v>0</v>
      </c>
      <c r="M131" s="3" t="s">
        <v>23</v>
      </c>
      <c r="N131" s="3" t="s">
        <v>24</v>
      </c>
      <c r="O131" s="3" t="s">
        <v>25</v>
      </c>
      <c r="P131" s="3" t="s">
        <v>26</v>
      </c>
      <c r="Q131" s="3" t="s">
        <v>18</v>
      </c>
      <c r="R131" s="3" t="s">
        <v>27</v>
      </c>
    </row>
    <row r="132">
      <c r="A132" s="2">
        <f>DATE(2025,8,12)</f>
        <v>45881</v>
      </c>
      <c r="B132" s="3" t="s">
        <v>18</v>
      </c>
      <c r="C132" s="4">
        <v>250600055</v>
      </c>
      <c r="D132" s="3" t="s">
        <v>19</v>
      </c>
      <c r="E132" s="2">
        <f>DATE(2025,6,16)</f>
        <v>45824</v>
      </c>
      <c r="F132" s="2">
        <f>DATE(2025,6,16)</f>
        <v>45824</v>
      </c>
      <c r="G132" s="3" t="s">
        <v>20</v>
      </c>
      <c r="H132" s="3" t="s">
        <v>36</v>
      </c>
      <c r="I132" s="5">
        <v>7000</v>
      </c>
      <c r="J132" s="5">
        <v>0</v>
      </c>
      <c r="K132" s="3" t="s">
        <v>194</v>
      </c>
      <c r="L132" s="4">
        <v>0</v>
      </c>
      <c r="M132" s="3" t="s">
        <v>23</v>
      </c>
      <c r="N132" s="3" t="s">
        <v>24</v>
      </c>
      <c r="O132" s="3" t="s">
        <v>25</v>
      </c>
      <c r="P132" s="3" t="s">
        <v>26</v>
      </c>
      <c r="Q132" s="3" t="s">
        <v>18</v>
      </c>
      <c r="R132" s="3" t="s">
        <v>27</v>
      </c>
    </row>
    <row r="133">
      <c r="A133" s="2">
        <f>DATE(2025,8,12)</f>
        <v>45881</v>
      </c>
      <c r="B133" s="3" t="s">
        <v>18</v>
      </c>
      <c r="C133" s="4">
        <v>250600105</v>
      </c>
      <c r="D133" s="3" t="s">
        <v>19</v>
      </c>
      <c r="E133" s="2">
        <f>DATE(2025,6,23)</f>
        <v>45831</v>
      </c>
      <c r="F133" s="2">
        <f>DATE(2025,6,23)</f>
        <v>45831</v>
      </c>
      <c r="G133" s="3" t="s">
        <v>20</v>
      </c>
      <c r="H133" s="3" t="s">
        <v>36</v>
      </c>
      <c r="I133" s="5">
        <v>10638.16</v>
      </c>
      <c r="J133" s="5">
        <v>0</v>
      </c>
      <c r="K133" s="3" t="s">
        <v>195</v>
      </c>
      <c r="L133" s="4">
        <v>0</v>
      </c>
      <c r="M133" s="3" t="s">
        <v>23</v>
      </c>
      <c r="N133" s="3" t="s">
        <v>24</v>
      </c>
      <c r="O133" s="3" t="s">
        <v>25</v>
      </c>
      <c r="P133" s="3" t="s">
        <v>26</v>
      </c>
      <c r="Q133" s="3" t="s">
        <v>18</v>
      </c>
      <c r="R133" s="3" t="s">
        <v>27</v>
      </c>
    </row>
    <row r="134">
      <c r="A134" s="2">
        <f>DATE(2025,8,12)</f>
        <v>45881</v>
      </c>
      <c r="B134" s="3" t="s">
        <v>18</v>
      </c>
      <c r="C134" s="4">
        <v>250700047</v>
      </c>
      <c r="D134" s="3" t="s">
        <v>19</v>
      </c>
      <c r="E134" s="2">
        <f>DATE(2025,7,3)</f>
        <v>45841</v>
      </c>
      <c r="F134" s="2">
        <f>DATE(2025,7,3)</f>
        <v>45841</v>
      </c>
      <c r="G134" s="3" t="s">
        <v>20</v>
      </c>
      <c r="H134" s="3" t="s">
        <v>121</v>
      </c>
      <c r="I134" s="5">
        <v>9000</v>
      </c>
      <c r="J134" s="5">
        <v>0</v>
      </c>
      <c r="K134" s="3" t="s">
        <v>196</v>
      </c>
      <c r="L134" s="4">
        <v>0</v>
      </c>
      <c r="M134" s="3" t="s">
        <v>23</v>
      </c>
      <c r="N134" s="3" t="s">
        <v>24</v>
      </c>
      <c r="O134" s="3" t="s">
        <v>25</v>
      </c>
      <c r="P134" s="3" t="s">
        <v>26</v>
      </c>
      <c r="Q134" s="3" t="s">
        <v>18</v>
      </c>
      <c r="R134" s="3" t="s">
        <v>27</v>
      </c>
    </row>
    <row r="135">
      <c r="A135" s="2">
        <f>DATE(2025,8,13)</f>
        <v>45882</v>
      </c>
      <c r="B135" s="3" t="s">
        <v>18</v>
      </c>
      <c r="C135" s="4">
        <v>250600025</v>
      </c>
      <c r="D135" s="3" t="s">
        <v>19</v>
      </c>
      <c r="E135" s="2">
        <f>DATE(2025,6,6)</f>
        <v>45814</v>
      </c>
      <c r="F135" s="2">
        <f>DATE(2025,6,6)</f>
        <v>45814</v>
      </c>
      <c r="G135" s="3" t="s">
        <v>20</v>
      </c>
      <c r="H135" s="3" t="s">
        <v>197</v>
      </c>
      <c r="I135" s="5">
        <v>12371.15</v>
      </c>
      <c r="J135" s="5">
        <v>0</v>
      </c>
      <c r="K135" s="3" t="s">
        <v>198</v>
      </c>
      <c r="L135" s="4">
        <v>0</v>
      </c>
      <c r="M135" s="3" t="s">
        <v>23</v>
      </c>
      <c r="N135" s="3" t="s">
        <v>24</v>
      </c>
      <c r="O135" s="3" t="s">
        <v>25</v>
      </c>
      <c r="P135" s="3" t="s">
        <v>26</v>
      </c>
      <c r="Q135" s="3" t="s">
        <v>18</v>
      </c>
      <c r="R135" s="3" t="s">
        <v>27</v>
      </c>
    </row>
    <row r="136">
      <c r="A136" s="2">
        <f>DATE(2025,8,13)</f>
        <v>45882</v>
      </c>
      <c r="B136" s="3" t="s">
        <v>18</v>
      </c>
      <c r="C136" s="4">
        <v>250600035</v>
      </c>
      <c r="D136" s="3" t="s">
        <v>19</v>
      </c>
      <c r="E136" s="2">
        <f>DATE(2025,6,11)</f>
        <v>45819</v>
      </c>
      <c r="F136" s="2">
        <f>DATE(2025,6,11)</f>
        <v>45819</v>
      </c>
      <c r="G136" s="3" t="s">
        <v>20</v>
      </c>
      <c r="H136" s="3" t="s">
        <v>34</v>
      </c>
      <c r="I136" s="5">
        <v>8840.24</v>
      </c>
      <c r="J136" s="5">
        <v>0</v>
      </c>
      <c r="K136" s="3" t="s">
        <v>199</v>
      </c>
      <c r="L136" s="4">
        <v>0</v>
      </c>
      <c r="M136" s="3" t="s">
        <v>23</v>
      </c>
      <c r="N136" s="3" t="s">
        <v>24</v>
      </c>
      <c r="O136" s="3" t="s">
        <v>25</v>
      </c>
      <c r="P136" s="3" t="s">
        <v>26</v>
      </c>
      <c r="Q136" s="3" t="s">
        <v>18</v>
      </c>
      <c r="R136" s="3" t="s">
        <v>27</v>
      </c>
    </row>
    <row r="137">
      <c r="A137" s="2">
        <f>DATE(2025,8,13)</f>
        <v>45882</v>
      </c>
      <c r="B137" s="3" t="s">
        <v>18</v>
      </c>
      <c r="C137" s="4">
        <v>250600056</v>
      </c>
      <c r="D137" s="3" t="s">
        <v>19</v>
      </c>
      <c r="E137" s="2">
        <f>DATE(2025,6,16)</f>
        <v>45824</v>
      </c>
      <c r="F137" s="2">
        <f>DATE(2025,6,16)</f>
        <v>45824</v>
      </c>
      <c r="G137" s="3" t="s">
        <v>20</v>
      </c>
      <c r="H137" s="3" t="s">
        <v>36</v>
      </c>
      <c r="I137" s="5">
        <v>6797.9</v>
      </c>
      <c r="J137" s="5">
        <v>0</v>
      </c>
      <c r="K137" s="3" t="s">
        <v>200</v>
      </c>
      <c r="L137" s="4">
        <v>0</v>
      </c>
      <c r="M137" s="3" t="s">
        <v>23</v>
      </c>
      <c r="N137" s="3" t="s">
        <v>24</v>
      </c>
      <c r="O137" s="3" t="s">
        <v>25</v>
      </c>
      <c r="P137" s="3" t="s">
        <v>26</v>
      </c>
      <c r="Q137" s="3" t="s">
        <v>18</v>
      </c>
      <c r="R137" s="3" t="s">
        <v>27</v>
      </c>
    </row>
    <row r="138">
      <c r="A138" s="2">
        <f>DATE(2025,8,13)</f>
        <v>45882</v>
      </c>
      <c r="B138" s="3" t="s">
        <v>18</v>
      </c>
      <c r="C138" s="4">
        <v>250600064</v>
      </c>
      <c r="D138" s="3" t="s">
        <v>19</v>
      </c>
      <c r="E138" s="2">
        <f>DATE(2025,6,17)</f>
        <v>45825</v>
      </c>
      <c r="F138" s="2">
        <f>DATE(2025,6,17)</f>
        <v>45825</v>
      </c>
      <c r="G138" s="3" t="s">
        <v>20</v>
      </c>
      <c r="H138" s="3" t="s">
        <v>201</v>
      </c>
      <c r="I138" s="5">
        <v>7222.96</v>
      </c>
      <c r="J138" s="5">
        <v>0</v>
      </c>
      <c r="K138" s="3" t="s">
        <v>202</v>
      </c>
      <c r="L138" s="4">
        <v>0</v>
      </c>
      <c r="M138" s="3" t="s">
        <v>23</v>
      </c>
      <c r="N138" s="3" t="s">
        <v>24</v>
      </c>
      <c r="O138" s="3" t="s">
        <v>25</v>
      </c>
      <c r="P138" s="3" t="s">
        <v>26</v>
      </c>
      <c r="Q138" s="3" t="s">
        <v>18</v>
      </c>
      <c r="R138" s="3" t="s">
        <v>27</v>
      </c>
    </row>
    <row r="139">
      <c r="A139" s="2">
        <f>DATE(2025,8,13)</f>
        <v>45882</v>
      </c>
      <c r="B139" s="3" t="s">
        <v>18</v>
      </c>
      <c r="C139" s="4">
        <v>250600087</v>
      </c>
      <c r="D139" s="3" t="s">
        <v>19</v>
      </c>
      <c r="E139" s="2">
        <f>DATE(2025,6,18)</f>
        <v>45826</v>
      </c>
      <c r="F139" s="2">
        <f>DATE(2025,6,18)</f>
        <v>45826</v>
      </c>
      <c r="G139" s="3" t="s">
        <v>20</v>
      </c>
      <c r="H139" s="3" t="s">
        <v>38</v>
      </c>
      <c r="I139" s="5">
        <v>5000</v>
      </c>
      <c r="J139" s="5">
        <v>0</v>
      </c>
      <c r="K139" s="3" t="s">
        <v>203</v>
      </c>
      <c r="L139" s="4">
        <v>0</v>
      </c>
      <c r="M139" s="3" t="s">
        <v>23</v>
      </c>
      <c r="N139" s="3" t="s">
        <v>24</v>
      </c>
      <c r="O139" s="3" t="s">
        <v>25</v>
      </c>
      <c r="P139" s="3" t="s">
        <v>26</v>
      </c>
      <c r="Q139" s="3" t="s">
        <v>18</v>
      </c>
      <c r="R139" s="3" t="s">
        <v>27</v>
      </c>
    </row>
    <row r="140">
      <c r="A140" s="2">
        <f>DATE(2025,8,13)</f>
        <v>45882</v>
      </c>
      <c r="B140" s="3" t="s">
        <v>18</v>
      </c>
      <c r="C140" s="4">
        <v>250600125</v>
      </c>
      <c r="D140" s="3" t="s">
        <v>19</v>
      </c>
      <c r="E140" s="2">
        <f>DATE(2025,6,25)</f>
        <v>45833</v>
      </c>
      <c r="F140" s="2">
        <f>DATE(2025,6,25)</f>
        <v>45833</v>
      </c>
      <c r="G140" s="3" t="s">
        <v>20</v>
      </c>
      <c r="H140" s="3" t="s">
        <v>100</v>
      </c>
      <c r="I140" s="5">
        <v>9000</v>
      </c>
      <c r="J140" s="5">
        <v>0</v>
      </c>
      <c r="K140" s="3" t="s">
        <v>204</v>
      </c>
      <c r="L140" s="4">
        <v>0</v>
      </c>
      <c r="M140" s="3" t="s">
        <v>23</v>
      </c>
      <c r="N140" s="3" t="s">
        <v>24</v>
      </c>
      <c r="O140" s="3" t="s">
        <v>25</v>
      </c>
      <c r="P140" s="3" t="s">
        <v>26</v>
      </c>
      <c r="Q140" s="3" t="s">
        <v>18</v>
      </c>
      <c r="R140" s="3" t="s">
        <v>27</v>
      </c>
    </row>
    <row r="141">
      <c r="A141" s="2">
        <f>DATE(2025,8,13)</f>
        <v>45882</v>
      </c>
      <c r="B141" s="3" t="s">
        <v>18</v>
      </c>
      <c r="C141" s="4">
        <v>250700007</v>
      </c>
      <c r="D141" s="3" t="s">
        <v>19</v>
      </c>
      <c r="E141" s="2">
        <f>DATE(2025,7,1)</f>
        <v>45839</v>
      </c>
      <c r="F141" s="2">
        <f>DATE(2025,7,1)</f>
        <v>45839</v>
      </c>
      <c r="G141" s="3" t="s">
        <v>20</v>
      </c>
      <c r="H141" s="3" t="s">
        <v>42</v>
      </c>
      <c r="I141" s="5">
        <v>7000</v>
      </c>
      <c r="J141" s="5">
        <v>0</v>
      </c>
      <c r="K141" s="3" t="s">
        <v>205</v>
      </c>
      <c r="L141" s="4">
        <v>0</v>
      </c>
      <c r="M141" s="3" t="s">
        <v>23</v>
      </c>
      <c r="N141" s="3" t="s">
        <v>24</v>
      </c>
      <c r="O141" s="3" t="s">
        <v>25</v>
      </c>
      <c r="P141" s="3" t="s">
        <v>26</v>
      </c>
      <c r="Q141" s="3" t="s">
        <v>18</v>
      </c>
      <c r="R141" s="3" t="s">
        <v>27</v>
      </c>
    </row>
    <row r="142">
      <c r="A142" s="2">
        <f>DATE(2025,8,13)</f>
        <v>45882</v>
      </c>
      <c r="B142" s="3" t="s">
        <v>18</v>
      </c>
      <c r="C142" s="4">
        <v>250700048</v>
      </c>
      <c r="D142" s="3" t="s">
        <v>19</v>
      </c>
      <c r="E142" s="2">
        <f>DATE(2025,7,3)</f>
        <v>45841</v>
      </c>
      <c r="F142" s="2">
        <f>DATE(2025,7,3)</f>
        <v>45841</v>
      </c>
      <c r="G142" s="3" t="s">
        <v>20</v>
      </c>
      <c r="H142" s="3" t="s">
        <v>121</v>
      </c>
      <c r="I142" s="5">
        <v>7700</v>
      </c>
      <c r="J142" s="5">
        <v>0</v>
      </c>
      <c r="K142" s="3" t="s">
        <v>206</v>
      </c>
      <c r="L142" s="4">
        <v>0</v>
      </c>
      <c r="M142" s="3" t="s">
        <v>23</v>
      </c>
      <c r="N142" s="3" t="s">
        <v>24</v>
      </c>
      <c r="O142" s="3" t="s">
        <v>25</v>
      </c>
      <c r="P142" s="3" t="s">
        <v>26</v>
      </c>
      <c r="Q142" s="3" t="s">
        <v>18</v>
      </c>
      <c r="R142" s="3" t="s">
        <v>27</v>
      </c>
    </row>
    <row r="143">
      <c r="A143" s="2">
        <f>DATE(2025,8,14)</f>
        <v>45883</v>
      </c>
      <c r="B143" s="3" t="s">
        <v>18</v>
      </c>
      <c r="C143" s="4">
        <v>250500077</v>
      </c>
      <c r="D143" s="3" t="s">
        <v>19</v>
      </c>
      <c r="E143" s="2">
        <f>DATE(2025,5,22)</f>
        <v>45799</v>
      </c>
      <c r="F143" s="2">
        <f>DATE(2025,5,22)</f>
        <v>45799</v>
      </c>
      <c r="G143" s="3" t="s">
        <v>20</v>
      </c>
      <c r="H143" s="3" t="s">
        <v>71</v>
      </c>
      <c r="I143" s="5">
        <v>12313.42</v>
      </c>
      <c r="J143" s="5">
        <v>0</v>
      </c>
      <c r="K143" s="3" t="s">
        <v>207</v>
      </c>
      <c r="L143" s="4">
        <v>0</v>
      </c>
      <c r="M143" s="3" t="s">
        <v>23</v>
      </c>
      <c r="N143" s="3" t="s">
        <v>24</v>
      </c>
      <c r="O143" s="3" t="s">
        <v>25</v>
      </c>
      <c r="P143" s="3" t="s">
        <v>26</v>
      </c>
      <c r="Q143" s="3" t="s">
        <v>18</v>
      </c>
      <c r="R143" s="3" t="s">
        <v>27</v>
      </c>
    </row>
    <row r="144">
      <c r="A144" s="2">
        <f>DATE(2025,8,14)</f>
        <v>45883</v>
      </c>
      <c r="B144" s="3" t="s">
        <v>18</v>
      </c>
      <c r="C144" s="4">
        <v>250600057</v>
      </c>
      <c r="D144" s="3" t="s">
        <v>19</v>
      </c>
      <c r="E144" s="2">
        <f>DATE(2025,6,16)</f>
        <v>45824</v>
      </c>
      <c r="F144" s="2">
        <f>DATE(2025,6,16)</f>
        <v>45824</v>
      </c>
      <c r="G144" s="3" t="s">
        <v>20</v>
      </c>
      <c r="H144" s="3" t="s">
        <v>34</v>
      </c>
      <c r="I144" s="5">
        <v>6111.74</v>
      </c>
      <c r="J144" s="5">
        <v>0</v>
      </c>
      <c r="K144" s="3" t="s">
        <v>208</v>
      </c>
      <c r="L144" s="4">
        <v>0</v>
      </c>
      <c r="M144" s="3" t="s">
        <v>23</v>
      </c>
      <c r="N144" s="3" t="s">
        <v>24</v>
      </c>
      <c r="O144" s="3" t="s">
        <v>25</v>
      </c>
      <c r="P144" s="3" t="s">
        <v>26</v>
      </c>
      <c r="Q144" s="3" t="s">
        <v>18</v>
      </c>
      <c r="R144" s="3" t="s">
        <v>27</v>
      </c>
    </row>
    <row r="145">
      <c r="A145" s="2">
        <f>DATE(2025,8,14)</f>
        <v>45883</v>
      </c>
      <c r="B145" s="3" t="s">
        <v>18</v>
      </c>
      <c r="C145" s="4">
        <v>250600088</v>
      </c>
      <c r="D145" s="3" t="s">
        <v>19</v>
      </c>
      <c r="E145" s="2">
        <f>DATE(2025,6,18)</f>
        <v>45826</v>
      </c>
      <c r="F145" s="2">
        <f>DATE(2025,6,18)</f>
        <v>45826</v>
      </c>
      <c r="G145" s="3" t="s">
        <v>20</v>
      </c>
      <c r="H145" s="3" t="s">
        <v>38</v>
      </c>
      <c r="I145" s="5">
        <v>14656.75</v>
      </c>
      <c r="J145" s="5">
        <v>0</v>
      </c>
      <c r="K145" s="3" t="s">
        <v>209</v>
      </c>
      <c r="L145" s="4">
        <v>0</v>
      </c>
      <c r="M145" s="3" t="s">
        <v>23</v>
      </c>
      <c r="N145" s="3" t="s">
        <v>24</v>
      </c>
      <c r="O145" s="3" t="s">
        <v>25</v>
      </c>
      <c r="P145" s="3" t="s">
        <v>26</v>
      </c>
      <c r="Q145" s="3" t="s">
        <v>18</v>
      </c>
      <c r="R145" s="3" t="s">
        <v>27</v>
      </c>
    </row>
    <row r="146">
      <c r="A146" s="2">
        <f>DATE(2025,8,14)</f>
        <v>45883</v>
      </c>
      <c r="B146" s="3" t="s">
        <v>18</v>
      </c>
      <c r="C146" s="4">
        <v>250600098</v>
      </c>
      <c r="D146" s="3" t="s">
        <v>19</v>
      </c>
      <c r="E146" s="2">
        <f>DATE(2025,6,19)</f>
        <v>45827</v>
      </c>
      <c r="F146" s="2">
        <f>DATE(2025,6,19)</f>
        <v>45827</v>
      </c>
      <c r="G146" s="3" t="s">
        <v>20</v>
      </c>
      <c r="H146" s="3" t="s">
        <v>28</v>
      </c>
      <c r="I146" s="5">
        <v>7000</v>
      </c>
      <c r="J146" s="5">
        <v>0</v>
      </c>
      <c r="K146" s="3" t="s">
        <v>210</v>
      </c>
      <c r="L146" s="4">
        <v>0</v>
      </c>
      <c r="M146" s="3" t="s">
        <v>23</v>
      </c>
      <c r="N146" s="3" t="s">
        <v>24</v>
      </c>
      <c r="O146" s="3" t="s">
        <v>25</v>
      </c>
      <c r="P146" s="3" t="s">
        <v>26</v>
      </c>
      <c r="Q146" s="3" t="s">
        <v>18</v>
      </c>
      <c r="R146" s="3" t="s">
        <v>27</v>
      </c>
    </row>
    <row r="147">
      <c r="A147" s="2">
        <f>DATE(2025,8,14)</f>
        <v>45883</v>
      </c>
      <c r="B147" s="3" t="s">
        <v>18</v>
      </c>
      <c r="C147" s="4">
        <v>250700002</v>
      </c>
      <c r="D147" s="3" t="s">
        <v>19</v>
      </c>
      <c r="E147" s="2">
        <f>DATE(2025,6,25)</f>
        <v>45833</v>
      </c>
      <c r="F147" s="2">
        <f>DATE(2025,6,25)</f>
        <v>45833</v>
      </c>
      <c r="G147" s="3" t="s">
        <v>20</v>
      </c>
      <c r="H147" s="3" t="s">
        <v>100</v>
      </c>
      <c r="I147" s="5">
        <v>9000</v>
      </c>
      <c r="J147" s="5">
        <v>0</v>
      </c>
      <c r="K147" s="3" t="s">
        <v>211</v>
      </c>
      <c r="L147" s="4">
        <v>0</v>
      </c>
      <c r="M147" s="3" t="s">
        <v>23</v>
      </c>
      <c r="N147" s="3" t="s">
        <v>24</v>
      </c>
      <c r="O147" s="3" t="s">
        <v>25</v>
      </c>
      <c r="P147" s="3" t="s">
        <v>26</v>
      </c>
      <c r="Q147" s="3" t="s">
        <v>18</v>
      </c>
      <c r="R147" s="3" t="s">
        <v>27</v>
      </c>
    </row>
    <row r="148">
      <c r="A148" s="2">
        <f>DATE(2025,8,14)</f>
        <v>45883</v>
      </c>
      <c r="B148" s="3" t="s">
        <v>18</v>
      </c>
      <c r="C148" s="4">
        <v>250700008</v>
      </c>
      <c r="D148" s="3" t="s">
        <v>19</v>
      </c>
      <c r="E148" s="2">
        <f>DATE(2025,7,1)</f>
        <v>45839</v>
      </c>
      <c r="F148" s="2">
        <f>DATE(2025,7,1)</f>
        <v>45839</v>
      </c>
      <c r="G148" s="3" t="s">
        <v>20</v>
      </c>
      <c r="H148" s="3" t="s">
        <v>42</v>
      </c>
      <c r="I148" s="5">
        <v>7000</v>
      </c>
      <c r="J148" s="5">
        <v>0</v>
      </c>
      <c r="K148" s="3" t="s">
        <v>212</v>
      </c>
      <c r="L148" s="4">
        <v>0</v>
      </c>
      <c r="M148" s="3" t="s">
        <v>23</v>
      </c>
      <c r="N148" s="3" t="s">
        <v>24</v>
      </c>
      <c r="O148" s="3" t="s">
        <v>25</v>
      </c>
      <c r="P148" s="3" t="s">
        <v>26</v>
      </c>
      <c r="Q148" s="3" t="s">
        <v>18</v>
      </c>
      <c r="R148" s="3" t="s">
        <v>27</v>
      </c>
    </row>
    <row r="149">
      <c r="A149" s="2">
        <f>DATE(2025,8,14)</f>
        <v>45883</v>
      </c>
      <c r="B149" s="3" t="s">
        <v>18</v>
      </c>
      <c r="C149" s="4">
        <v>250700049</v>
      </c>
      <c r="D149" s="3" t="s">
        <v>19</v>
      </c>
      <c r="E149" s="2">
        <f>DATE(2025,7,3)</f>
        <v>45841</v>
      </c>
      <c r="F149" s="2">
        <f>DATE(2025,7,3)</f>
        <v>45841</v>
      </c>
      <c r="G149" s="3" t="s">
        <v>20</v>
      </c>
      <c r="H149" s="3" t="s">
        <v>121</v>
      </c>
      <c r="I149" s="5">
        <v>7819.44</v>
      </c>
      <c r="J149" s="5">
        <v>0</v>
      </c>
      <c r="K149" s="3" t="s">
        <v>213</v>
      </c>
      <c r="L149" s="4">
        <v>0</v>
      </c>
      <c r="M149" s="3" t="s">
        <v>23</v>
      </c>
      <c r="N149" s="3" t="s">
        <v>24</v>
      </c>
      <c r="O149" s="3" t="s">
        <v>25</v>
      </c>
      <c r="P149" s="3" t="s">
        <v>26</v>
      </c>
      <c r="Q149" s="3" t="s">
        <v>18</v>
      </c>
      <c r="R149" s="3" t="s">
        <v>27</v>
      </c>
    </row>
    <row r="150">
      <c r="A150" s="2">
        <f>DATE(2025,8,18)</f>
        <v>45887</v>
      </c>
      <c r="B150" s="3" t="s">
        <v>18</v>
      </c>
      <c r="C150" s="4">
        <v>250500111</v>
      </c>
      <c r="D150" s="3" t="s">
        <v>19</v>
      </c>
      <c r="E150" s="2">
        <f>DATE(2025,5,29)</f>
        <v>45806</v>
      </c>
      <c r="F150" s="2">
        <f>DATE(2025,5,29)</f>
        <v>45806</v>
      </c>
      <c r="G150" s="3" t="s">
        <v>20</v>
      </c>
      <c r="H150" s="3" t="s">
        <v>85</v>
      </c>
      <c r="I150" s="5">
        <v>20000</v>
      </c>
      <c r="J150" s="5">
        <v>0</v>
      </c>
      <c r="K150" s="3" t="s">
        <v>214</v>
      </c>
      <c r="L150" s="4">
        <v>0</v>
      </c>
      <c r="M150" s="3" t="s">
        <v>23</v>
      </c>
      <c r="N150" s="3" t="s">
        <v>24</v>
      </c>
      <c r="O150" s="3" t="s">
        <v>25</v>
      </c>
      <c r="P150" s="3" t="s">
        <v>26</v>
      </c>
      <c r="Q150" s="3" t="s">
        <v>18</v>
      </c>
      <c r="R150" s="3" t="s">
        <v>27</v>
      </c>
    </row>
    <row r="151">
      <c r="A151" s="2">
        <f>DATE(2025,8,18)</f>
        <v>45887</v>
      </c>
      <c r="B151" s="3" t="s">
        <v>18</v>
      </c>
      <c r="C151" s="4">
        <v>250600080</v>
      </c>
      <c r="D151" s="3" t="s">
        <v>19</v>
      </c>
      <c r="E151" s="2">
        <f>DATE(2025,6,17)</f>
        <v>45825</v>
      </c>
      <c r="F151" s="2">
        <f>DATE(2025,6,17)</f>
        <v>45825</v>
      </c>
      <c r="G151" s="3" t="s">
        <v>20</v>
      </c>
      <c r="H151" s="3" t="s">
        <v>155</v>
      </c>
      <c r="I151" s="5">
        <v>10656.21</v>
      </c>
      <c r="J151" s="5">
        <v>0</v>
      </c>
      <c r="K151" s="3" t="s">
        <v>215</v>
      </c>
      <c r="L151" s="4">
        <v>0</v>
      </c>
      <c r="M151" s="3" t="s">
        <v>23</v>
      </c>
      <c r="N151" s="3" t="s">
        <v>24</v>
      </c>
      <c r="O151" s="3" t="s">
        <v>25</v>
      </c>
      <c r="P151" s="3" t="s">
        <v>26</v>
      </c>
      <c r="Q151" s="3" t="s">
        <v>18</v>
      </c>
      <c r="R151" s="3" t="s">
        <v>27</v>
      </c>
    </row>
    <row r="152">
      <c r="A152" s="2">
        <f>DATE(2025,8,18)</f>
        <v>45887</v>
      </c>
      <c r="B152" s="3" t="s">
        <v>18</v>
      </c>
      <c r="C152" s="4">
        <v>250600099</v>
      </c>
      <c r="D152" s="3" t="s">
        <v>19</v>
      </c>
      <c r="E152" s="2">
        <f>DATE(2025,6,19)</f>
        <v>45827</v>
      </c>
      <c r="F152" s="2">
        <f>DATE(2025,6,19)</f>
        <v>45827</v>
      </c>
      <c r="G152" s="3" t="s">
        <v>20</v>
      </c>
      <c r="H152" s="3" t="s">
        <v>28</v>
      </c>
      <c r="I152" s="5">
        <v>8158.51</v>
      </c>
      <c r="J152" s="5">
        <v>0</v>
      </c>
      <c r="K152" s="3" t="s">
        <v>216</v>
      </c>
      <c r="L152" s="4">
        <v>0</v>
      </c>
      <c r="M152" s="3" t="s">
        <v>23</v>
      </c>
      <c r="N152" s="3" t="s">
        <v>24</v>
      </c>
      <c r="O152" s="3" t="s">
        <v>25</v>
      </c>
      <c r="P152" s="3" t="s">
        <v>26</v>
      </c>
      <c r="Q152" s="3" t="s">
        <v>18</v>
      </c>
      <c r="R152" s="3" t="s">
        <v>27</v>
      </c>
    </row>
    <row r="153">
      <c r="A153" s="2">
        <f>DATE(2025,8,18)</f>
        <v>45887</v>
      </c>
      <c r="B153" s="3" t="s">
        <v>18</v>
      </c>
      <c r="C153" s="4">
        <v>250700003</v>
      </c>
      <c r="D153" s="3" t="s">
        <v>19</v>
      </c>
      <c r="E153" s="2">
        <f>DATE(2025,6,25)</f>
        <v>45833</v>
      </c>
      <c r="F153" s="2">
        <f>DATE(2025,6,25)</f>
        <v>45833</v>
      </c>
      <c r="G153" s="3" t="s">
        <v>20</v>
      </c>
      <c r="H153" s="3" t="s">
        <v>100</v>
      </c>
      <c r="I153" s="5">
        <v>10000</v>
      </c>
      <c r="J153" s="5">
        <v>0</v>
      </c>
      <c r="K153" s="3" t="s">
        <v>217</v>
      </c>
      <c r="L153" s="4">
        <v>0</v>
      </c>
      <c r="M153" s="3" t="s">
        <v>23</v>
      </c>
      <c r="N153" s="3" t="s">
        <v>24</v>
      </c>
      <c r="O153" s="3" t="s">
        <v>25</v>
      </c>
      <c r="P153" s="3" t="s">
        <v>26</v>
      </c>
      <c r="Q153" s="3" t="s">
        <v>18</v>
      </c>
      <c r="R153" s="3" t="s">
        <v>27</v>
      </c>
    </row>
    <row r="154">
      <c r="A154" s="2">
        <f>DATE(2025,8,18)</f>
        <v>45887</v>
      </c>
      <c r="B154" s="3" t="s">
        <v>18</v>
      </c>
      <c r="C154" s="4">
        <v>250700009</v>
      </c>
      <c r="D154" s="3" t="s">
        <v>19</v>
      </c>
      <c r="E154" s="2">
        <f>DATE(2025,7,1)</f>
        <v>45839</v>
      </c>
      <c r="F154" s="2">
        <f>DATE(2025,7,1)</f>
        <v>45839</v>
      </c>
      <c r="G154" s="3" t="s">
        <v>20</v>
      </c>
      <c r="H154" s="3" t="s">
        <v>42</v>
      </c>
      <c r="I154" s="5">
        <v>6785.62</v>
      </c>
      <c r="J154" s="5">
        <v>0</v>
      </c>
      <c r="K154" s="3" t="s">
        <v>218</v>
      </c>
      <c r="L154" s="4">
        <v>0</v>
      </c>
      <c r="M154" s="3" t="s">
        <v>23</v>
      </c>
      <c r="N154" s="3" t="s">
        <v>24</v>
      </c>
      <c r="O154" s="3" t="s">
        <v>25</v>
      </c>
      <c r="P154" s="3" t="s">
        <v>26</v>
      </c>
      <c r="Q154" s="3" t="s">
        <v>18</v>
      </c>
      <c r="R154" s="3" t="s">
        <v>27</v>
      </c>
    </row>
    <row r="155">
      <c r="A155" s="2">
        <f>DATE(2025,8,19)</f>
        <v>45888</v>
      </c>
      <c r="B155" s="3" t="s">
        <v>18</v>
      </c>
      <c r="C155" s="4">
        <v>250500088</v>
      </c>
      <c r="D155" s="3" t="s">
        <v>19</v>
      </c>
      <c r="E155" s="2">
        <f>DATE(2025,5,28)</f>
        <v>45805</v>
      </c>
      <c r="F155" s="2">
        <f>DATE(2025,5,28)</f>
        <v>45805</v>
      </c>
      <c r="G155" s="3" t="s">
        <v>20</v>
      </c>
      <c r="H155" s="3" t="s">
        <v>77</v>
      </c>
      <c r="I155" s="5">
        <v>5679.08</v>
      </c>
      <c r="J155" s="5">
        <v>0</v>
      </c>
      <c r="K155" s="3" t="s">
        <v>219</v>
      </c>
      <c r="L155" s="4">
        <v>0</v>
      </c>
      <c r="M155" s="3" t="s">
        <v>23</v>
      </c>
      <c r="N155" s="3" t="s">
        <v>24</v>
      </c>
      <c r="O155" s="3" t="s">
        <v>25</v>
      </c>
      <c r="P155" s="3" t="s">
        <v>26</v>
      </c>
      <c r="Q155" s="3" t="s">
        <v>18</v>
      </c>
      <c r="R155" s="3" t="s">
        <v>27</v>
      </c>
    </row>
    <row r="156">
      <c r="A156" s="2">
        <f>DATE(2025,8,19)</f>
        <v>45888</v>
      </c>
      <c r="B156" s="3" t="s">
        <v>18</v>
      </c>
      <c r="C156" s="4">
        <v>250500112</v>
      </c>
      <c r="D156" s="3" t="s">
        <v>19</v>
      </c>
      <c r="E156" s="2">
        <f>DATE(2025,5,29)</f>
        <v>45806</v>
      </c>
      <c r="F156" s="2">
        <f>DATE(2025,5,29)</f>
        <v>45806</v>
      </c>
      <c r="G156" s="3" t="s">
        <v>20</v>
      </c>
      <c r="H156" s="3" t="s">
        <v>85</v>
      </c>
      <c r="I156" s="5">
        <v>20000</v>
      </c>
      <c r="J156" s="5">
        <v>0</v>
      </c>
      <c r="K156" s="3" t="s">
        <v>220</v>
      </c>
      <c r="L156" s="4">
        <v>0</v>
      </c>
      <c r="M156" s="3" t="s">
        <v>23</v>
      </c>
      <c r="N156" s="3" t="s">
        <v>24</v>
      </c>
      <c r="O156" s="3" t="s">
        <v>25</v>
      </c>
      <c r="P156" s="3" t="s">
        <v>26</v>
      </c>
      <c r="Q156" s="3" t="s">
        <v>18</v>
      </c>
      <c r="R156" s="3" t="s">
        <v>27</v>
      </c>
    </row>
    <row r="157">
      <c r="A157" s="2">
        <f>DATE(2025,8,19)</f>
        <v>45888</v>
      </c>
      <c r="B157" s="3" t="s">
        <v>18</v>
      </c>
      <c r="C157" s="4">
        <v>250600106</v>
      </c>
      <c r="D157" s="3" t="s">
        <v>19</v>
      </c>
      <c r="E157" s="2">
        <f>DATE(2025,6,23)</f>
        <v>45831</v>
      </c>
      <c r="F157" s="2">
        <f>DATE(2025,6,23)</f>
        <v>45831</v>
      </c>
      <c r="G157" s="3" t="s">
        <v>20</v>
      </c>
      <c r="H157" s="3" t="s">
        <v>38</v>
      </c>
      <c r="I157" s="5">
        <v>11519.87</v>
      </c>
      <c r="J157" s="5">
        <v>0</v>
      </c>
      <c r="K157" s="3" t="s">
        <v>221</v>
      </c>
      <c r="L157" s="4">
        <v>0</v>
      </c>
      <c r="M157" s="3" t="s">
        <v>23</v>
      </c>
      <c r="N157" s="3" t="s">
        <v>24</v>
      </c>
      <c r="O157" s="3" t="s">
        <v>25</v>
      </c>
      <c r="P157" s="3" t="s">
        <v>26</v>
      </c>
      <c r="Q157" s="3" t="s">
        <v>18</v>
      </c>
      <c r="R157" s="3" t="s">
        <v>27</v>
      </c>
    </row>
    <row r="158">
      <c r="A158" s="2">
        <f>DATE(2025,8,19)</f>
        <v>45888</v>
      </c>
      <c r="B158" s="3" t="s">
        <v>18</v>
      </c>
      <c r="C158" s="4">
        <v>250700004</v>
      </c>
      <c r="D158" s="3" t="s">
        <v>19</v>
      </c>
      <c r="E158" s="2">
        <f>DATE(2025,6,25)</f>
        <v>45833</v>
      </c>
      <c r="F158" s="2">
        <f>DATE(2025,6,25)</f>
        <v>45833</v>
      </c>
      <c r="G158" s="3" t="s">
        <v>20</v>
      </c>
      <c r="H158" s="3" t="s">
        <v>100</v>
      </c>
      <c r="I158" s="5">
        <v>10000</v>
      </c>
      <c r="J158" s="5">
        <v>0</v>
      </c>
      <c r="K158" s="3" t="s">
        <v>222</v>
      </c>
      <c r="L158" s="4">
        <v>0</v>
      </c>
      <c r="M158" s="3" t="s">
        <v>23</v>
      </c>
      <c r="N158" s="3" t="s">
        <v>24</v>
      </c>
      <c r="O158" s="3" t="s">
        <v>25</v>
      </c>
      <c r="P158" s="3" t="s">
        <v>26</v>
      </c>
      <c r="Q158" s="3" t="s">
        <v>18</v>
      </c>
      <c r="R158" s="3" t="s">
        <v>27</v>
      </c>
    </row>
    <row r="159">
      <c r="A159" s="2">
        <f>DATE(2025,8,19)</f>
        <v>45888</v>
      </c>
      <c r="B159" s="3" t="s">
        <v>18</v>
      </c>
      <c r="C159" s="4">
        <v>250700035</v>
      </c>
      <c r="D159" s="3" t="s">
        <v>19</v>
      </c>
      <c r="E159" s="2">
        <f>DATE(2025,7,3)</f>
        <v>45841</v>
      </c>
      <c r="F159" s="2">
        <f>DATE(2025,7,3)</f>
        <v>45841</v>
      </c>
      <c r="G159" s="3" t="s">
        <v>20</v>
      </c>
      <c r="H159" s="3" t="s">
        <v>146</v>
      </c>
      <c r="I159" s="5">
        <v>5000</v>
      </c>
      <c r="J159" s="5">
        <v>0</v>
      </c>
      <c r="K159" s="3" t="s">
        <v>223</v>
      </c>
      <c r="L159" s="4">
        <v>0</v>
      </c>
      <c r="M159" s="3" t="s">
        <v>23</v>
      </c>
      <c r="N159" s="3" t="s">
        <v>24</v>
      </c>
      <c r="O159" s="3" t="s">
        <v>25</v>
      </c>
      <c r="P159" s="3" t="s">
        <v>26</v>
      </c>
      <c r="Q159" s="3" t="s">
        <v>18</v>
      </c>
      <c r="R159" s="3" t="s">
        <v>27</v>
      </c>
    </row>
    <row r="160">
      <c r="A160" s="2">
        <f>DATE(2025,8,20)</f>
        <v>45889</v>
      </c>
      <c r="B160" s="3" t="s">
        <v>18</v>
      </c>
      <c r="C160" s="4">
        <v>250500113</v>
      </c>
      <c r="D160" s="3" t="s">
        <v>19</v>
      </c>
      <c r="E160" s="2">
        <f>DATE(2025,5,29)</f>
        <v>45806</v>
      </c>
      <c r="F160" s="2">
        <f>DATE(2025,5,29)</f>
        <v>45806</v>
      </c>
      <c r="G160" s="3" t="s">
        <v>20</v>
      </c>
      <c r="H160" s="3" t="s">
        <v>85</v>
      </c>
      <c r="I160" s="5">
        <v>23035.13</v>
      </c>
      <c r="J160" s="5">
        <v>0</v>
      </c>
      <c r="K160" s="3" t="s">
        <v>224</v>
      </c>
      <c r="L160" s="4">
        <v>0</v>
      </c>
      <c r="M160" s="3" t="s">
        <v>23</v>
      </c>
      <c r="N160" s="3" t="s">
        <v>24</v>
      </c>
      <c r="O160" s="3" t="s">
        <v>25</v>
      </c>
      <c r="P160" s="3" t="s">
        <v>26</v>
      </c>
      <c r="Q160" s="3" t="s">
        <v>18</v>
      </c>
      <c r="R160" s="3" t="s">
        <v>27</v>
      </c>
    </row>
    <row r="161">
      <c r="A161" s="2">
        <f>DATE(2025,8,20)</f>
        <v>45889</v>
      </c>
      <c r="B161" s="3" t="s">
        <v>18</v>
      </c>
      <c r="C161" s="4">
        <v>250600094</v>
      </c>
      <c r="D161" s="3" t="s">
        <v>19</v>
      </c>
      <c r="E161" s="2">
        <f>DATE(2025,6,19)</f>
        <v>45827</v>
      </c>
      <c r="F161" s="2">
        <f>DATE(2025,6,19)</f>
        <v>45827</v>
      </c>
      <c r="G161" s="3" t="s">
        <v>20</v>
      </c>
      <c r="H161" s="3" t="s">
        <v>112</v>
      </c>
      <c r="I161" s="5">
        <v>9695.58</v>
      </c>
      <c r="J161" s="5">
        <v>0</v>
      </c>
      <c r="K161" s="3" t="s">
        <v>225</v>
      </c>
      <c r="L161" s="4">
        <v>0</v>
      </c>
      <c r="M161" s="3" t="s">
        <v>23</v>
      </c>
      <c r="N161" s="3" t="s">
        <v>24</v>
      </c>
      <c r="O161" s="3" t="s">
        <v>25</v>
      </c>
      <c r="P161" s="3" t="s">
        <v>26</v>
      </c>
      <c r="Q161" s="3" t="s">
        <v>18</v>
      </c>
      <c r="R161" s="3" t="s">
        <v>27</v>
      </c>
    </row>
    <row r="162">
      <c r="A162" s="2">
        <f>DATE(2025,8,20)</f>
        <v>45889</v>
      </c>
      <c r="B162" s="3" t="s">
        <v>18</v>
      </c>
      <c r="C162" s="4">
        <v>250700005</v>
      </c>
      <c r="D162" s="3" t="s">
        <v>19</v>
      </c>
      <c r="E162" s="2">
        <f>DATE(2025,7,1)</f>
        <v>45839</v>
      </c>
      <c r="F162" s="2">
        <f>DATE(2025,7,1)</f>
        <v>45839</v>
      </c>
      <c r="G162" s="3" t="s">
        <v>20</v>
      </c>
      <c r="H162" s="3" t="s">
        <v>100</v>
      </c>
      <c r="I162" s="5">
        <v>10000</v>
      </c>
      <c r="J162" s="5">
        <v>5555.93</v>
      </c>
      <c r="K162" s="3" t="s">
        <v>226</v>
      </c>
      <c r="L162" s="4">
        <v>0</v>
      </c>
      <c r="M162" s="3" t="s">
        <v>23</v>
      </c>
      <c r="N162" s="3" t="s">
        <v>24</v>
      </c>
      <c r="O162" s="3" t="s">
        <v>25</v>
      </c>
      <c r="P162" s="3" t="s">
        <v>26</v>
      </c>
      <c r="Q162" s="3" t="s">
        <v>18</v>
      </c>
      <c r="R162" s="3" t="s">
        <v>27</v>
      </c>
    </row>
    <row r="163">
      <c r="A163" s="2">
        <f>DATE(2025,8,20)</f>
        <v>45889</v>
      </c>
      <c r="B163" s="3" t="s">
        <v>18</v>
      </c>
      <c r="C163" s="4">
        <v>250700010</v>
      </c>
      <c r="D163" s="3" t="s">
        <v>19</v>
      </c>
      <c r="E163" s="2">
        <f>DATE(2025,7,1)</f>
        <v>45839</v>
      </c>
      <c r="F163" s="2">
        <f>DATE(2025,7,1)</f>
        <v>45839</v>
      </c>
      <c r="G163" s="3" t="s">
        <v>20</v>
      </c>
      <c r="H163" s="3" t="s">
        <v>168</v>
      </c>
      <c r="I163" s="5">
        <v>6743.23</v>
      </c>
      <c r="J163" s="5">
        <v>0</v>
      </c>
      <c r="K163" s="3" t="s">
        <v>227</v>
      </c>
      <c r="L163" s="4">
        <v>0</v>
      </c>
      <c r="M163" s="3" t="s">
        <v>23</v>
      </c>
      <c r="N163" s="3" t="s">
        <v>24</v>
      </c>
      <c r="O163" s="3" t="s">
        <v>25</v>
      </c>
      <c r="P163" s="3" t="s">
        <v>26</v>
      </c>
      <c r="Q163" s="3" t="s">
        <v>18</v>
      </c>
      <c r="R163" s="3" t="s">
        <v>27</v>
      </c>
    </row>
    <row r="164">
      <c r="A164" s="2">
        <f>DATE(2025,8,21)</f>
        <v>45890</v>
      </c>
      <c r="B164" s="3" t="s">
        <v>18</v>
      </c>
      <c r="C164" s="4">
        <v>250600034</v>
      </c>
      <c r="D164" s="3" t="s">
        <v>19</v>
      </c>
      <c r="E164" s="2">
        <f>DATE(2025,6,10)</f>
        <v>45818</v>
      </c>
      <c r="F164" s="2">
        <f>DATE(2025,6,10)</f>
        <v>45818</v>
      </c>
      <c r="G164" s="3" t="s">
        <v>20</v>
      </c>
      <c r="H164" s="3" t="s">
        <v>80</v>
      </c>
      <c r="I164" s="5">
        <v>7279.16</v>
      </c>
      <c r="J164" s="5">
        <v>391.51</v>
      </c>
      <c r="K164" s="3" t="s">
        <v>228</v>
      </c>
      <c r="L164" s="4">
        <v>0</v>
      </c>
      <c r="M164" s="3" t="s">
        <v>23</v>
      </c>
      <c r="N164" s="3" t="s">
        <v>24</v>
      </c>
      <c r="O164" s="3" t="s">
        <v>25</v>
      </c>
      <c r="P164" s="3" t="s">
        <v>26</v>
      </c>
      <c r="Q164" s="3" t="s">
        <v>18</v>
      </c>
      <c r="R164" s="3" t="s">
        <v>27</v>
      </c>
    </row>
    <row r="165">
      <c r="A165" s="2">
        <f>DATE(2025,8,21)</f>
        <v>45890</v>
      </c>
      <c r="B165" s="3" t="s">
        <v>18</v>
      </c>
      <c r="C165" s="4">
        <v>250600058</v>
      </c>
      <c r="D165" s="3" t="s">
        <v>19</v>
      </c>
      <c r="E165" s="2">
        <f>DATE(2025,6,16)</f>
        <v>45824</v>
      </c>
      <c r="F165" s="2">
        <f>DATE(2025,6,16)</f>
        <v>45824</v>
      </c>
      <c r="G165" s="3" t="s">
        <v>20</v>
      </c>
      <c r="H165" s="3" t="s">
        <v>30</v>
      </c>
      <c r="I165" s="5">
        <v>2785.91</v>
      </c>
      <c r="J165" s="5">
        <v>0</v>
      </c>
      <c r="K165" s="3" t="s">
        <v>229</v>
      </c>
      <c r="L165" s="4">
        <v>0</v>
      </c>
      <c r="M165" s="3" t="s">
        <v>23</v>
      </c>
      <c r="N165" s="3" t="s">
        <v>24</v>
      </c>
      <c r="O165" s="3" t="s">
        <v>25</v>
      </c>
      <c r="P165" s="3" t="s">
        <v>26</v>
      </c>
      <c r="Q165" s="3" t="s">
        <v>18</v>
      </c>
      <c r="R165" s="3" t="s">
        <v>27</v>
      </c>
    </row>
    <row r="166">
      <c r="A166" s="2">
        <f>DATE(2025,8,21)</f>
        <v>45890</v>
      </c>
      <c r="B166" s="3" t="s">
        <v>18</v>
      </c>
      <c r="C166" s="4">
        <v>250600086</v>
      </c>
      <c r="D166" s="3" t="s">
        <v>19</v>
      </c>
      <c r="E166" s="2">
        <f>DATE(2025,6,18)</f>
        <v>45826</v>
      </c>
      <c r="F166" s="2">
        <f>DATE(2025,6,18)</f>
        <v>45826</v>
      </c>
      <c r="G166" s="3" t="s">
        <v>20</v>
      </c>
      <c r="H166" s="3" t="s">
        <v>34</v>
      </c>
      <c r="I166" s="5">
        <v>6604.48</v>
      </c>
      <c r="J166" s="5">
        <v>0</v>
      </c>
      <c r="K166" s="3" t="s">
        <v>230</v>
      </c>
      <c r="L166" s="4">
        <v>0</v>
      </c>
      <c r="M166" s="3" t="s">
        <v>23</v>
      </c>
      <c r="N166" s="3" t="s">
        <v>24</v>
      </c>
      <c r="O166" s="3" t="s">
        <v>25</v>
      </c>
      <c r="P166" s="3" t="s">
        <v>26</v>
      </c>
      <c r="Q166" s="3" t="s">
        <v>18</v>
      </c>
      <c r="R166" s="3" t="s">
        <v>27</v>
      </c>
    </row>
    <row r="167">
      <c r="A167" s="2">
        <f>DATE(2025,8,21)</f>
        <v>45890</v>
      </c>
      <c r="B167" s="3" t="s">
        <v>18</v>
      </c>
      <c r="C167" s="4">
        <v>250600102</v>
      </c>
      <c r="D167" s="3" t="s">
        <v>19</v>
      </c>
      <c r="E167" s="2">
        <f>DATE(2025,6,20)</f>
        <v>45828</v>
      </c>
      <c r="F167" s="2">
        <f>DATE(2025,6,20)</f>
        <v>45828</v>
      </c>
      <c r="G167" s="3" t="s">
        <v>20</v>
      </c>
      <c r="H167" s="3" t="s">
        <v>97</v>
      </c>
      <c r="I167" s="5">
        <v>8087.27</v>
      </c>
      <c r="J167" s="5">
        <v>0.04</v>
      </c>
      <c r="K167" s="3" t="s">
        <v>231</v>
      </c>
      <c r="L167" s="4">
        <v>0</v>
      </c>
      <c r="M167" s="3" t="s">
        <v>23</v>
      </c>
      <c r="N167" s="3" t="s">
        <v>24</v>
      </c>
      <c r="O167" s="3" t="s">
        <v>25</v>
      </c>
      <c r="P167" s="3" t="s">
        <v>26</v>
      </c>
      <c r="Q167" s="3" t="s">
        <v>18</v>
      </c>
      <c r="R167" s="3" t="s">
        <v>27</v>
      </c>
    </row>
    <row r="168">
      <c r="A168" s="2">
        <f>DATE(2025,8,21)</f>
        <v>45890</v>
      </c>
      <c r="B168" s="3" t="s">
        <v>18</v>
      </c>
      <c r="C168" s="4">
        <v>250600130</v>
      </c>
      <c r="D168" s="3" t="s">
        <v>19</v>
      </c>
      <c r="E168" s="2">
        <f>DATE(2025,6,25)</f>
        <v>45833</v>
      </c>
      <c r="F168" s="2">
        <f>DATE(2025,6,25)</f>
        <v>45833</v>
      </c>
      <c r="G168" s="3" t="s">
        <v>20</v>
      </c>
      <c r="H168" s="3" t="s">
        <v>232</v>
      </c>
      <c r="I168" s="5">
        <v>10000</v>
      </c>
      <c r="J168" s="5">
        <v>0</v>
      </c>
      <c r="K168" s="3" t="s">
        <v>233</v>
      </c>
      <c r="L168" s="4">
        <v>0</v>
      </c>
      <c r="M168" s="3" t="s">
        <v>23</v>
      </c>
      <c r="N168" s="3" t="s">
        <v>24</v>
      </c>
      <c r="O168" s="3" t="s">
        <v>25</v>
      </c>
      <c r="P168" s="3" t="s">
        <v>26</v>
      </c>
      <c r="Q168" s="3" t="s">
        <v>18</v>
      </c>
      <c r="R168" s="3" t="s">
        <v>234</v>
      </c>
    </row>
    <row r="169">
      <c r="A169" s="2">
        <f>DATE(2025,8,21)</f>
        <v>45890</v>
      </c>
      <c r="B169" s="3" t="s">
        <v>18</v>
      </c>
      <c r="C169" s="4">
        <v>250700015</v>
      </c>
      <c r="D169" s="3" t="s">
        <v>19</v>
      </c>
      <c r="E169" s="2">
        <f>DATE(2025,7,2)</f>
        <v>45840</v>
      </c>
      <c r="F169" s="2">
        <f>DATE(2025,7,2)</f>
        <v>45840</v>
      </c>
      <c r="G169" s="3" t="s">
        <v>20</v>
      </c>
      <c r="H169" s="3" t="s">
        <v>48</v>
      </c>
      <c r="I169" s="5">
        <v>5466.96</v>
      </c>
      <c r="J169" s="5">
        <v>0</v>
      </c>
      <c r="K169" s="3" t="s">
        <v>235</v>
      </c>
      <c r="L169" s="4">
        <v>0</v>
      </c>
      <c r="M169" s="3" t="s">
        <v>23</v>
      </c>
      <c r="N169" s="3" t="s">
        <v>24</v>
      </c>
      <c r="O169" s="3" t="s">
        <v>25</v>
      </c>
      <c r="P169" s="3" t="s">
        <v>26</v>
      </c>
      <c r="Q169" s="3" t="s">
        <v>18</v>
      </c>
      <c r="R169" s="3" t="s">
        <v>27</v>
      </c>
    </row>
    <row r="170">
      <c r="A170" s="2">
        <f>DATE(2025,8,21)</f>
        <v>45890</v>
      </c>
      <c r="B170" s="3" t="s">
        <v>18</v>
      </c>
      <c r="C170" s="4">
        <v>250700037</v>
      </c>
      <c r="D170" s="3" t="s">
        <v>19</v>
      </c>
      <c r="E170" s="2">
        <f>DATE(2025,7,3)</f>
        <v>45841</v>
      </c>
      <c r="F170" s="2">
        <f>DATE(2025,7,3)</f>
        <v>45841</v>
      </c>
      <c r="G170" s="3" t="s">
        <v>20</v>
      </c>
      <c r="H170" s="3" t="s">
        <v>146</v>
      </c>
      <c r="I170" s="5">
        <v>15000</v>
      </c>
      <c r="J170" s="5">
        <v>0</v>
      </c>
      <c r="K170" s="3" t="s">
        <v>236</v>
      </c>
      <c r="L170" s="4">
        <v>0</v>
      </c>
      <c r="M170" s="3" t="s">
        <v>23</v>
      </c>
      <c r="N170" s="3" t="s">
        <v>24</v>
      </c>
      <c r="O170" s="3" t="s">
        <v>25</v>
      </c>
      <c r="P170" s="3" t="s">
        <v>26</v>
      </c>
      <c r="Q170" s="3" t="s">
        <v>18</v>
      </c>
      <c r="R170" s="3" t="s">
        <v>27</v>
      </c>
    </row>
    <row r="171">
      <c r="A171" s="2">
        <f>DATE(2025,8,22)</f>
        <v>45891</v>
      </c>
      <c r="B171" s="3" t="s">
        <v>18</v>
      </c>
      <c r="C171" s="4">
        <v>250600114</v>
      </c>
      <c r="D171" s="3" t="s">
        <v>19</v>
      </c>
      <c r="E171" s="2">
        <f>DATE(2025,6,24)</f>
        <v>45832</v>
      </c>
      <c r="F171" s="2">
        <f>DATE(2025,6,24)</f>
        <v>45832</v>
      </c>
      <c r="G171" s="3" t="s">
        <v>20</v>
      </c>
      <c r="H171" s="3" t="s">
        <v>36</v>
      </c>
      <c r="I171" s="5">
        <v>5750.76</v>
      </c>
      <c r="J171" s="5">
        <v>0</v>
      </c>
      <c r="K171" s="3" t="s">
        <v>237</v>
      </c>
      <c r="L171" s="4">
        <v>0</v>
      </c>
      <c r="M171" s="3" t="s">
        <v>23</v>
      </c>
      <c r="N171" s="3" t="s">
        <v>24</v>
      </c>
      <c r="O171" s="3" t="s">
        <v>25</v>
      </c>
      <c r="P171" s="3" t="s">
        <v>26</v>
      </c>
      <c r="Q171" s="3" t="s">
        <v>18</v>
      </c>
      <c r="R171" s="3" t="s">
        <v>27</v>
      </c>
    </row>
    <row r="172">
      <c r="A172" s="2">
        <f>DATE(2025,8,22)</f>
        <v>45891</v>
      </c>
      <c r="B172" s="3" t="s">
        <v>18</v>
      </c>
      <c r="C172" s="4">
        <v>250600116</v>
      </c>
      <c r="D172" s="3" t="s">
        <v>19</v>
      </c>
      <c r="E172" s="2">
        <f>DATE(2025,6,24)</f>
        <v>45832</v>
      </c>
      <c r="F172" s="2">
        <f>DATE(2025,6,24)</f>
        <v>45832</v>
      </c>
      <c r="G172" s="3" t="s">
        <v>20</v>
      </c>
      <c r="H172" s="3" t="s">
        <v>34</v>
      </c>
      <c r="I172" s="5">
        <v>7641.04</v>
      </c>
      <c r="J172" s="5">
        <v>0</v>
      </c>
      <c r="K172" s="3" t="s">
        <v>238</v>
      </c>
      <c r="L172" s="4">
        <v>0</v>
      </c>
      <c r="M172" s="3" t="s">
        <v>23</v>
      </c>
      <c r="N172" s="3" t="s">
        <v>24</v>
      </c>
      <c r="O172" s="3" t="s">
        <v>25</v>
      </c>
      <c r="P172" s="3" t="s">
        <v>26</v>
      </c>
      <c r="Q172" s="3" t="s">
        <v>18</v>
      </c>
      <c r="R172" s="3" t="s">
        <v>27</v>
      </c>
    </row>
    <row r="173">
      <c r="A173" s="2">
        <f>DATE(2025,8,22)</f>
        <v>45891</v>
      </c>
      <c r="B173" s="3" t="s">
        <v>18</v>
      </c>
      <c r="C173" s="4">
        <v>250600131</v>
      </c>
      <c r="D173" s="3" t="s">
        <v>19</v>
      </c>
      <c r="E173" s="2">
        <f>DATE(2025,6,25)</f>
        <v>45833</v>
      </c>
      <c r="F173" s="2">
        <f>DATE(2025,6,25)</f>
        <v>45833</v>
      </c>
      <c r="G173" s="3" t="s">
        <v>20</v>
      </c>
      <c r="H173" s="3" t="s">
        <v>232</v>
      </c>
      <c r="I173" s="5">
        <v>14780.5</v>
      </c>
      <c r="J173" s="5">
        <v>0</v>
      </c>
      <c r="K173" s="3" t="s">
        <v>239</v>
      </c>
      <c r="L173" s="4">
        <v>0</v>
      </c>
      <c r="M173" s="3" t="s">
        <v>23</v>
      </c>
      <c r="N173" s="3" t="s">
        <v>24</v>
      </c>
      <c r="O173" s="3" t="s">
        <v>25</v>
      </c>
      <c r="P173" s="3" t="s">
        <v>26</v>
      </c>
      <c r="Q173" s="3" t="s">
        <v>18</v>
      </c>
      <c r="R173" s="3" t="s">
        <v>234</v>
      </c>
    </row>
    <row r="174">
      <c r="A174" s="2">
        <f>DATE(2025,8,22)</f>
        <v>45891</v>
      </c>
      <c r="B174" s="3" t="s">
        <v>18</v>
      </c>
      <c r="C174" s="4">
        <v>250700016</v>
      </c>
      <c r="D174" s="3" t="s">
        <v>19</v>
      </c>
      <c r="E174" s="2">
        <f>DATE(2025,7,2)</f>
        <v>45840</v>
      </c>
      <c r="F174" s="2">
        <f>DATE(2025,7,2)</f>
        <v>45840</v>
      </c>
      <c r="G174" s="3" t="s">
        <v>20</v>
      </c>
      <c r="H174" s="3" t="s">
        <v>48</v>
      </c>
      <c r="I174" s="5">
        <v>10150.98</v>
      </c>
      <c r="J174" s="5">
        <v>0</v>
      </c>
      <c r="K174" s="3" t="s">
        <v>240</v>
      </c>
      <c r="L174" s="4">
        <v>0</v>
      </c>
      <c r="M174" s="3" t="s">
        <v>23</v>
      </c>
      <c r="N174" s="3" t="s">
        <v>24</v>
      </c>
      <c r="O174" s="3" t="s">
        <v>25</v>
      </c>
      <c r="P174" s="3" t="s">
        <v>26</v>
      </c>
      <c r="Q174" s="3" t="s">
        <v>18</v>
      </c>
      <c r="R174" s="3" t="s">
        <v>27</v>
      </c>
    </row>
    <row r="175">
      <c r="A175" s="2">
        <f>DATE(2025,8,22)</f>
        <v>45891</v>
      </c>
      <c r="B175" s="3" t="s">
        <v>18</v>
      </c>
      <c r="C175" s="4">
        <v>250700036</v>
      </c>
      <c r="D175" s="3" t="s">
        <v>19</v>
      </c>
      <c r="E175" s="2">
        <f>DATE(2025,7,3)</f>
        <v>45841</v>
      </c>
      <c r="F175" s="2">
        <f>DATE(2025,7,3)</f>
        <v>45841</v>
      </c>
      <c r="G175" s="3" t="s">
        <v>20</v>
      </c>
      <c r="H175" s="3" t="s">
        <v>146</v>
      </c>
      <c r="I175" s="5">
        <v>11000</v>
      </c>
      <c r="J175" s="5">
        <v>0</v>
      </c>
      <c r="K175" s="3" t="s">
        <v>241</v>
      </c>
      <c r="L175" s="4">
        <v>0</v>
      </c>
      <c r="M175" s="3" t="s">
        <v>23</v>
      </c>
      <c r="N175" s="3" t="s">
        <v>24</v>
      </c>
      <c r="O175" s="3" t="s">
        <v>25</v>
      </c>
      <c r="P175" s="3" t="s">
        <v>26</v>
      </c>
      <c r="Q175" s="3" t="s">
        <v>18</v>
      </c>
      <c r="R175" s="3" t="s">
        <v>27</v>
      </c>
    </row>
    <row r="176">
      <c r="A176" s="2">
        <f>DATE(2025,8,25)</f>
        <v>45894</v>
      </c>
      <c r="B176" s="3" t="s">
        <v>18</v>
      </c>
      <c r="C176" s="4">
        <v>250500089</v>
      </c>
      <c r="D176" s="3" t="s">
        <v>19</v>
      </c>
      <c r="E176" s="2">
        <f>DATE(2025,5,28)</f>
        <v>45805</v>
      </c>
      <c r="F176" s="2">
        <f>DATE(2025,5,28)</f>
        <v>45805</v>
      </c>
      <c r="G176" s="3" t="s">
        <v>20</v>
      </c>
      <c r="H176" s="3" t="s">
        <v>71</v>
      </c>
      <c r="I176" s="5">
        <v>6012.58</v>
      </c>
      <c r="J176" s="5">
        <v>0</v>
      </c>
      <c r="K176" s="3" t="s">
        <v>242</v>
      </c>
      <c r="L176" s="4">
        <v>0</v>
      </c>
      <c r="M176" s="3" t="s">
        <v>23</v>
      </c>
      <c r="N176" s="3" t="s">
        <v>24</v>
      </c>
      <c r="O176" s="3" t="s">
        <v>25</v>
      </c>
      <c r="P176" s="3" t="s">
        <v>26</v>
      </c>
      <c r="Q176" s="3" t="s">
        <v>18</v>
      </c>
      <c r="R176" s="3" t="s">
        <v>27</v>
      </c>
    </row>
    <row r="177">
      <c r="A177" s="2">
        <f>DATE(2025,8,25)</f>
        <v>45894</v>
      </c>
      <c r="B177" s="3" t="s">
        <v>18</v>
      </c>
      <c r="C177" s="4">
        <v>250600095</v>
      </c>
      <c r="D177" s="3" t="s">
        <v>19</v>
      </c>
      <c r="E177" s="2">
        <f>DATE(2025,6,19)</f>
        <v>45827</v>
      </c>
      <c r="F177" s="2">
        <f>DATE(2025,6,19)</f>
        <v>45827</v>
      </c>
      <c r="G177" s="3" t="s">
        <v>20</v>
      </c>
      <c r="H177" s="3" t="s">
        <v>112</v>
      </c>
      <c r="I177" s="5">
        <v>3007.13</v>
      </c>
      <c r="J177" s="5">
        <v>0</v>
      </c>
      <c r="K177" s="3" t="s">
        <v>243</v>
      </c>
      <c r="L177" s="4">
        <v>0</v>
      </c>
      <c r="M177" s="3" t="s">
        <v>23</v>
      </c>
      <c r="N177" s="3" t="s">
        <v>24</v>
      </c>
      <c r="O177" s="3" t="s">
        <v>25</v>
      </c>
      <c r="P177" s="3" t="s">
        <v>26</v>
      </c>
      <c r="Q177" s="3" t="s">
        <v>18</v>
      </c>
      <c r="R177" s="3" t="s">
        <v>27</v>
      </c>
    </row>
    <row r="178">
      <c r="A178" s="2">
        <f>DATE(2025,8,25)</f>
        <v>45894</v>
      </c>
      <c r="B178" s="3" t="s">
        <v>18</v>
      </c>
      <c r="C178" s="4">
        <v>250600120</v>
      </c>
      <c r="D178" s="3" t="s">
        <v>19</v>
      </c>
      <c r="E178" s="2">
        <f>DATE(2025,6,25)</f>
        <v>45833</v>
      </c>
      <c r="F178" s="2">
        <f>DATE(2025,6,25)</f>
        <v>45833</v>
      </c>
      <c r="G178" s="3" t="s">
        <v>20</v>
      </c>
      <c r="H178" s="3" t="s">
        <v>155</v>
      </c>
      <c r="I178" s="5">
        <v>11411.72</v>
      </c>
      <c r="J178" s="5">
        <v>0</v>
      </c>
      <c r="K178" s="3" t="s">
        <v>244</v>
      </c>
      <c r="L178" s="4">
        <v>0</v>
      </c>
      <c r="M178" s="3" t="s">
        <v>23</v>
      </c>
      <c r="N178" s="3" t="s">
        <v>24</v>
      </c>
      <c r="O178" s="3" t="s">
        <v>25</v>
      </c>
      <c r="P178" s="3" t="s">
        <v>26</v>
      </c>
      <c r="Q178" s="3" t="s">
        <v>18</v>
      </c>
      <c r="R178" s="3" t="s">
        <v>27</v>
      </c>
    </row>
    <row r="179">
      <c r="A179" s="2">
        <f>DATE(2025,8,25)</f>
        <v>45894</v>
      </c>
      <c r="B179" s="3" t="s">
        <v>18</v>
      </c>
      <c r="C179" s="4">
        <v>250600147</v>
      </c>
      <c r="D179" s="3" t="s">
        <v>19</v>
      </c>
      <c r="E179" s="2">
        <f>DATE(2025,6,30)</f>
        <v>45838</v>
      </c>
      <c r="F179" s="2">
        <f>DATE(2025,6,30)</f>
        <v>45838</v>
      </c>
      <c r="G179" s="3" t="s">
        <v>20</v>
      </c>
      <c r="H179" s="3" t="s">
        <v>245</v>
      </c>
      <c r="I179" s="5">
        <v>10767.35</v>
      </c>
      <c r="J179" s="5">
        <v>0</v>
      </c>
      <c r="K179" s="3" t="s">
        <v>246</v>
      </c>
      <c r="L179" s="4">
        <v>0</v>
      </c>
      <c r="M179" s="3" t="s">
        <v>23</v>
      </c>
      <c r="N179" s="3" t="s">
        <v>24</v>
      </c>
      <c r="O179" s="3" t="s">
        <v>25</v>
      </c>
      <c r="P179" s="3" t="s">
        <v>26</v>
      </c>
      <c r="Q179" s="3" t="s">
        <v>18</v>
      </c>
      <c r="R179" s="3" t="s">
        <v>27</v>
      </c>
    </row>
    <row r="180">
      <c r="A180" s="2">
        <f>DATE(2025,8,25)</f>
        <v>45894</v>
      </c>
      <c r="B180" s="3" t="s">
        <v>18</v>
      </c>
      <c r="C180" s="4">
        <v>250700033</v>
      </c>
      <c r="D180" s="3" t="s">
        <v>19</v>
      </c>
      <c r="E180" s="2">
        <f>DATE(2025,7,3)</f>
        <v>45841</v>
      </c>
      <c r="F180" s="2">
        <f>DATE(2025,7,3)</f>
        <v>45841</v>
      </c>
      <c r="G180" s="3" t="s">
        <v>20</v>
      </c>
      <c r="H180" s="3" t="s">
        <v>146</v>
      </c>
      <c r="I180" s="5">
        <v>17000</v>
      </c>
      <c r="J180" s="5">
        <v>0</v>
      </c>
      <c r="K180" s="3" t="s">
        <v>247</v>
      </c>
      <c r="L180" s="4">
        <v>0</v>
      </c>
      <c r="M180" s="3" t="s">
        <v>23</v>
      </c>
      <c r="N180" s="3" t="s">
        <v>24</v>
      </c>
      <c r="O180" s="3" t="s">
        <v>25</v>
      </c>
      <c r="P180" s="3" t="s">
        <v>26</v>
      </c>
      <c r="Q180" s="3" t="s">
        <v>18</v>
      </c>
      <c r="R180" s="3" t="s">
        <v>27</v>
      </c>
    </row>
    <row r="181">
      <c r="A181" s="2">
        <f>DATE(2025,8,25)</f>
        <v>45894</v>
      </c>
      <c r="B181" s="3" t="s">
        <v>18</v>
      </c>
      <c r="C181" s="4">
        <v>250700060</v>
      </c>
      <c r="D181" s="3" t="s">
        <v>19</v>
      </c>
      <c r="E181" s="2">
        <f>DATE(2025,7,7)</f>
        <v>45845</v>
      </c>
      <c r="F181" s="2">
        <f>DATE(2025,7,7)</f>
        <v>45845</v>
      </c>
      <c r="G181" s="3" t="s">
        <v>20</v>
      </c>
      <c r="H181" s="3" t="s">
        <v>248</v>
      </c>
      <c r="I181" s="5">
        <v>6000</v>
      </c>
      <c r="J181" s="5">
        <v>0</v>
      </c>
      <c r="K181" s="3" t="s">
        <v>249</v>
      </c>
      <c r="L181" s="4">
        <v>0</v>
      </c>
      <c r="M181" s="3" t="s">
        <v>23</v>
      </c>
      <c r="N181" s="3" t="s">
        <v>24</v>
      </c>
      <c r="O181" s="3" t="s">
        <v>25</v>
      </c>
      <c r="P181" s="3" t="s">
        <v>26</v>
      </c>
      <c r="Q181" s="3" t="s">
        <v>18</v>
      </c>
      <c r="R181" s="3" t="s">
        <v>27</v>
      </c>
    </row>
    <row r="182">
      <c r="A182" s="2">
        <f>DATE(2025,8,26)</f>
        <v>45895</v>
      </c>
      <c r="B182" s="3" t="s">
        <v>18</v>
      </c>
      <c r="C182" s="4">
        <v>250600117</v>
      </c>
      <c r="D182" s="3" t="s">
        <v>19</v>
      </c>
      <c r="E182" s="2">
        <f>DATE(2025,6,24)</f>
        <v>45832</v>
      </c>
      <c r="F182" s="2">
        <f>DATE(2025,6,24)</f>
        <v>45832</v>
      </c>
      <c r="G182" s="3" t="s">
        <v>20</v>
      </c>
      <c r="H182" s="3" t="s">
        <v>34</v>
      </c>
      <c r="I182" s="5">
        <v>10000</v>
      </c>
      <c r="J182" s="5">
        <v>0</v>
      </c>
      <c r="K182" s="3" t="s">
        <v>250</v>
      </c>
      <c r="L182" s="4">
        <v>0</v>
      </c>
      <c r="M182" s="3" t="s">
        <v>23</v>
      </c>
      <c r="N182" s="3" t="s">
        <v>24</v>
      </c>
      <c r="O182" s="3" t="s">
        <v>25</v>
      </c>
      <c r="P182" s="3" t="s">
        <v>26</v>
      </c>
      <c r="Q182" s="3" t="s">
        <v>18</v>
      </c>
      <c r="R182" s="3" t="s">
        <v>27</v>
      </c>
    </row>
    <row r="183">
      <c r="A183" s="2">
        <f>DATE(2025,8,26)</f>
        <v>45895</v>
      </c>
      <c r="B183" s="3" t="s">
        <v>18</v>
      </c>
      <c r="C183" s="4">
        <v>250600148</v>
      </c>
      <c r="D183" s="3" t="s">
        <v>19</v>
      </c>
      <c r="E183" s="2">
        <f>DATE(2025,6,30)</f>
        <v>45838</v>
      </c>
      <c r="F183" s="2">
        <f>DATE(2025,6,30)</f>
        <v>45838</v>
      </c>
      <c r="G183" s="3" t="s">
        <v>20</v>
      </c>
      <c r="H183" s="3" t="s">
        <v>245</v>
      </c>
      <c r="I183" s="5">
        <v>15347.86</v>
      </c>
      <c r="J183" s="5">
        <v>0</v>
      </c>
      <c r="K183" s="3" t="s">
        <v>251</v>
      </c>
      <c r="L183" s="4">
        <v>0</v>
      </c>
      <c r="M183" s="3" t="s">
        <v>23</v>
      </c>
      <c r="N183" s="3" t="s">
        <v>24</v>
      </c>
      <c r="O183" s="3" t="s">
        <v>25</v>
      </c>
      <c r="P183" s="3" t="s">
        <v>26</v>
      </c>
      <c r="Q183" s="3" t="s">
        <v>18</v>
      </c>
      <c r="R183" s="3" t="s">
        <v>27</v>
      </c>
    </row>
    <row r="184">
      <c r="A184" s="2">
        <f>DATE(2025,8,26)</f>
        <v>45895</v>
      </c>
      <c r="B184" s="3" t="s">
        <v>18</v>
      </c>
      <c r="C184" s="4">
        <v>250700021</v>
      </c>
      <c r="D184" s="3" t="s">
        <v>19</v>
      </c>
      <c r="E184" s="2">
        <f>DATE(2025,7,2)</f>
        <v>45840</v>
      </c>
      <c r="F184" s="2">
        <f>DATE(2025,7,2)</f>
        <v>45840</v>
      </c>
      <c r="G184" s="3" t="s">
        <v>20</v>
      </c>
      <c r="H184" s="3" t="s">
        <v>38</v>
      </c>
      <c r="I184" s="5">
        <v>7124.9</v>
      </c>
      <c r="J184" s="5">
        <v>3253.75</v>
      </c>
      <c r="K184" s="3" t="s">
        <v>252</v>
      </c>
      <c r="L184" s="4">
        <v>0</v>
      </c>
      <c r="M184" s="3" t="s">
        <v>23</v>
      </c>
      <c r="N184" s="3" t="s">
        <v>24</v>
      </c>
      <c r="O184" s="3" t="s">
        <v>25</v>
      </c>
      <c r="P184" s="3" t="s">
        <v>26</v>
      </c>
      <c r="Q184" s="3" t="s">
        <v>18</v>
      </c>
      <c r="R184" s="3" t="s">
        <v>27</v>
      </c>
    </row>
    <row r="185">
      <c r="A185" s="2">
        <f>DATE(2025,8,26)</f>
        <v>45895</v>
      </c>
      <c r="B185" s="3" t="s">
        <v>18</v>
      </c>
      <c r="C185" s="4">
        <v>250700039</v>
      </c>
      <c r="D185" s="3" t="s">
        <v>19</v>
      </c>
      <c r="E185" s="2">
        <f>DATE(2025,7,3)</f>
        <v>45841</v>
      </c>
      <c r="F185" s="2">
        <f>DATE(2025,7,3)</f>
        <v>45841</v>
      </c>
      <c r="G185" s="3" t="s">
        <v>20</v>
      </c>
      <c r="H185" s="3" t="s">
        <v>40</v>
      </c>
      <c r="I185" s="5">
        <v>18000</v>
      </c>
      <c r="J185" s="5">
        <v>0</v>
      </c>
      <c r="K185" s="3" t="s">
        <v>253</v>
      </c>
      <c r="L185" s="4">
        <v>0</v>
      </c>
      <c r="M185" s="3" t="s">
        <v>23</v>
      </c>
      <c r="N185" s="3" t="s">
        <v>24</v>
      </c>
      <c r="O185" s="3" t="s">
        <v>25</v>
      </c>
      <c r="P185" s="3" t="s">
        <v>26</v>
      </c>
      <c r="Q185" s="3" t="s">
        <v>18</v>
      </c>
      <c r="R185" s="3" t="s">
        <v>27</v>
      </c>
    </row>
    <row r="186">
      <c r="A186" s="2">
        <f>DATE(2025,8,27)</f>
        <v>45896</v>
      </c>
      <c r="B186" s="3" t="s">
        <v>18</v>
      </c>
      <c r="C186" s="4">
        <v>250600065</v>
      </c>
      <c r="D186" s="3" t="s">
        <v>19</v>
      </c>
      <c r="E186" s="2">
        <f>DATE(2025,6,17)</f>
        <v>45825</v>
      </c>
      <c r="F186" s="2">
        <f>DATE(2025,6,17)</f>
        <v>45825</v>
      </c>
      <c r="G186" s="3" t="s">
        <v>20</v>
      </c>
      <c r="H186" s="3" t="s">
        <v>201</v>
      </c>
      <c r="I186" s="5">
        <v>4900</v>
      </c>
      <c r="J186" s="5">
        <v>0</v>
      </c>
      <c r="K186" s="3" t="s">
        <v>254</v>
      </c>
      <c r="L186" s="4">
        <v>0</v>
      </c>
      <c r="M186" s="3" t="s">
        <v>23</v>
      </c>
      <c r="N186" s="3" t="s">
        <v>24</v>
      </c>
      <c r="O186" s="3" t="s">
        <v>25</v>
      </c>
      <c r="P186" s="3" t="s">
        <v>26</v>
      </c>
      <c r="Q186" s="3" t="s">
        <v>18</v>
      </c>
      <c r="R186" s="3" t="s">
        <v>27</v>
      </c>
    </row>
    <row r="187">
      <c r="A187" s="2">
        <f>DATE(2025,8,27)</f>
        <v>45896</v>
      </c>
      <c r="B187" s="3" t="s">
        <v>18</v>
      </c>
      <c r="C187" s="4">
        <v>250600119</v>
      </c>
      <c r="D187" s="3" t="s">
        <v>19</v>
      </c>
      <c r="E187" s="2">
        <f>DATE(2025,6,25)</f>
        <v>45833</v>
      </c>
      <c r="F187" s="2">
        <f>DATE(2025,6,25)</f>
        <v>45833</v>
      </c>
      <c r="G187" s="3" t="s">
        <v>20</v>
      </c>
      <c r="H187" s="3" t="s">
        <v>34</v>
      </c>
      <c r="I187" s="5">
        <v>5894.8</v>
      </c>
      <c r="J187" s="5">
        <v>0</v>
      </c>
      <c r="K187" s="3" t="s">
        <v>255</v>
      </c>
      <c r="L187" s="4">
        <v>0</v>
      </c>
      <c r="M187" s="3" t="s">
        <v>23</v>
      </c>
      <c r="N187" s="3" t="s">
        <v>24</v>
      </c>
      <c r="O187" s="3" t="s">
        <v>25</v>
      </c>
      <c r="P187" s="3" t="s">
        <v>26</v>
      </c>
      <c r="Q187" s="3" t="s">
        <v>18</v>
      </c>
      <c r="R187" s="3" t="s">
        <v>27</v>
      </c>
    </row>
    <row r="188">
      <c r="A188" s="2">
        <f>DATE(2025,8,27)</f>
        <v>45896</v>
      </c>
      <c r="B188" s="3" t="s">
        <v>18</v>
      </c>
      <c r="C188" s="4">
        <v>250600122</v>
      </c>
      <c r="D188" s="3" t="s">
        <v>19</v>
      </c>
      <c r="E188" s="2">
        <f>DATE(2025,6,25)</f>
        <v>45833</v>
      </c>
      <c r="F188" s="2">
        <f>DATE(2025,6,25)</f>
        <v>45833</v>
      </c>
      <c r="G188" s="3" t="s">
        <v>20</v>
      </c>
      <c r="H188" s="3" t="s">
        <v>256</v>
      </c>
      <c r="I188" s="5">
        <v>10000</v>
      </c>
      <c r="J188" s="5">
        <v>0</v>
      </c>
      <c r="K188" s="3" t="s">
        <v>257</v>
      </c>
      <c r="L188" s="4">
        <v>0</v>
      </c>
      <c r="M188" s="3" t="s">
        <v>23</v>
      </c>
      <c r="N188" s="3" t="s">
        <v>24</v>
      </c>
      <c r="O188" s="3" t="s">
        <v>25</v>
      </c>
      <c r="P188" s="3" t="s">
        <v>26</v>
      </c>
      <c r="Q188" s="3" t="s">
        <v>18</v>
      </c>
      <c r="R188" s="3" t="s">
        <v>27</v>
      </c>
    </row>
    <row r="189">
      <c r="A189" s="2">
        <f>DATE(2025,8,27)</f>
        <v>45896</v>
      </c>
      <c r="B189" s="3" t="s">
        <v>18</v>
      </c>
      <c r="C189" s="4">
        <v>250700022</v>
      </c>
      <c r="D189" s="3" t="s">
        <v>19</v>
      </c>
      <c r="E189" s="2">
        <f>DATE(2025,7,2)</f>
        <v>45840</v>
      </c>
      <c r="F189" s="2">
        <f>DATE(2025,7,2)</f>
        <v>45840</v>
      </c>
      <c r="G189" s="3" t="s">
        <v>20</v>
      </c>
      <c r="H189" s="3" t="s">
        <v>38</v>
      </c>
      <c r="I189" s="5">
        <v>11000</v>
      </c>
      <c r="J189" s="5">
        <v>11000</v>
      </c>
      <c r="K189" s="3" t="s">
        <v>258</v>
      </c>
      <c r="L189" s="4">
        <v>0</v>
      </c>
      <c r="M189" s="3" t="s">
        <v>23</v>
      </c>
      <c r="N189" s="3" t="s">
        <v>24</v>
      </c>
      <c r="O189" s="3" t="s">
        <v>25</v>
      </c>
      <c r="P189" s="3" t="s">
        <v>26</v>
      </c>
      <c r="Q189" s="3" t="s">
        <v>18</v>
      </c>
      <c r="R189" s="3" t="s">
        <v>27</v>
      </c>
    </row>
    <row r="190">
      <c r="A190" s="2">
        <f>DATE(2025,8,27)</f>
        <v>45896</v>
      </c>
      <c r="B190" s="3" t="s">
        <v>18</v>
      </c>
      <c r="C190" s="4">
        <v>250700038</v>
      </c>
      <c r="D190" s="3" t="s">
        <v>19</v>
      </c>
      <c r="E190" s="2">
        <f>DATE(2025,7,3)</f>
        <v>45841</v>
      </c>
      <c r="F190" s="2">
        <f>DATE(2025,7,3)</f>
        <v>45841</v>
      </c>
      <c r="G190" s="3" t="s">
        <v>20</v>
      </c>
      <c r="H190" s="3" t="s">
        <v>146</v>
      </c>
      <c r="I190" s="5">
        <v>17000</v>
      </c>
      <c r="J190" s="5">
        <v>0</v>
      </c>
      <c r="K190" s="3" t="s">
        <v>259</v>
      </c>
      <c r="L190" s="4">
        <v>0</v>
      </c>
      <c r="M190" s="3" t="s">
        <v>23</v>
      </c>
      <c r="N190" s="3" t="s">
        <v>24</v>
      </c>
      <c r="O190" s="3" t="s">
        <v>25</v>
      </c>
      <c r="P190" s="3" t="s">
        <v>26</v>
      </c>
      <c r="Q190" s="3" t="s">
        <v>18</v>
      </c>
      <c r="R190" s="3" t="s">
        <v>27</v>
      </c>
    </row>
    <row r="191">
      <c r="A191" s="2">
        <f>DATE(2025,8,28)</f>
        <v>45897</v>
      </c>
      <c r="B191" s="3" t="s">
        <v>18</v>
      </c>
      <c r="C191" s="4">
        <v>250500021</v>
      </c>
      <c r="D191" s="3" t="s">
        <v>19</v>
      </c>
      <c r="E191" s="2">
        <f>DATE(2025,5,8)</f>
        <v>45785</v>
      </c>
      <c r="F191" s="2">
        <f>DATE(2025,5,8)</f>
        <v>45785</v>
      </c>
      <c r="G191" s="3" t="s">
        <v>20</v>
      </c>
      <c r="H191" s="3" t="s">
        <v>32</v>
      </c>
      <c r="I191" s="5">
        <v>11790</v>
      </c>
      <c r="J191" s="5">
        <v>0</v>
      </c>
      <c r="K191" s="3" t="s">
        <v>260</v>
      </c>
      <c r="L191" s="4">
        <v>0</v>
      </c>
      <c r="M191" s="3" t="s">
        <v>23</v>
      </c>
      <c r="N191" s="3" t="s">
        <v>24</v>
      </c>
      <c r="O191" s="3" t="s">
        <v>25</v>
      </c>
      <c r="P191" s="3" t="s">
        <v>26</v>
      </c>
      <c r="Q191" s="3" t="s">
        <v>18</v>
      </c>
      <c r="R191" s="3" t="s">
        <v>27</v>
      </c>
    </row>
    <row r="192">
      <c r="A192" s="2">
        <f>DATE(2025,8,28)</f>
        <v>45897</v>
      </c>
      <c r="B192" s="3" t="s">
        <v>18</v>
      </c>
      <c r="C192" s="4">
        <v>250600121</v>
      </c>
      <c r="D192" s="3" t="s">
        <v>19</v>
      </c>
      <c r="E192" s="2">
        <f>DATE(2025,6,25)</f>
        <v>45833</v>
      </c>
      <c r="F192" s="2">
        <f>DATE(2025,6,25)</f>
        <v>45833</v>
      </c>
      <c r="G192" s="3" t="s">
        <v>20</v>
      </c>
      <c r="H192" s="3" t="s">
        <v>155</v>
      </c>
      <c r="I192" s="5">
        <v>10000</v>
      </c>
      <c r="J192" s="5">
        <v>0</v>
      </c>
      <c r="K192" s="3" t="s">
        <v>261</v>
      </c>
      <c r="L192" s="4">
        <v>0</v>
      </c>
      <c r="M192" s="3" t="s">
        <v>23</v>
      </c>
      <c r="N192" s="3" t="s">
        <v>24</v>
      </c>
      <c r="O192" s="3" t="s">
        <v>25</v>
      </c>
      <c r="P192" s="3" t="s">
        <v>26</v>
      </c>
      <c r="Q192" s="3" t="s">
        <v>18</v>
      </c>
      <c r="R192" s="3" t="s">
        <v>27</v>
      </c>
    </row>
    <row r="193">
      <c r="A193" s="2">
        <f>DATE(2025,8,28)</f>
        <v>45897</v>
      </c>
      <c r="B193" s="3" t="s">
        <v>18</v>
      </c>
      <c r="C193" s="4">
        <v>250600132</v>
      </c>
      <c r="D193" s="3" t="s">
        <v>19</v>
      </c>
      <c r="E193" s="2">
        <f>DATE(2025,6,25)</f>
        <v>45833</v>
      </c>
      <c r="F193" s="2">
        <f>DATE(2025,6,25)</f>
        <v>45833</v>
      </c>
      <c r="G193" s="3" t="s">
        <v>20</v>
      </c>
      <c r="H193" s="3" t="s">
        <v>232</v>
      </c>
      <c r="I193" s="5">
        <v>8000</v>
      </c>
      <c r="J193" s="5">
        <v>0</v>
      </c>
      <c r="K193" s="3" t="s">
        <v>262</v>
      </c>
      <c r="L193" s="4">
        <v>0</v>
      </c>
      <c r="M193" s="3" t="s">
        <v>23</v>
      </c>
      <c r="N193" s="3" t="s">
        <v>24</v>
      </c>
      <c r="O193" s="3" t="s">
        <v>25</v>
      </c>
      <c r="P193" s="3" t="s">
        <v>26</v>
      </c>
      <c r="Q193" s="3" t="s">
        <v>18</v>
      </c>
      <c r="R193" s="3" t="s">
        <v>234</v>
      </c>
    </row>
    <row r="194">
      <c r="A194" s="2">
        <f>DATE(2025,8,28)</f>
        <v>45897</v>
      </c>
      <c r="B194" s="3" t="s">
        <v>18</v>
      </c>
      <c r="C194" s="4">
        <v>250700032</v>
      </c>
      <c r="D194" s="3" t="s">
        <v>19</v>
      </c>
      <c r="E194" s="2">
        <f>DATE(2025,7,3)</f>
        <v>45841</v>
      </c>
      <c r="F194" s="2">
        <f>DATE(2025,7,3)</f>
        <v>45841</v>
      </c>
      <c r="G194" s="3" t="s">
        <v>20</v>
      </c>
      <c r="H194" s="3" t="s">
        <v>146</v>
      </c>
      <c r="I194" s="5">
        <v>17500</v>
      </c>
      <c r="J194" s="5">
        <v>0</v>
      </c>
      <c r="K194" s="3" t="s">
        <v>263</v>
      </c>
      <c r="L194" s="4">
        <v>0</v>
      </c>
      <c r="M194" s="3" t="s">
        <v>23</v>
      </c>
      <c r="N194" s="3" t="s">
        <v>24</v>
      </c>
      <c r="O194" s="3" t="s">
        <v>25</v>
      </c>
      <c r="P194" s="3" t="s">
        <v>26</v>
      </c>
      <c r="Q194" s="3" t="s">
        <v>18</v>
      </c>
      <c r="R194" s="3" t="s">
        <v>27</v>
      </c>
    </row>
    <row r="195">
      <c r="A195" s="2">
        <f>DATE(2025,8,29)</f>
        <v>45898</v>
      </c>
      <c r="B195" s="3" t="s">
        <v>18</v>
      </c>
      <c r="C195" s="4">
        <v>250600033</v>
      </c>
      <c r="D195" s="3" t="s">
        <v>19</v>
      </c>
      <c r="E195" s="2">
        <f>DATE(2025,6,10)</f>
        <v>45818</v>
      </c>
      <c r="F195" s="2">
        <f>DATE(2025,6,10)</f>
        <v>45818</v>
      </c>
      <c r="G195" s="3" t="s">
        <v>20</v>
      </c>
      <c r="H195" s="3" t="s">
        <v>71</v>
      </c>
      <c r="I195" s="5">
        <v>8311.2</v>
      </c>
      <c r="J195" s="5">
        <v>0</v>
      </c>
      <c r="K195" s="3" t="s">
        <v>264</v>
      </c>
      <c r="L195" s="4">
        <v>0</v>
      </c>
      <c r="M195" s="3" t="s">
        <v>23</v>
      </c>
      <c r="N195" s="3" t="s">
        <v>24</v>
      </c>
      <c r="O195" s="3" t="s">
        <v>25</v>
      </c>
      <c r="P195" s="3" t="s">
        <v>26</v>
      </c>
      <c r="Q195" s="3" t="s">
        <v>18</v>
      </c>
      <c r="R195" s="3" t="s">
        <v>27</v>
      </c>
    </row>
    <row r="196">
      <c r="A196" s="2">
        <f>DATE(2025,8,29)</f>
        <v>45898</v>
      </c>
      <c r="B196" s="3" t="s">
        <v>18</v>
      </c>
      <c r="C196" s="4">
        <v>250600123</v>
      </c>
      <c r="D196" s="3" t="s">
        <v>19</v>
      </c>
      <c r="E196" s="2">
        <f>DATE(2025,6,25)</f>
        <v>45833</v>
      </c>
      <c r="F196" s="2">
        <f>DATE(2025,6,25)</f>
        <v>45833</v>
      </c>
      <c r="G196" s="3" t="s">
        <v>20</v>
      </c>
      <c r="H196" s="3" t="s">
        <v>256</v>
      </c>
      <c r="I196" s="5">
        <v>15831.2</v>
      </c>
      <c r="J196" s="5">
        <v>0</v>
      </c>
      <c r="K196" s="3" t="s">
        <v>265</v>
      </c>
      <c r="L196" s="4">
        <v>0</v>
      </c>
      <c r="M196" s="3" t="s">
        <v>23</v>
      </c>
      <c r="N196" s="3" t="s">
        <v>24</v>
      </c>
      <c r="O196" s="3" t="s">
        <v>25</v>
      </c>
      <c r="P196" s="3" t="s">
        <v>26</v>
      </c>
      <c r="Q196" s="3" t="s">
        <v>18</v>
      </c>
      <c r="R196" s="3" t="s">
        <v>27</v>
      </c>
    </row>
    <row r="197">
      <c r="A197" s="2">
        <f>DATE(2025,8,29)</f>
        <v>45898</v>
      </c>
      <c r="B197" s="3" t="s">
        <v>18</v>
      </c>
      <c r="C197" s="4">
        <v>250600133</v>
      </c>
      <c r="D197" s="3" t="s">
        <v>19</v>
      </c>
      <c r="E197" s="2">
        <f>DATE(2025,6,25)</f>
        <v>45833</v>
      </c>
      <c r="F197" s="2">
        <f>DATE(2025,6,25)</f>
        <v>45833</v>
      </c>
      <c r="G197" s="3" t="s">
        <v>20</v>
      </c>
      <c r="H197" s="3" t="s">
        <v>232</v>
      </c>
      <c r="I197" s="5">
        <v>7788.73</v>
      </c>
      <c r="J197" s="5">
        <v>0</v>
      </c>
      <c r="K197" s="3" t="s">
        <v>266</v>
      </c>
      <c r="L197" s="4">
        <v>0</v>
      </c>
      <c r="M197" s="3" t="s">
        <v>23</v>
      </c>
      <c r="N197" s="3" t="s">
        <v>24</v>
      </c>
      <c r="O197" s="3" t="s">
        <v>25</v>
      </c>
      <c r="P197" s="3" t="s">
        <v>26</v>
      </c>
      <c r="Q197" s="3" t="s">
        <v>18</v>
      </c>
      <c r="R197" s="3" t="s">
        <v>234</v>
      </c>
    </row>
    <row r="198">
      <c r="A198" s="2">
        <f>DATE(2025,8,29)</f>
        <v>45898</v>
      </c>
      <c r="B198" s="3" t="s">
        <v>18</v>
      </c>
      <c r="C198" s="4">
        <v>250700034</v>
      </c>
      <c r="D198" s="3" t="s">
        <v>19</v>
      </c>
      <c r="E198" s="2">
        <f>DATE(2025,7,3)</f>
        <v>45841</v>
      </c>
      <c r="F198" s="2">
        <f>DATE(2025,7,3)</f>
        <v>45841</v>
      </c>
      <c r="G198" s="3" t="s">
        <v>20</v>
      </c>
      <c r="H198" s="3" t="s">
        <v>146</v>
      </c>
      <c r="I198" s="5">
        <v>16100</v>
      </c>
      <c r="J198" s="5">
        <v>0</v>
      </c>
      <c r="K198" s="3" t="s">
        <v>267</v>
      </c>
      <c r="L198" s="4">
        <v>0</v>
      </c>
      <c r="M198" s="3" t="s">
        <v>23</v>
      </c>
      <c r="N198" s="3" t="s">
        <v>24</v>
      </c>
      <c r="O198" s="3" t="s">
        <v>25</v>
      </c>
      <c r="P198" s="3" t="s">
        <v>26</v>
      </c>
      <c r="Q198" s="3" t="s">
        <v>18</v>
      </c>
      <c r="R198" s="3" t="s">
        <v>27</v>
      </c>
    </row>
    <row r="199">
      <c r="A199" s="2">
        <f>DATE(2025,8,29)</f>
        <v>45898</v>
      </c>
      <c r="B199" s="3" t="s">
        <v>18</v>
      </c>
      <c r="C199" s="4">
        <v>250700066</v>
      </c>
      <c r="D199" s="3" t="s">
        <v>19</v>
      </c>
      <c r="E199" s="2">
        <f>DATE(2025,7,8)</f>
        <v>45846</v>
      </c>
      <c r="F199" s="2">
        <f>DATE(2025,7,8)</f>
        <v>45846</v>
      </c>
      <c r="G199" s="3" t="s">
        <v>20</v>
      </c>
      <c r="H199" s="3" t="s">
        <v>100</v>
      </c>
      <c r="I199" s="5">
        <v>5000</v>
      </c>
      <c r="J199" s="5">
        <v>5000</v>
      </c>
      <c r="K199" s="3" t="s">
        <v>268</v>
      </c>
      <c r="L199" s="4">
        <v>0</v>
      </c>
      <c r="M199" s="3" t="s">
        <v>23</v>
      </c>
      <c r="N199" s="3" t="s">
        <v>24</v>
      </c>
      <c r="O199" s="3" t="s">
        <v>25</v>
      </c>
      <c r="P199" s="3" t="s">
        <v>26</v>
      </c>
      <c r="Q199" s="3" t="s">
        <v>18</v>
      </c>
      <c r="R199" s="3" t="s">
        <v>27</v>
      </c>
    </row>
    <row r="200">
      <c r="A200" s="2">
        <f>DATE(2025,9,1)</f>
        <v>45901</v>
      </c>
      <c r="B200" s="3" t="s">
        <v>18</v>
      </c>
      <c r="C200" s="4">
        <v>250700011</v>
      </c>
      <c r="D200" s="3" t="s">
        <v>19</v>
      </c>
      <c r="E200" s="2">
        <f>DATE(2025,7,1)</f>
        <v>45839</v>
      </c>
      <c r="F200" s="2">
        <f>DATE(2025,7,1)</f>
        <v>45839</v>
      </c>
      <c r="G200" s="3" t="s">
        <v>20</v>
      </c>
      <c r="H200" s="3" t="s">
        <v>168</v>
      </c>
      <c r="I200" s="5">
        <v>10656.33</v>
      </c>
      <c r="J200" s="5">
        <v>0</v>
      </c>
      <c r="K200" s="3" t="s">
        <v>269</v>
      </c>
      <c r="L200" s="4">
        <v>0</v>
      </c>
      <c r="M200" s="3" t="s">
        <v>23</v>
      </c>
      <c r="N200" s="3" t="s">
        <v>24</v>
      </c>
      <c r="O200" s="3" t="s">
        <v>25</v>
      </c>
      <c r="P200" s="3" t="s">
        <v>26</v>
      </c>
      <c r="Q200" s="3" t="s">
        <v>18</v>
      </c>
      <c r="R200" s="3" t="s">
        <v>27</v>
      </c>
    </row>
    <row r="201">
      <c r="A201" s="2">
        <f>DATE(2025,9,1)</f>
        <v>45901</v>
      </c>
      <c r="B201" s="3" t="s">
        <v>18</v>
      </c>
      <c r="C201" s="4">
        <v>250700020</v>
      </c>
      <c r="D201" s="3" t="s">
        <v>19</v>
      </c>
      <c r="E201" s="2">
        <f>DATE(2025,7,2)</f>
        <v>45840</v>
      </c>
      <c r="F201" s="2">
        <f>DATE(2025,7,2)</f>
        <v>45840</v>
      </c>
      <c r="G201" s="3" t="s">
        <v>20</v>
      </c>
      <c r="H201" s="3" t="s">
        <v>123</v>
      </c>
      <c r="I201" s="5">
        <v>9657.56</v>
      </c>
      <c r="J201" s="5">
        <v>0</v>
      </c>
      <c r="K201" s="3" t="s">
        <v>270</v>
      </c>
      <c r="L201" s="4">
        <v>0</v>
      </c>
      <c r="M201" s="3" t="s">
        <v>23</v>
      </c>
      <c r="N201" s="3" t="s">
        <v>24</v>
      </c>
      <c r="O201" s="3" t="s">
        <v>25</v>
      </c>
      <c r="P201" s="3" t="s">
        <v>26</v>
      </c>
      <c r="Q201" s="3" t="s">
        <v>18</v>
      </c>
      <c r="R201" s="3" t="s">
        <v>27</v>
      </c>
    </row>
    <row r="202">
      <c r="A202" s="2">
        <f>DATE(2025,9,1)</f>
        <v>45901</v>
      </c>
      <c r="B202" s="3" t="s">
        <v>18</v>
      </c>
      <c r="C202" s="4">
        <v>250700040</v>
      </c>
      <c r="D202" s="3" t="s">
        <v>19</v>
      </c>
      <c r="E202" s="2">
        <f>DATE(2025,7,3)</f>
        <v>45841</v>
      </c>
      <c r="F202" s="2">
        <f>DATE(2025,7,3)</f>
        <v>45841</v>
      </c>
      <c r="G202" s="3" t="s">
        <v>20</v>
      </c>
      <c r="H202" s="3" t="s">
        <v>40</v>
      </c>
      <c r="I202" s="5">
        <v>18864.57</v>
      </c>
      <c r="J202" s="5">
        <v>0</v>
      </c>
      <c r="K202" s="3" t="s">
        <v>271</v>
      </c>
      <c r="L202" s="4">
        <v>0</v>
      </c>
      <c r="M202" s="3" t="s">
        <v>23</v>
      </c>
      <c r="N202" s="3" t="s">
        <v>24</v>
      </c>
      <c r="O202" s="3" t="s">
        <v>25</v>
      </c>
      <c r="P202" s="3" t="s">
        <v>26</v>
      </c>
      <c r="Q202" s="3" t="s">
        <v>18</v>
      </c>
      <c r="R202" s="3" t="s">
        <v>27</v>
      </c>
    </row>
    <row r="203">
      <c r="A203" s="2">
        <f>DATE(2025,9,1)</f>
        <v>45901</v>
      </c>
      <c r="B203" s="3" t="s">
        <v>18</v>
      </c>
      <c r="C203" s="4">
        <v>250700067</v>
      </c>
      <c r="D203" s="3" t="s">
        <v>19</v>
      </c>
      <c r="E203" s="2">
        <f>DATE(2025,7,8)</f>
        <v>45846</v>
      </c>
      <c r="F203" s="2">
        <f>DATE(2025,7,8)</f>
        <v>45846</v>
      </c>
      <c r="G203" s="3" t="s">
        <v>20</v>
      </c>
      <c r="H203" s="3" t="s">
        <v>100</v>
      </c>
      <c r="I203" s="5">
        <v>9829.41</v>
      </c>
      <c r="J203" s="5">
        <v>9829.41</v>
      </c>
      <c r="K203" s="3" t="s">
        <v>272</v>
      </c>
      <c r="L203" s="4">
        <v>0</v>
      </c>
      <c r="M203" s="3" t="s">
        <v>23</v>
      </c>
      <c r="N203" s="3" t="s">
        <v>24</v>
      </c>
      <c r="O203" s="3" t="s">
        <v>25</v>
      </c>
      <c r="P203" s="3" t="s">
        <v>26</v>
      </c>
      <c r="Q203" s="3" t="s">
        <v>18</v>
      </c>
      <c r="R203" s="3" t="s">
        <v>27</v>
      </c>
    </row>
    <row r="204">
      <c r="A204" s="2">
        <f>DATE(2025,9,2)</f>
        <v>45902</v>
      </c>
      <c r="B204" s="3" t="s">
        <v>18</v>
      </c>
      <c r="C204" s="4">
        <v>250500022</v>
      </c>
      <c r="D204" s="3" t="s">
        <v>19</v>
      </c>
      <c r="E204" s="2">
        <f>DATE(2025,5,8)</f>
        <v>45785</v>
      </c>
      <c r="F204" s="2">
        <f>DATE(2025,5,8)</f>
        <v>45785</v>
      </c>
      <c r="G204" s="3" t="s">
        <v>20</v>
      </c>
      <c r="H204" s="3" t="s">
        <v>32</v>
      </c>
      <c r="I204" s="5">
        <v>5700</v>
      </c>
      <c r="J204" s="5">
        <v>0</v>
      </c>
      <c r="K204" s="3" t="s">
        <v>273</v>
      </c>
      <c r="L204" s="4">
        <v>0</v>
      </c>
      <c r="M204" s="3" t="s">
        <v>23</v>
      </c>
      <c r="N204" s="3" t="s">
        <v>24</v>
      </c>
      <c r="O204" s="3" t="s">
        <v>25</v>
      </c>
      <c r="P204" s="3" t="s">
        <v>26</v>
      </c>
      <c r="Q204" s="3" t="s">
        <v>18</v>
      </c>
      <c r="R204" s="3" t="s">
        <v>27</v>
      </c>
    </row>
    <row r="205">
      <c r="A205" s="2">
        <f>DATE(2025,9,2)</f>
        <v>45902</v>
      </c>
      <c r="B205" s="3" t="s">
        <v>18</v>
      </c>
      <c r="C205" s="4">
        <v>250600096</v>
      </c>
      <c r="D205" s="3" t="s">
        <v>19</v>
      </c>
      <c r="E205" s="2">
        <f>DATE(2025,6,19)</f>
        <v>45827</v>
      </c>
      <c r="F205" s="2">
        <f>DATE(2025,6,19)</f>
        <v>45827</v>
      </c>
      <c r="G205" s="3" t="s">
        <v>20</v>
      </c>
      <c r="H205" s="3" t="s">
        <v>112</v>
      </c>
      <c r="I205" s="5">
        <v>5447.06</v>
      </c>
      <c r="J205" s="5">
        <v>0</v>
      </c>
      <c r="K205" s="3" t="s">
        <v>274</v>
      </c>
      <c r="L205" s="4">
        <v>0</v>
      </c>
      <c r="M205" s="3" t="s">
        <v>23</v>
      </c>
      <c r="N205" s="3" t="s">
        <v>24</v>
      </c>
      <c r="O205" s="3" t="s">
        <v>25</v>
      </c>
      <c r="P205" s="3" t="s">
        <v>26</v>
      </c>
      <c r="Q205" s="3" t="s">
        <v>18</v>
      </c>
      <c r="R205" s="3" t="s">
        <v>27</v>
      </c>
    </row>
    <row r="206">
      <c r="A206" s="2">
        <f>DATE(2025,9,2)</f>
        <v>45902</v>
      </c>
      <c r="B206" s="3" t="s">
        <v>18</v>
      </c>
      <c r="C206" s="4">
        <v>250700031</v>
      </c>
      <c r="D206" s="3" t="s">
        <v>19</v>
      </c>
      <c r="E206" s="2">
        <f>DATE(2025,7,3)</f>
        <v>45841</v>
      </c>
      <c r="F206" s="2">
        <f>DATE(2025,7,3)</f>
        <v>45841</v>
      </c>
      <c r="G206" s="3" t="s">
        <v>20</v>
      </c>
      <c r="H206" s="3" t="s">
        <v>232</v>
      </c>
      <c r="I206" s="5">
        <v>9666.26</v>
      </c>
      <c r="J206" s="5">
        <v>0.99</v>
      </c>
      <c r="K206" s="3" t="s">
        <v>275</v>
      </c>
      <c r="L206" s="4">
        <v>0</v>
      </c>
      <c r="M206" s="3" t="s">
        <v>23</v>
      </c>
      <c r="N206" s="3" t="s">
        <v>24</v>
      </c>
      <c r="O206" s="3" t="s">
        <v>25</v>
      </c>
      <c r="P206" s="3" t="s">
        <v>26</v>
      </c>
      <c r="Q206" s="3" t="s">
        <v>18</v>
      </c>
      <c r="R206" s="3" t="s">
        <v>234</v>
      </c>
    </row>
    <row r="207">
      <c r="A207" s="2">
        <f>DATE(2025,9,2)</f>
        <v>45902</v>
      </c>
      <c r="B207" s="3" t="s">
        <v>18</v>
      </c>
      <c r="C207" s="4">
        <v>250700051</v>
      </c>
      <c r="D207" s="3" t="s">
        <v>19</v>
      </c>
      <c r="E207" s="2">
        <f>DATE(2025,7,4)</f>
        <v>45842</v>
      </c>
      <c r="F207" s="2">
        <f>DATE(2025,7,4)</f>
        <v>45842</v>
      </c>
      <c r="G207" s="3" t="s">
        <v>20</v>
      </c>
      <c r="H207" s="3" t="s">
        <v>92</v>
      </c>
      <c r="I207" s="5">
        <v>8146.83</v>
      </c>
      <c r="J207" s="5">
        <v>0</v>
      </c>
      <c r="K207" s="3" t="s">
        <v>276</v>
      </c>
      <c r="L207" s="4">
        <v>0</v>
      </c>
      <c r="M207" s="3" t="s">
        <v>23</v>
      </c>
      <c r="N207" s="3" t="s">
        <v>24</v>
      </c>
      <c r="O207" s="3" t="s">
        <v>25</v>
      </c>
      <c r="P207" s="3" t="s">
        <v>26</v>
      </c>
      <c r="Q207" s="3" t="s">
        <v>18</v>
      </c>
      <c r="R207" s="3" t="s">
        <v>27</v>
      </c>
    </row>
    <row r="208">
      <c r="A208" s="2">
        <f>DATE(2025,9,2)</f>
        <v>45902</v>
      </c>
      <c r="B208" s="3" t="s">
        <v>18</v>
      </c>
      <c r="C208" s="4">
        <v>250700068</v>
      </c>
      <c r="D208" s="3" t="s">
        <v>19</v>
      </c>
      <c r="E208" s="2">
        <f>DATE(2025,7,8)</f>
        <v>45846</v>
      </c>
      <c r="F208" s="2">
        <f>DATE(2025,7,8)</f>
        <v>45846</v>
      </c>
      <c r="G208" s="3" t="s">
        <v>20</v>
      </c>
      <c r="H208" s="3" t="s">
        <v>100</v>
      </c>
      <c r="I208" s="5">
        <v>18000</v>
      </c>
      <c r="J208" s="5">
        <v>17954.4</v>
      </c>
      <c r="K208" s="3" t="s">
        <v>277</v>
      </c>
      <c r="L208" s="4">
        <v>0</v>
      </c>
      <c r="M208" s="3" t="s">
        <v>23</v>
      </c>
      <c r="N208" s="3" t="s">
        <v>24</v>
      </c>
      <c r="O208" s="3" t="s">
        <v>25</v>
      </c>
      <c r="P208" s="3" t="s">
        <v>26</v>
      </c>
      <c r="Q208" s="3" t="s">
        <v>18</v>
      </c>
      <c r="R208" s="3" t="s">
        <v>27</v>
      </c>
    </row>
    <row r="209">
      <c r="A209" s="2">
        <f>DATE(2025,9,3)</f>
        <v>45903</v>
      </c>
      <c r="B209" s="3" t="s">
        <v>18</v>
      </c>
      <c r="C209" s="4">
        <v>250500034</v>
      </c>
      <c r="D209" s="3" t="s">
        <v>19</v>
      </c>
      <c r="E209" s="2">
        <f>DATE(2025,5,13)</f>
        <v>45790</v>
      </c>
      <c r="F209" s="2">
        <f>DATE(2025,5,13)</f>
        <v>45790</v>
      </c>
      <c r="G209" s="3" t="s">
        <v>20</v>
      </c>
      <c r="H209" s="3" t="s">
        <v>278</v>
      </c>
      <c r="I209" s="5">
        <v>7000</v>
      </c>
      <c r="J209" s="5">
        <v>0</v>
      </c>
      <c r="K209" s="3" t="s">
        <v>279</v>
      </c>
      <c r="L209" s="4">
        <v>0</v>
      </c>
      <c r="M209" s="3" t="s">
        <v>23</v>
      </c>
      <c r="N209" s="3" t="s">
        <v>24</v>
      </c>
      <c r="O209" s="3" t="s">
        <v>25</v>
      </c>
      <c r="P209" s="3" t="s">
        <v>26</v>
      </c>
      <c r="Q209" s="3" t="s">
        <v>18</v>
      </c>
      <c r="R209" s="3" t="s">
        <v>27</v>
      </c>
    </row>
    <row r="210">
      <c r="A210" s="2">
        <f>DATE(2025,9,3)</f>
        <v>45903</v>
      </c>
      <c r="B210" s="3" t="s">
        <v>18</v>
      </c>
      <c r="C210" s="4">
        <v>250700030</v>
      </c>
      <c r="D210" s="3" t="s">
        <v>19</v>
      </c>
      <c r="E210" s="2">
        <f>DATE(2025,7,3)</f>
        <v>45841</v>
      </c>
      <c r="F210" s="2">
        <f>DATE(2025,7,3)</f>
        <v>45841</v>
      </c>
      <c r="G210" s="3" t="s">
        <v>20</v>
      </c>
      <c r="H210" s="3" t="s">
        <v>232</v>
      </c>
      <c r="I210" s="5">
        <v>10000</v>
      </c>
      <c r="J210" s="5">
        <v>0</v>
      </c>
      <c r="K210" s="3" t="s">
        <v>280</v>
      </c>
      <c r="L210" s="4">
        <v>0</v>
      </c>
      <c r="M210" s="3" t="s">
        <v>23</v>
      </c>
      <c r="N210" s="3" t="s">
        <v>24</v>
      </c>
      <c r="O210" s="3" t="s">
        <v>25</v>
      </c>
      <c r="P210" s="3" t="s">
        <v>26</v>
      </c>
      <c r="Q210" s="3" t="s">
        <v>18</v>
      </c>
      <c r="R210" s="3" t="s">
        <v>234</v>
      </c>
    </row>
    <row r="211">
      <c r="A211" s="2">
        <f>DATE(2025,9,3)</f>
        <v>45903</v>
      </c>
      <c r="B211" s="3" t="s">
        <v>18</v>
      </c>
      <c r="C211" s="4">
        <v>250700052</v>
      </c>
      <c r="D211" s="3" t="s">
        <v>19</v>
      </c>
      <c r="E211" s="2">
        <f>DATE(2025,7,4)</f>
        <v>45842</v>
      </c>
      <c r="F211" s="2">
        <f>DATE(2025,7,4)</f>
        <v>45842</v>
      </c>
      <c r="G211" s="3" t="s">
        <v>20</v>
      </c>
      <c r="H211" s="3" t="s">
        <v>92</v>
      </c>
      <c r="I211" s="5">
        <v>8000</v>
      </c>
      <c r="J211" s="5">
        <v>0</v>
      </c>
      <c r="K211" s="3" t="s">
        <v>281</v>
      </c>
      <c r="L211" s="4">
        <v>0</v>
      </c>
      <c r="M211" s="3" t="s">
        <v>23</v>
      </c>
      <c r="N211" s="3" t="s">
        <v>24</v>
      </c>
      <c r="O211" s="3" t="s">
        <v>25</v>
      </c>
      <c r="P211" s="3" t="s">
        <v>26</v>
      </c>
      <c r="Q211" s="3" t="s">
        <v>18</v>
      </c>
      <c r="R211" s="3" t="s">
        <v>27</v>
      </c>
    </row>
    <row r="212">
      <c r="A212" s="2">
        <f>DATE(2025,9,3)</f>
        <v>45903</v>
      </c>
      <c r="B212" s="3" t="s">
        <v>18</v>
      </c>
      <c r="C212" s="4">
        <v>250700054</v>
      </c>
      <c r="D212" s="3" t="s">
        <v>19</v>
      </c>
      <c r="E212" s="2">
        <f>DATE(2025,7,7)</f>
        <v>45845</v>
      </c>
      <c r="F212" s="2">
        <f>DATE(2025,7,7)</f>
        <v>45845</v>
      </c>
      <c r="G212" s="3" t="s">
        <v>20</v>
      </c>
      <c r="H212" s="3" t="s">
        <v>36</v>
      </c>
      <c r="I212" s="5">
        <v>7000</v>
      </c>
      <c r="J212" s="5">
        <v>0</v>
      </c>
      <c r="K212" s="3" t="s">
        <v>282</v>
      </c>
      <c r="L212" s="4">
        <v>0</v>
      </c>
      <c r="M212" s="3" t="s">
        <v>23</v>
      </c>
      <c r="N212" s="3" t="s">
        <v>24</v>
      </c>
      <c r="O212" s="3" t="s">
        <v>25</v>
      </c>
      <c r="P212" s="3" t="s">
        <v>26</v>
      </c>
      <c r="Q212" s="3" t="s">
        <v>18</v>
      </c>
      <c r="R212" s="3" t="s">
        <v>27</v>
      </c>
    </row>
    <row r="213">
      <c r="A213" s="2">
        <f>DATE(2025,9,3)</f>
        <v>45903</v>
      </c>
      <c r="B213" s="3" t="s">
        <v>18</v>
      </c>
      <c r="C213" s="4">
        <v>250700087</v>
      </c>
      <c r="D213" s="3" t="s">
        <v>19</v>
      </c>
      <c r="E213" s="2">
        <f>DATE(2025,7,11)</f>
        <v>45849</v>
      </c>
      <c r="F213" s="2">
        <f>DATE(2025,7,11)</f>
        <v>45849</v>
      </c>
      <c r="G213" s="3" t="s">
        <v>20</v>
      </c>
      <c r="H213" s="3" t="s">
        <v>50</v>
      </c>
      <c r="I213" s="5">
        <v>8000</v>
      </c>
      <c r="J213" s="5">
        <v>0</v>
      </c>
      <c r="K213" s="3" t="s">
        <v>283</v>
      </c>
      <c r="L213" s="4">
        <v>0</v>
      </c>
      <c r="M213" s="3" t="s">
        <v>23</v>
      </c>
      <c r="N213" s="3" t="s">
        <v>24</v>
      </c>
      <c r="O213" s="3" t="s">
        <v>25</v>
      </c>
      <c r="P213" s="3" t="s">
        <v>26</v>
      </c>
      <c r="Q213" s="3" t="s">
        <v>18</v>
      </c>
      <c r="R213" s="3" t="s">
        <v>27</v>
      </c>
    </row>
    <row r="214">
      <c r="A214" s="2">
        <f>DATE(2025,9,4)</f>
        <v>45904</v>
      </c>
      <c r="B214" s="3" t="s">
        <v>18</v>
      </c>
      <c r="C214" s="4">
        <v>250600066</v>
      </c>
      <c r="D214" s="3" t="s">
        <v>19</v>
      </c>
      <c r="E214" s="2">
        <f>DATE(2025,6,17)</f>
        <v>45825</v>
      </c>
      <c r="F214" s="2">
        <f>DATE(2025,6,17)</f>
        <v>45825</v>
      </c>
      <c r="G214" s="3" t="s">
        <v>20</v>
      </c>
      <c r="H214" s="3" t="s">
        <v>201</v>
      </c>
      <c r="I214" s="5">
        <v>5000</v>
      </c>
      <c r="J214" s="5">
        <v>0</v>
      </c>
      <c r="K214" s="3" t="s">
        <v>284</v>
      </c>
      <c r="L214" s="4">
        <v>0</v>
      </c>
      <c r="M214" s="3" t="s">
        <v>23</v>
      </c>
      <c r="N214" s="3" t="s">
        <v>24</v>
      </c>
      <c r="O214" s="3" t="s">
        <v>25</v>
      </c>
      <c r="P214" s="3" t="s">
        <v>26</v>
      </c>
      <c r="Q214" s="3" t="s">
        <v>18</v>
      </c>
      <c r="R214" s="3" t="s">
        <v>27</v>
      </c>
    </row>
    <row r="215">
      <c r="A215" s="2">
        <f>DATE(2025,9,4)</f>
        <v>45904</v>
      </c>
      <c r="B215" s="3" t="s">
        <v>18</v>
      </c>
      <c r="C215" s="4">
        <v>250600097</v>
      </c>
      <c r="D215" s="3" t="s">
        <v>19</v>
      </c>
      <c r="E215" s="2">
        <f>DATE(2025,6,19)</f>
        <v>45827</v>
      </c>
      <c r="F215" s="2">
        <f>DATE(2025,6,19)</f>
        <v>45827</v>
      </c>
      <c r="G215" s="3" t="s">
        <v>20</v>
      </c>
      <c r="H215" s="3" t="s">
        <v>112</v>
      </c>
      <c r="I215" s="5">
        <v>6554.22</v>
      </c>
      <c r="J215" s="5">
        <v>0</v>
      </c>
      <c r="K215" s="3" t="s">
        <v>285</v>
      </c>
      <c r="L215" s="4">
        <v>0</v>
      </c>
      <c r="M215" s="3" t="s">
        <v>23</v>
      </c>
      <c r="N215" s="3" t="s">
        <v>24</v>
      </c>
      <c r="O215" s="3" t="s">
        <v>25</v>
      </c>
      <c r="P215" s="3" t="s">
        <v>26</v>
      </c>
      <c r="Q215" s="3" t="s">
        <v>18</v>
      </c>
      <c r="R215" s="3" t="s">
        <v>27</v>
      </c>
    </row>
    <row r="216">
      <c r="A216" s="2">
        <f>DATE(2025,9,4)</f>
        <v>45904</v>
      </c>
      <c r="B216" s="3" t="s">
        <v>18</v>
      </c>
      <c r="C216" s="4">
        <v>250700055</v>
      </c>
      <c r="D216" s="3" t="s">
        <v>19</v>
      </c>
      <c r="E216" s="2">
        <f>DATE(2025,7,7)</f>
        <v>45845</v>
      </c>
      <c r="F216" s="2">
        <f>DATE(2025,7,7)</f>
        <v>45845</v>
      </c>
      <c r="G216" s="3" t="s">
        <v>20</v>
      </c>
      <c r="H216" s="3" t="s">
        <v>36</v>
      </c>
      <c r="I216" s="5">
        <v>12165.44</v>
      </c>
      <c r="J216" s="5">
        <v>0</v>
      </c>
      <c r="K216" s="3" t="s">
        <v>286</v>
      </c>
      <c r="L216" s="4">
        <v>0</v>
      </c>
      <c r="M216" s="3" t="s">
        <v>23</v>
      </c>
      <c r="N216" s="3" t="s">
        <v>24</v>
      </c>
      <c r="O216" s="3" t="s">
        <v>25</v>
      </c>
      <c r="P216" s="3" t="s">
        <v>26</v>
      </c>
      <c r="Q216" s="3" t="s">
        <v>18</v>
      </c>
      <c r="R216" s="3" t="s">
        <v>27</v>
      </c>
    </row>
    <row r="217">
      <c r="A217" s="2">
        <f>DATE(2025,9,4)</f>
        <v>45904</v>
      </c>
      <c r="B217" s="3" t="s">
        <v>18</v>
      </c>
      <c r="C217" s="4">
        <v>250700077</v>
      </c>
      <c r="D217" s="3" t="s">
        <v>19</v>
      </c>
      <c r="E217" s="2">
        <f>DATE(2025,7,9)</f>
        <v>45847</v>
      </c>
      <c r="F217" s="2">
        <f>DATE(2025,7,9)</f>
        <v>45847</v>
      </c>
      <c r="G217" s="3" t="s">
        <v>20</v>
      </c>
      <c r="H217" s="3" t="s">
        <v>287</v>
      </c>
      <c r="I217" s="5">
        <v>8139.55</v>
      </c>
      <c r="J217" s="5">
        <v>0</v>
      </c>
      <c r="K217" s="3" t="s">
        <v>288</v>
      </c>
      <c r="L217" s="4">
        <v>0</v>
      </c>
      <c r="M217" s="3" t="s">
        <v>23</v>
      </c>
      <c r="N217" s="3" t="s">
        <v>24</v>
      </c>
      <c r="O217" s="3" t="s">
        <v>25</v>
      </c>
      <c r="P217" s="3" t="s">
        <v>26</v>
      </c>
      <c r="Q217" s="3" t="s">
        <v>18</v>
      </c>
      <c r="R217" s="3" t="s">
        <v>27</v>
      </c>
    </row>
    <row r="218">
      <c r="A218" s="2">
        <f>DATE(2025,9,4)</f>
        <v>45904</v>
      </c>
      <c r="B218" s="3" t="s">
        <v>18</v>
      </c>
      <c r="C218" s="4">
        <v>250700086</v>
      </c>
      <c r="D218" s="3" t="s">
        <v>19</v>
      </c>
      <c r="E218" s="2">
        <f>DATE(2025,7,11)</f>
        <v>45849</v>
      </c>
      <c r="F218" s="2">
        <f>DATE(2025,7,11)</f>
        <v>45849</v>
      </c>
      <c r="G218" s="3" t="s">
        <v>20</v>
      </c>
      <c r="H218" s="3" t="s">
        <v>50</v>
      </c>
      <c r="I218" s="5">
        <v>8000</v>
      </c>
      <c r="J218" s="5">
        <v>0</v>
      </c>
      <c r="K218" s="3" t="s">
        <v>289</v>
      </c>
      <c r="L218" s="4">
        <v>0</v>
      </c>
      <c r="M218" s="3" t="s">
        <v>23</v>
      </c>
      <c r="N218" s="3" t="s">
        <v>24</v>
      </c>
      <c r="O218" s="3" t="s">
        <v>25</v>
      </c>
      <c r="P218" s="3" t="s">
        <v>26</v>
      </c>
      <c r="Q218" s="3" t="s">
        <v>18</v>
      </c>
      <c r="R218" s="3" t="s">
        <v>27</v>
      </c>
    </row>
    <row r="219">
      <c r="A219" s="2">
        <f>DATE(2025,9,5)</f>
        <v>45905</v>
      </c>
      <c r="B219" s="3" t="s">
        <v>18</v>
      </c>
      <c r="C219" s="4">
        <v>250500035</v>
      </c>
      <c r="D219" s="3" t="s">
        <v>19</v>
      </c>
      <c r="E219" s="2">
        <f>DATE(2025,5,13)</f>
        <v>45790</v>
      </c>
      <c r="F219" s="2">
        <f>DATE(2025,5,13)</f>
        <v>45790</v>
      </c>
      <c r="G219" s="3" t="s">
        <v>20</v>
      </c>
      <c r="H219" s="3" t="s">
        <v>278</v>
      </c>
      <c r="I219" s="5">
        <v>8674.72</v>
      </c>
      <c r="J219" s="5">
        <v>0</v>
      </c>
      <c r="K219" s="3" t="s">
        <v>290</v>
      </c>
      <c r="L219" s="4">
        <v>0</v>
      </c>
      <c r="M219" s="3" t="s">
        <v>23</v>
      </c>
      <c r="N219" s="3" t="s">
        <v>24</v>
      </c>
      <c r="O219" s="3" t="s">
        <v>25</v>
      </c>
      <c r="P219" s="3" t="s">
        <v>26</v>
      </c>
      <c r="Q219" s="3" t="s">
        <v>18</v>
      </c>
      <c r="R219" s="3" t="s">
        <v>27</v>
      </c>
    </row>
    <row r="220">
      <c r="A220" s="2">
        <f>DATE(2025,9,5)</f>
        <v>45905</v>
      </c>
      <c r="B220" s="3" t="s">
        <v>18</v>
      </c>
      <c r="C220" s="4">
        <v>250700017</v>
      </c>
      <c r="D220" s="3" t="s">
        <v>19</v>
      </c>
      <c r="E220" s="2">
        <f>DATE(2025,7,2)</f>
        <v>45840</v>
      </c>
      <c r="F220" s="2">
        <f>DATE(2025,7,2)</f>
        <v>45840</v>
      </c>
      <c r="G220" s="3" t="s">
        <v>20</v>
      </c>
      <c r="H220" s="3" t="s">
        <v>48</v>
      </c>
      <c r="I220" s="5">
        <v>9121.65</v>
      </c>
      <c r="J220" s="5">
        <v>0</v>
      </c>
      <c r="K220" s="3" t="s">
        <v>291</v>
      </c>
      <c r="L220" s="4">
        <v>0</v>
      </c>
      <c r="M220" s="3" t="s">
        <v>23</v>
      </c>
      <c r="N220" s="3" t="s">
        <v>24</v>
      </c>
      <c r="O220" s="3" t="s">
        <v>25</v>
      </c>
      <c r="P220" s="3" t="s">
        <v>26</v>
      </c>
      <c r="Q220" s="3" t="s">
        <v>18</v>
      </c>
      <c r="R220" s="3" t="s">
        <v>27</v>
      </c>
    </row>
    <row r="221">
      <c r="A221" s="2">
        <f>DATE(2025,9,5)</f>
        <v>45905</v>
      </c>
      <c r="B221" s="3" t="s">
        <v>18</v>
      </c>
      <c r="C221" s="4">
        <v>250700061</v>
      </c>
      <c r="D221" s="3" t="s">
        <v>19</v>
      </c>
      <c r="E221" s="2">
        <f>DATE(2025,7,7)</f>
        <v>45845</v>
      </c>
      <c r="F221" s="2">
        <f>DATE(2025,7,7)</f>
        <v>45845</v>
      </c>
      <c r="G221" s="3" t="s">
        <v>20</v>
      </c>
      <c r="H221" s="3" t="s">
        <v>248</v>
      </c>
      <c r="I221" s="5">
        <v>9000</v>
      </c>
      <c r="J221" s="5">
        <v>0</v>
      </c>
      <c r="K221" s="3" t="s">
        <v>292</v>
      </c>
      <c r="L221" s="4">
        <v>0</v>
      </c>
      <c r="M221" s="3" t="s">
        <v>23</v>
      </c>
      <c r="N221" s="3" t="s">
        <v>24</v>
      </c>
      <c r="O221" s="3" t="s">
        <v>25</v>
      </c>
      <c r="P221" s="3" t="s">
        <v>26</v>
      </c>
      <c r="Q221" s="3" t="s">
        <v>18</v>
      </c>
      <c r="R221" s="3" t="s">
        <v>27</v>
      </c>
    </row>
    <row r="222">
      <c r="A222" s="2">
        <f>DATE(2025,9,5)</f>
        <v>45905</v>
      </c>
      <c r="B222" s="3" t="s">
        <v>18</v>
      </c>
      <c r="C222" s="4">
        <v>250700070</v>
      </c>
      <c r="D222" s="3" t="s">
        <v>19</v>
      </c>
      <c r="E222" s="2">
        <f>DATE(2025,7,8)</f>
        <v>45846</v>
      </c>
      <c r="F222" s="2">
        <f>DATE(2025,7,8)</f>
        <v>45846</v>
      </c>
      <c r="G222" s="3" t="s">
        <v>20</v>
      </c>
      <c r="H222" s="3" t="s">
        <v>155</v>
      </c>
      <c r="I222" s="5">
        <v>7986.98</v>
      </c>
      <c r="J222" s="5">
        <v>0</v>
      </c>
      <c r="K222" s="3" t="s">
        <v>293</v>
      </c>
      <c r="L222" s="4">
        <v>0</v>
      </c>
      <c r="M222" s="3" t="s">
        <v>23</v>
      </c>
      <c r="N222" s="3" t="s">
        <v>24</v>
      </c>
      <c r="O222" s="3" t="s">
        <v>25</v>
      </c>
      <c r="P222" s="3" t="s">
        <v>26</v>
      </c>
      <c r="Q222" s="3" t="s">
        <v>18</v>
      </c>
      <c r="R222" s="3" t="s">
        <v>27</v>
      </c>
    </row>
    <row r="223">
      <c r="A223" s="2">
        <f>DATE(2025,9,8)</f>
        <v>45908</v>
      </c>
      <c r="B223" s="3" t="s">
        <v>18</v>
      </c>
      <c r="C223" s="4">
        <v>250600137</v>
      </c>
      <c r="D223" s="3" t="s">
        <v>19</v>
      </c>
      <c r="E223" s="2">
        <f>DATE(2025,6,26)</f>
        <v>45834</v>
      </c>
      <c r="F223" s="2">
        <f>DATE(2025,6,26)</f>
        <v>45834</v>
      </c>
      <c r="G223" s="3" t="s">
        <v>20</v>
      </c>
      <c r="H223" s="3" t="s">
        <v>55</v>
      </c>
      <c r="I223" s="5">
        <v>20000</v>
      </c>
      <c r="J223" s="5">
        <v>0</v>
      </c>
      <c r="K223" s="3" t="s">
        <v>294</v>
      </c>
      <c r="L223" s="4">
        <v>0</v>
      </c>
      <c r="M223" s="3" t="s">
        <v>23</v>
      </c>
      <c r="N223" s="3" t="s">
        <v>24</v>
      </c>
      <c r="O223" s="3" t="s">
        <v>25</v>
      </c>
      <c r="P223" s="3" t="s">
        <v>26</v>
      </c>
      <c r="Q223" s="3" t="s">
        <v>18</v>
      </c>
      <c r="R223" s="3" t="s">
        <v>27</v>
      </c>
    </row>
    <row r="224">
      <c r="A224" s="2">
        <f>DATE(2025,9,8)</f>
        <v>45908</v>
      </c>
      <c r="B224" s="3" t="s">
        <v>18</v>
      </c>
      <c r="C224" s="4">
        <v>250700071</v>
      </c>
      <c r="D224" s="3" t="s">
        <v>19</v>
      </c>
      <c r="E224" s="2">
        <f>DATE(2025,7,8)</f>
        <v>45846</v>
      </c>
      <c r="F224" s="2">
        <f>DATE(2025,7,8)</f>
        <v>45846</v>
      </c>
      <c r="G224" s="3" t="s">
        <v>20</v>
      </c>
      <c r="H224" s="3" t="s">
        <v>155</v>
      </c>
      <c r="I224" s="5">
        <v>10000</v>
      </c>
      <c r="J224" s="5">
        <v>0</v>
      </c>
      <c r="K224" s="3" t="s">
        <v>295</v>
      </c>
      <c r="L224" s="4">
        <v>0</v>
      </c>
      <c r="M224" s="3" t="s">
        <v>23</v>
      </c>
      <c r="N224" s="3" t="s">
        <v>24</v>
      </c>
      <c r="O224" s="3" t="s">
        <v>25</v>
      </c>
      <c r="P224" s="3" t="s">
        <v>26</v>
      </c>
      <c r="Q224" s="3" t="s">
        <v>18</v>
      </c>
      <c r="R224" s="3" t="s">
        <v>27</v>
      </c>
    </row>
    <row r="225">
      <c r="A225" s="2">
        <f>DATE(2025,9,8)</f>
        <v>45908</v>
      </c>
      <c r="B225" s="3" t="s">
        <v>18</v>
      </c>
      <c r="C225" s="4">
        <v>250700085</v>
      </c>
      <c r="D225" s="3" t="s">
        <v>19</v>
      </c>
      <c r="E225" s="2">
        <f>DATE(2025,7,11)</f>
        <v>45849</v>
      </c>
      <c r="F225" s="2">
        <f>DATE(2025,7,11)</f>
        <v>45849</v>
      </c>
      <c r="G225" s="3" t="s">
        <v>20</v>
      </c>
      <c r="H225" s="3" t="s">
        <v>50</v>
      </c>
      <c r="I225" s="5">
        <v>10000</v>
      </c>
      <c r="J225" s="5">
        <v>0</v>
      </c>
      <c r="K225" s="3" t="s">
        <v>296</v>
      </c>
      <c r="L225" s="4">
        <v>0</v>
      </c>
      <c r="M225" s="3" t="s">
        <v>23</v>
      </c>
      <c r="N225" s="3" t="s">
        <v>24</v>
      </c>
      <c r="O225" s="3" t="s">
        <v>25</v>
      </c>
      <c r="P225" s="3" t="s">
        <v>26</v>
      </c>
      <c r="Q225" s="3" t="s">
        <v>18</v>
      </c>
      <c r="R225" s="3" t="s">
        <v>27</v>
      </c>
    </row>
    <row r="226">
      <c r="A226" s="2">
        <f>DATE(2025,9,9)</f>
        <v>45909</v>
      </c>
      <c r="B226" s="3" t="s">
        <v>18</v>
      </c>
      <c r="C226" s="4">
        <v>250600155</v>
      </c>
      <c r="D226" s="3" t="s">
        <v>19</v>
      </c>
      <c r="E226" s="2">
        <f>DATE(2025,6,30)</f>
        <v>45838</v>
      </c>
      <c r="F226" s="2">
        <f>DATE(2025,6,30)</f>
        <v>45838</v>
      </c>
      <c r="G226" s="3" t="s">
        <v>20</v>
      </c>
      <c r="H226" s="3" t="s">
        <v>131</v>
      </c>
      <c r="I226" s="5">
        <v>10229.53</v>
      </c>
      <c r="J226" s="5">
        <v>0</v>
      </c>
      <c r="K226" s="3" t="s">
        <v>297</v>
      </c>
      <c r="L226" s="4">
        <v>0</v>
      </c>
      <c r="M226" s="3" t="s">
        <v>23</v>
      </c>
      <c r="N226" s="3" t="s">
        <v>24</v>
      </c>
      <c r="O226" s="3" t="s">
        <v>25</v>
      </c>
      <c r="P226" s="3" t="s">
        <v>26</v>
      </c>
      <c r="Q226" s="3" t="s">
        <v>18</v>
      </c>
      <c r="R226" s="3" t="s">
        <v>27</v>
      </c>
    </row>
    <row r="227">
      <c r="A227" s="2">
        <f>DATE(2025,9,9)</f>
        <v>45909</v>
      </c>
      <c r="B227" s="3" t="s">
        <v>18</v>
      </c>
      <c r="C227" s="4">
        <v>250700023</v>
      </c>
      <c r="D227" s="3" t="s">
        <v>19</v>
      </c>
      <c r="E227" s="2">
        <f>DATE(2025,7,3)</f>
        <v>45841</v>
      </c>
      <c r="F227" s="2">
        <f>DATE(2025,7,3)</f>
        <v>45841</v>
      </c>
      <c r="G227" s="3" t="s">
        <v>20</v>
      </c>
      <c r="H227" s="3" t="s">
        <v>34</v>
      </c>
      <c r="I227" s="5">
        <v>6683.98</v>
      </c>
      <c r="J227" s="5">
        <v>0</v>
      </c>
      <c r="K227" s="3" t="s">
        <v>298</v>
      </c>
      <c r="L227" s="4">
        <v>0</v>
      </c>
      <c r="M227" s="3" t="s">
        <v>23</v>
      </c>
      <c r="N227" s="3" t="s">
        <v>24</v>
      </c>
      <c r="O227" s="3" t="s">
        <v>25</v>
      </c>
      <c r="P227" s="3" t="s">
        <v>26</v>
      </c>
      <c r="Q227" s="3" t="s">
        <v>18</v>
      </c>
      <c r="R227" s="3" t="s">
        <v>27</v>
      </c>
    </row>
    <row r="228">
      <c r="A228" s="2">
        <f>DATE(2025,9,9)</f>
        <v>45909</v>
      </c>
      <c r="B228" s="3" t="s">
        <v>18</v>
      </c>
      <c r="C228" s="4">
        <v>250700029</v>
      </c>
      <c r="D228" s="3" t="s">
        <v>19</v>
      </c>
      <c r="E228" s="2">
        <f>DATE(2025,7,3)</f>
        <v>45841</v>
      </c>
      <c r="F228" s="2">
        <f>DATE(2025,7,3)</f>
        <v>45841</v>
      </c>
      <c r="G228" s="3" t="s">
        <v>20</v>
      </c>
      <c r="H228" s="3" t="s">
        <v>232</v>
      </c>
      <c r="I228" s="5">
        <v>11042.14</v>
      </c>
      <c r="J228" s="5">
        <v>0</v>
      </c>
      <c r="K228" s="3" t="s">
        <v>299</v>
      </c>
      <c r="L228" s="4">
        <v>0</v>
      </c>
      <c r="M228" s="3" t="s">
        <v>23</v>
      </c>
      <c r="N228" s="3" t="s">
        <v>24</v>
      </c>
      <c r="O228" s="3" t="s">
        <v>25</v>
      </c>
      <c r="P228" s="3" t="s">
        <v>26</v>
      </c>
      <c r="Q228" s="3" t="s">
        <v>18</v>
      </c>
      <c r="R228" s="3" t="s">
        <v>234</v>
      </c>
    </row>
    <row r="229">
      <c r="A229" s="2">
        <f>DATE(2025,9,9)</f>
        <v>45909</v>
      </c>
      <c r="B229" s="3" t="s">
        <v>18</v>
      </c>
      <c r="C229" s="4">
        <v>250700079</v>
      </c>
      <c r="D229" s="3" t="s">
        <v>19</v>
      </c>
      <c r="E229" s="2">
        <f>DATE(2025,7,10)</f>
        <v>45848</v>
      </c>
      <c r="F229" s="2">
        <f>DATE(2025,7,10)</f>
        <v>45848</v>
      </c>
      <c r="G229" s="3" t="s">
        <v>20</v>
      </c>
      <c r="H229" s="3" t="s">
        <v>38</v>
      </c>
      <c r="I229" s="5">
        <v>7833.85</v>
      </c>
      <c r="J229" s="5">
        <v>7833.85</v>
      </c>
      <c r="K229" s="3" t="s">
        <v>300</v>
      </c>
      <c r="L229" s="4">
        <v>0</v>
      </c>
      <c r="M229" s="3" t="s">
        <v>23</v>
      </c>
      <c r="N229" s="3" t="s">
        <v>24</v>
      </c>
      <c r="O229" s="3" t="s">
        <v>25</v>
      </c>
      <c r="P229" s="3" t="s">
        <v>26</v>
      </c>
      <c r="Q229" s="3" t="s">
        <v>18</v>
      </c>
      <c r="R229" s="3" t="s">
        <v>27</v>
      </c>
    </row>
    <row r="230">
      <c r="A230" s="2">
        <f>DATE(2025,9,9)</f>
        <v>45909</v>
      </c>
      <c r="B230" s="3" t="s">
        <v>18</v>
      </c>
      <c r="C230" s="4">
        <v>250700088</v>
      </c>
      <c r="D230" s="3" t="s">
        <v>19</v>
      </c>
      <c r="E230" s="2">
        <f>DATE(2025,7,11)</f>
        <v>45849</v>
      </c>
      <c r="F230" s="2">
        <f>DATE(2025,7,11)</f>
        <v>45849</v>
      </c>
      <c r="G230" s="3" t="s">
        <v>20</v>
      </c>
      <c r="H230" s="3" t="s">
        <v>50</v>
      </c>
      <c r="I230" s="5">
        <v>5000</v>
      </c>
      <c r="J230" s="5">
        <v>0</v>
      </c>
      <c r="K230" s="3" t="s">
        <v>301</v>
      </c>
      <c r="L230" s="4">
        <v>0</v>
      </c>
      <c r="M230" s="3" t="s">
        <v>23</v>
      </c>
      <c r="N230" s="3" t="s">
        <v>24</v>
      </c>
      <c r="O230" s="3" t="s">
        <v>25</v>
      </c>
      <c r="P230" s="3" t="s">
        <v>26</v>
      </c>
      <c r="Q230" s="3" t="s">
        <v>18</v>
      </c>
      <c r="R230" s="3" t="s">
        <v>27</v>
      </c>
    </row>
    <row r="231">
      <c r="A231" s="2">
        <f>DATE(2025,9,10)</f>
        <v>45910</v>
      </c>
      <c r="B231" s="3" t="s">
        <v>18</v>
      </c>
      <c r="C231" s="4">
        <v>250600138</v>
      </c>
      <c r="D231" s="3" t="s">
        <v>19</v>
      </c>
      <c r="E231" s="2">
        <f>DATE(2025,6,26)</f>
        <v>45834</v>
      </c>
      <c r="F231" s="2">
        <f>DATE(2025,6,26)</f>
        <v>45834</v>
      </c>
      <c r="G231" s="3" t="s">
        <v>20</v>
      </c>
      <c r="H231" s="3" t="s">
        <v>55</v>
      </c>
      <c r="I231" s="5">
        <v>20000</v>
      </c>
      <c r="J231" s="5">
        <v>0</v>
      </c>
      <c r="K231" s="3" t="s">
        <v>302</v>
      </c>
      <c r="L231" s="4">
        <v>0</v>
      </c>
      <c r="M231" s="3" t="s">
        <v>23</v>
      </c>
      <c r="N231" s="3" t="s">
        <v>24</v>
      </c>
      <c r="O231" s="3" t="s">
        <v>25</v>
      </c>
      <c r="P231" s="3" t="s">
        <v>26</v>
      </c>
      <c r="Q231" s="3" t="s">
        <v>18</v>
      </c>
      <c r="R231" s="3" t="s">
        <v>27</v>
      </c>
    </row>
    <row r="232">
      <c r="A232" s="2">
        <f>DATE(2025,9,10)</f>
        <v>45910</v>
      </c>
      <c r="B232" s="3" t="s">
        <v>18</v>
      </c>
      <c r="C232" s="4">
        <v>250700072</v>
      </c>
      <c r="D232" s="3" t="s">
        <v>19</v>
      </c>
      <c r="E232" s="2">
        <f>DATE(2025,7,9)</f>
        <v>45847</v>
      </c>
      <c r="F232" s="2">
        <f>DATE(2025,7,9)</f>
        <v>45847</v>
      </c>
      <c r="G232" s="3" t="s">
        <v>20</v>
      </c>
      <c r="H232" s="3" t="s">
        <v>34</v>
      </c>
      <c r="I232" s="5">
        <v>8591.29</v>
      </c>
      <c r="J232" s="5">
        <v>0</v>
      </c>
      <c r="K232" s="3" t="s">
        <v>303</v>
      </c>
      <c r="L232" s="4">
        <v>0</v>
      </c>
      <c r="M232" s="3" t="s">
        <v>23</v>
      </c>
      <c r="N232" s="3" t="s">
        <v>24</v>
      </c>
      <c r="O232" s="3" t="s">
        <v>25</v>
      </c>
      <c r="P232" s="3" t="s">
        <v>26</v>
      </c>
      <c r="Q232" s="3" t="s">
        <v>18</v>
      </c>
      <c r="R232" s="3" t="s">
        <v>27</v>
      </c>
    </row>
    <row r="233">
      <c r="A233" s="2">
        <f>DATE(2025,9,10)</f>
        <v>45910</v>
      </c>
      <c r="B233" s="3" t="s">
        <v>18</v>
      </c>
      <c r="C233" s="4">
        <v>250700080</v>
      </c>
      <c r="D233" s="3" t="s">
        <v>19</v>
      </c>
      <c r="E233" s="2">
        <f>DATE(2025,7,10)</f>
        <v>45848</v>
      </c>
      <c r="F233" s="2">
        <f>DATE(2025,7,10)</f>
        <v>45848</v>
      </c>
      <c r="G233" s="3" t="s">
        <v>20</v>
      </c>
      <c r="H233" s="3" t="s">
        <v>112</v>
      </c>
      <c r="I233" s="5">
        <v>8447.02</v>
      </c>
      <c r="J233" s="5">
        <v>0</v>
      </c>
      <c r="K233" s="3" t="s">
        <v>304</v>
      </c>
      <c r="L233" s="4">
        <v>0</v>
      </c>
      <c r="M233" s="3" t="s">
        <v>23</v>
      </c>
      <c r="N233" s="3" t="s">
        <v>24</v>
      </c>
      <c r="O233" s="3" t="s">
        <v>25</v>
      </c>
      <c r="P233" s="3" t="s">
        <v>26</v>
      </c>
      <c r="Q233" s="3" t="s">
        <v>18</v>
      </c>
      <c r="R233" s="3" t="s">
        <v>27</v>
      </c>
    </row>
    <row r="234">
      <c r="A234" s="2">
        <f>DATE(2025,9,10)</f>
        <v>45910</v>
      </c>
      <c r="B234" s="3" t="s">
        <v>18</v>
      </c>
      <c r="C234" s="4">
        <v>250700089</v>
      </c>
      <c r="D234" s="3" t="s">
        <v>19</v>
      </c>
      <c r="E234" s="2">
        <f>DATE(2025,7,11)</f>
        <v>45849</v>
      </c>
      <c r="F234" s="2">
        <f>DATE(2025,7,11)</f>
        <v>45849</v>
      </c>
      <c r="G234" s="3" t="s">
        <v>20</v>
      </c>
      <c r="H234" s="3" t="s">
        <v>50</v>
      </c>
      <c r="I234" s="5">
        <v>5000</v>
      </c>
      <c r="J234" s="5">
        <v>0</v>
      </c>
      <c r="K234" s="3" t="s">
        <v>305</v>
      </c>
      <c r="L234" s="4">
        <v>0</v>
      </c>
      <c r="M234" s="3" t="s">
        <v>23</v>
      </c>
      <c r="N234" s="3" t="s">
        <v>24</v>
      </c>
      <c r="O234" s="3" t="s">
        <v>25</v>
      </c>
      <c r="P234" s="3" t="s">
        <v>26</v>
      </c>
      <c r="Q234" s="3" t="s">
        <v>18</v>
      </c>
      <c r="R234" s="3" t="s">
        <v>27</v>
      </c>
    </row>
    <row r="235">
      <c r="A235" s="2">
        <f>DATE(2025,9,11)</f>
        <v>45911</v>
      </c>
      <c r="B235" s="3" t="s">
        <v>18</v>
      </c>
      <c r="C235" s="4">
        <v>250600149</v>
      </c>
      <c r="D235" s="3" t="s">
        <v>19</v>
      </c>
      <c r="E235" s="2">
        <f>DATE(2025,6,30)</f>
        <v>45838</v>
      </c>
      <c r="F235" s="2">
        <f>DATE(2025,6,30)</f>
        <v>45838</v>
      </c>
      <c r="G235" s="3" t="s">
        <v>20</v>
      </c>
      <c r="H235" s="3" t="s">
        <v>245</v>
      </c>
      <c r="I235" s="5">
        <v>15000</v>
      </c>
      <c r="J235" s="5">
        <v>0</v>
      </c>
      <c r="K235" s="3" t="s">
        <v>306</v>
      </c>
      <c r="L235" s="4">
        <v>0</v>
      </c>
      <c r="M235" s="3" t="s">
        <v>23</v>
      </c>
      <c r="N235" s="3" t="s">
        <v>24</v>
      </c>
      <c r="O235" s="3" t="s">
        <v>25</v>
      </c>
      <c r="P235" s="3" t="s">
        <v>26</v>
      </c>
      <c r="Q235" s="3" t="s">
        <v>18</v>
      </c>
      <c r="R235" s="3" t="s">
        <v>27</v>
      </c>
    </row>
    <row r="236">
      <c r="A236" s="2">
        <f>DATE(2025,9,11)</f>
        <v>45911</v>
      </c>
      <c r="B236" s="3" t="s">
        <v>18</v>
      </c>
      <c r="C236" s="4">
        <v>250700028</v>
      </c>
      <c r="D236" s="3" t="s">
        <v>19</v>
      </c>
      <c r="E236" s="2">
        <f>DATE(2025,7,3)</f>
        <v>45841</v>
      </c>
      <c r="F236" s="2">
        <f>DATE(2025,7,3)</f>
        <v>45841</v>
      </c>
      <c r="G236" s="3" t="s">
        <v>20</v>
      </c>
      <c r="H236" s="3" t="s">
        <v>232</v>
      </c>
      <c r="I236" s="5">
        <v>15000</v>
      </c>
      <c r="J236" s="5">
        <v>0</v>
      </c>
      <c r="K236" s="3" t="s">
        <v>307</v>
      </c>
      <c r="L236" s="4">
        <v>0</v>
      </c>
      <c r="M236" s="3" t="s">
        <v>23</v>
      </c>
      <c r="N236" s="3" t="s">
        <v>24</v>
      </c>
      <c r="O236" s="3" t="s">
        <v>25</v>
      </c>
      <c r="P236" s="3" t="s">
        <v>26</v>
      </c>
      <c r="Q236" s="3" t="s">
        <v>18</v>
      </c>
      <c r="R236" s="3" t="s">
        <v>234</v>
      </c>
    </row>
    <row r="237">
      <c r="A237" s="2">
        <f>DATE(2025,9,11)</f>
        <v>45911</v>
      </c>
      <c r="B237" s="3" t="s">
        <v>18</v>
      </c>
      <c r="C237" s="4">
        <v>250700090</v>
      </c>
      <c r="D237" s="3" t="s">
        <v>19</v>
      </c>
      <c r="E237" s="2">
        <f>DATE(2025,7,11)</f>
        <v>45849</v>
      </c>
      <c r="F237" s="2">
        <f>DATE(2025,7,11)</f>
        <v>45849</v>
      </c>
      <c r="G237" s="3" t="s">
        <v>20</v>
      </c>
      <c r="H237" s="3" t="s">
        <v>50</v>
      </c>
      <c r="I237" s="5">
        <v>11991.82</v>
      </c>
      <c r="J237" s="5">
        <v>0</v>
      </c>
      <c r="K237" s="3" t="s">
        <v>308</v>
      </c>
      <c r="L237" s="4">
        <v>0</v>
      </c>
      <c r="M237" s="3" t="s">
        <v>23</v>
      </c>
      <c r="N237" s="3" t="s">
        <v>24</v>
      </c>
      <c r="O237" s="3" t="s">
        <v>25</v>
      </c>
      <c r="P237" s="3" t="s">
        <v>26</v>
      </c>
      <c r="Q237" s="3" t="s">
        <v>18</v>
      </c>
      <c r="R237" s="3" t="s">
        <v>27</v>
      </c>
    </row>
    <row r="238">
      <c r="A238" s="2">
        <f>DATE(2025,9,12)</f>
        <v>45912</v>
      </c>
      <c r="B238" s="3" t="s">
        <v>18</v>
      </c>
      <c r="C238" s="4">
        <v>250600139</v>
      </c>
      <c r="D238" s="3" t="s">
        <v>19</v>
      </c>
      <c r="E238" s="2">
        <f>DATE(2025,6,26)</f>
        <v>45834</v>
      </c>
      <c r="F238" s="2">
        <f>DATE(2025,6,26)</f>
        <v>45834</v>
      </c>
      <c r="G238" s="3" t="s">
        <v>20</v>
      </c>
      <c r="H238" s="3" t="s">
        <v>55</v>
      </c>
      <c r="I238" s="5">
        <v>20000</v>
      </c>
      <c r="J238" s="5">
        <v>0</v>
      </c>
      <c r="K238" s="3" t="s">
        <v>309</v>
      </c>
      <c r="L238" s="4">
        <v>0</v>
      </c>
      <c r="M238" s="3" t="s">
        <v>23</v>
      </c>
      <c r="N238" s="3" t="s">
        <v>24</v>
      </c>
      <c r="O238" s="3" t="s">
        <v>25</v>
      </c>
      <c r="P238" s="3" t="s">
        <v>26</v>
      </c>
      <c r="Q238" s="3" t="s">
        <v>18</v>
      </c>
      <c r="R238" s="3" t="s">
        <v>27</v>
      </c>
    </row>
    <row r="239">
      <c r="A239" s="2">
        <f>DATE(2025,9,12)</f>
        <v>45912</v>
      </c>
      <c r="B239" s="3" t="s">
        <v>18</v>
      </c>
      <c r="C239" s="4">
        <v>250700073</v>
      </c>
      <c r="D239" s="3" t="s">
        <v>19</v>
      </c>
      <c r="E239" s="2">
        <f>DATE(2025,7,9)</f>
        <v>45847</v>
      </c>
      <c r="F239" s="2">
        <f>DATE(2025,7,9)</f>
        <v>45847</v>
      </c>
      <c r="G239" s="3" t="s">
        <v>20</v>
      </c>
      <c r="H239" s="3" t="s">
        <v>34</v>
      </c>
      <c r="I239" s="5">
        <v>9000</v>
      </c>
      <c r="J239" s="5">
        <v>0</v>
      </c>
      <c r="K239" s="3" t="s">
        <v>310</v>
      </c>
      <c r="L239" s="4">
        <v>0</v>
      </c>
      <c r="M239" s="3" t="s">
        <v>23</v>
      </c>
      <c r="N239" s="3" t="s">
        <v>24</v>
      </c>
      <c r="O239" s="3" t="s">
        <v>25</v>
      </c>
      <c r="P239" s="3" t="s">
        <v>26</v>
      </c>
      <c r="Q239" s="3" t="s">
        <v>18</v>
      </c>
      <c r="R239" s="3" t="s">
        <v>27</v>
      </c>
    </row>
    <row r="240">
      <c r="A240" s="2">
        <f>DATE(2025,9,15)</f>
        <v>45915</v>
      </c>
      <c r="B240" s="3" t="s">
        <v>18</v>
      </c>
      <c r="C240" s="4">
        <v>250600150</v>
      </c>
      <c r="D240" s="3" t="s">
        <v>19</v>
      </c>
      <c r="E240" s="2">
        <f>DATE(2025,6,30)</f>
        <v>45838</v>
      </c>
      <c r="F240" s="2">
        <f>DATE(2025,6,30)</f>
        <v>45838</v>
      </c>
      <c r="G240" s="3" t="s">
        <v>20</v>
      </c>
      <c r="H240" s="3" t="s">
        <v>245</v>
      </c>
      <c r="I240" s="5">
        <v>15757.73</v>
      </c>
      <c r="J240" s="5">
        <v>0</v>
      </c>
      <c r="K240" s="3" t="s">
        <v>311</v>
      </c>
      <c r="L240" s="4">
        <v>0</v>
      </c>
      <c r="M240" s="3" t="s">
        <v>23</v>
      </c>
      <c r="N240" s="3" t="s">
        <v>24</v>
      </c>
      <c r="O240" s="3" t="s">
        <v>25</v>
      </c>
      <c r="P240" s="3" t="s">
        <v>26</v>
      </c>
      <c r="Q240" s="3" t="s">
        <v>18</v>
      </c>
      <c r="R240" s="3" t="s">
        <v>27</v>
      </c>
    </row>
    <row r="241">
      <c r="A241" s="2">
        <f>DATE(2025,9,15)</f>
        <v>45915</v>
      </c>
      <c r="B241" s="3" t="s">
        <v>18</v>
      </c>
      <c r="C241" s="4">
        <v>250700027</v>
      </c>
      <c r="D241" s="3" t="s">
        <v>19</v>
      </c>
      <c r="E241" s="2">
        <f>DATE(2025,7,3)</f>
        <v>45841</v>
      </c>
      <c r="F241" s="2">
        <f>DATE(2025,7,3)</f>
        <v>45841</v>
      </c>
      <c r="G241" s="3" t="s">
        <v>20</v>
      </c>
      <c r="H241" s="3" t="s">
        <v>232</v>
      </c>
      <c r="I241" s="5">
        <v>15000</v>
      </c>
      <c r="J241" s="5">
        <v>0</v>
      </c>
      <c r="K241" s="3" t="s">
        <v>312</v>
      </c>
      <c r="L241" s="4">
        <v>0</v>
      </c>
      <c r="M241" s="3" t="s">
        <v>23</v>
      </c>
      <c r="N241" s="3" t="s">
        <v>24</v>
      </c>
      <c r="O241" s="3" t="s">
        <v>25</v>
      </c>
      <c r="P241" s="3" t="s">
        <v>26</v>
      </c>
      <c r="Q241" s="3" t="s">
        <v>18</v>
      </c>
      <c r="R241" s="3" t="s">
        <v>234</v>
      </c>
    </row>
    <row r="242">
      <c r="A242" s="2">
        <f>DATE(2025,9,16)</f>
        <v>45916</v>
      </c>
      <c r="B242" s="3" t="s">
        <v>18</v>
      </c>
      <c r="C242" s="4">
        <v>250600115</v>
      </c>
      <c r="D242" s="3" t="s">
        <v>19</v>
      </c>
      <c r="E242" s="2">
        <f>DATE(2025,6,24)</f>
        <v>45832</v>
      </c>
      <c r="F242" s="2">
        <f>DATE(2025,6,24)</f>
        <v>45832</v>
      </c>
      <c r="G242" s="3" t="s">
        <v>20</v>
      </c>
      <c r="H242" s="3" t="s">
        <v>71</v>
      </c>
      <c r="I242" s="5">
        <v>14295.19</v>
      </c>
      <c r="J242" s="5">
        <v>0</v>
      </c>
      <c r="K242" s="3" t="s">
        <v>313</v>
      </c>
      <c r="L242" s="4">
        <v>0</v>
      </c>
      <c r="M242" s="3" t="s">
        <v>23</v>
      </c>
      <c r="N242" s="3" t="s">
        <v>24</v>
      </c>
      <c r="O242" s="3" t="s">
        <v>25</v>
      </c>
      <c r="P242" s="3" t="s">
        <v>26</v>
      </c>
      <c r="Q242" s="3" t="s">
        <v>18</v>
      </c>
      <c r="R242" s="3" t="s">
        <v>27</v>
      </c>
    </row>
    <row r="243">
      <c r="A243" s="2">
        <f>DATE(2025,9,16)</f>
        <v>45916</v>
      </c>
      <c r="B243" s="3" t="s">
        <v>18</v>
      </c>
      <c r="C243" s="4">
        <v>250700018</v>
      </c>
      <c r="D243" s="3" t="s">
        <v>19</v>
      </c>
      <c r="E243" s="2">
        <f>DATE(2025,7,2)</f>
        <v>45840</v>
      </c>
      <c r="F243" s="2">
        <f>DATE(2025,7,2)</f>
        <v>45840</v>
      </c>
      <c r="G243" s="3" t="s">
        <v>20</v>
      </c>
      <c r="H243" s="3" t="s">
        <v>48</v>
      </c>
      <c r="I243" s="5">
        <v>12000</v>
      </c>
      <c r="J243" s="5">
        <v>0</v>
      </c>
      <c r="K243" s="3" t="s">
        <v>314</v>
      </c>
      <c r="L243" s="4">
        <v>0</v>
      </c>
      <c r="M243" s="3" t="s">
        <v>23</v>
      </c>
      <c r="N243" s="3" t="s">
        <v>24</v>
      </c>
      <c r="O243" s="3" t="s">
        <v>25</v>
      </c>
      <c r="P243" s="3" t="s">
        <v>26</v>
      </c>
      <c r="Q243" s="3" t="s">
        <v>18</v>
      </c>
      <c r="R243" s="3" t="s">
        <v>27</v>
      </c>
    </row>
    <row r="244">
      <c r="A244" s="2">
        <f>DATE(2025,9,17)</f>
        <v>45917</v>
      </c>
      <c r="B244" s="3" t="s">
        <v>18</v>
      </c>
      <c r="C244" s="4">
        <v>250600140</v>
      </c>
      <c r="D244" s="3" t="s">
        <v>19</v>
      </c>
      <c r="E244" s="2">
        <f>DATE(2025,6,26)</f>
        <v>45834</v>
      </c>
      <c r="F244" s="2">
        <f>DATE(2025,6,26)</f>
        <v>45834</v>
      </c>
      <c r="G244" s="3" t="s">
        <v>20</v>
      </c>
      <c r="H244" s="3" t="s">
        <v>55</v>
      </c>
      <c r="I244" s="5">
        <v>20000</v>
      </c>
      <c r="J244" s="5">
        <v>0</v>
      </c>
      <c r="K244" s="3" t="s">
        <v>315</v>
      </c>
      <c r="L244" s="4">
        <v>0</v>
      </c>
      <c r="M244" s="3" t="s">
        <v>23</v>
      </c>
      <c r="N244" s="3" t="s">
        <v>24</v>
      </c>
      <c r="O244" s="3" t="s">
        <v>25</v>
      </c>
      <c r="P244" s="3" t="s">
        <v>26</v>
      </c>
      <c r="Q244" s="3" t="s">
        <v>18</v>
      </c>
      <c r="R244" s="3" t="s">
        <v>27</v>
      </c>
    </row>
    <row r="245">
      <c r="A245" s="2">
        <f>DATE(2025,9,17)</f>
        <v>45917</v>
      </c>
      <c r="B245" s="3" t="s">
        <v>18</v>
      </c>
      <c r="C245" s="4">
        <v>250700026</v>
      </c>
      <c r="D245" s="3" t="s">
        <v>19</v>
      </c>
      <c r="E245" s="2">
        <f>DATE(2025,7,3)</f>
        <v>45841</v>
      </c>
      <c r="F245" s="2">
        <f>DATE(2025,7,3)</f>
        <v>45841</v>
      </c>
      <c r="G245" s="3" t="s">
        <v>20</v>
      </c>
      <c r="H245" s="3" t="s">
        <v>232</v>
      </c>
      <c r="I245" s="5">
        <v>10000</v>
      </c>
      <c r="J245" s="5">
        <v>0</v>
      </c>
      <c r="K245" s="3" t="s">
        <v>316</v>
      </c>
      <c r="L245" s="4">
        <v>0</v>
      </c>
      <c r="M245" s="3" t="s">
        <v>23</v>
      </c>
      <c r="N245" s="3" t="s">
        <v>24</v>
      </c>
      <c r="O245" s="3" t="s">
        <v>25</v>
      </c>
      <c r="P245" s="3" t="s">
        <v>26</v>
      </c>
      <c r="Q245" s="3" t="s">
        <v>18</v>
      </c>
      <c r="R245" s="3" t="s">
        <v>234</v>
      </c>
    </row>
    <row r="246">
      <c r="A246" s="2">
        <f>DATE(2025,9,18)</f>
        <v>45918</v>
      </c>
      <c r="B246" s="3" t="s">
        <v>18</v>
      </c>
      <c r="C246" s="4">
        <v>250600049</v>
      </c>
      <c r="D246" s="3" t="s">
        <v>19</v>
      </c>
      <c r="E246" s="2">
        <f>DATE(2025,6,12)</f>
        <v>45820</v>
      </c>
      <c r="F246" s="2">
        <f>DATE(2025,6,12)</f>
        <v>45820</v>
      </c>
      <c r="G246" s="3" t="s">
        <v>20</v>
      </c>
      <c r="H246" s="3" t="s">
        <v>32</v>
      </c>
      <c r="I246" s="5">
        <v>14000</v>
      </c>
      <c r="J246" s="5">
        <v>0</v>
      </c>
      <c r="K246" s="3" t="s">
        <v>317</v>
      </c>
      <c r="L246" s="4">
        <v>0</v>
      </c>
      <c r="M246" s="3" t="s">
        <v>23</v>
      </c>
      <c r="N246" s="3" t="s">
        <v>24</v>
      </c>
      <c r="O246" s="3" t="s">
        <v>25</v>
      </c>
      <c r="P246" s="3" t="s">
        <v>26</v>
      </c>
      <c r="Q246" s="3" t="s">
        <v>18</v>
      </c>
      <c r="R246" s="3" t="s">
        <v>27</v>
      </c>
    </row>
    <row r="247">
      <c r="A247" s="2">
        <f>DATE(2025,9,18)</f>
        <v>45918</v>
      </c>
      <c r="B247" s="3" t="s">
        <v>18</v>
      </c>
      <c r="C247" s="4">
        <v>250700019</v>
      </c>
      <c r="D247" s="3" t="s">
        <v>19</v>
      </c>
      <c r="E247" s="2">
        <f>DATE(2025,7,2)</f>
        <v>45840</v>
      </c>
      <c r="F247" s="2">
        <f>DATE(2025,7,2)</f>
        <v>45840</v>
      </c>
      <c r="G247" s="3" t="s">
        <v>20</v>
      </c>
      <c r="H247" s="3" t="s">
        <v>48</v>
      </c>
      <c r="I247" s="5">
        <v>11842</v>
      </c>
      <c r="J247" s="5">
        <v>0</v>
      </c>
      <c r="K247" s="3" t="s">
        <v>318</v>
      </c>
      <c r="L247" s="4">
        <v>0</v>
      </c>
      <c r="M247" s="3" t="s">
        <v>23</v>
      </c>
      <c r="N247" s="3" t="s">
        <v>24</v>
      </c>
      <c r="O247" s="3" t="s">
        <v>25</v>
      </c>
      <c r="P247" s="3" t="s">
        <v>26</v>
      </c>
      <c r="Q247" s="3" t="s">
        <v>18</v>
      </c>
      <c r="R247" s="3" t="s">
        <v>27</v>
      </c>
    </row>
    <row r="248">
      <c r="A248" s="2">
        <f>DATE(2025,9,19)</f>
        <v>45919</v>
      </c>
      <c r="B248" s="3" t="s">
        <v>18</v>
      </c>
      <c r="C248" s="4">
        <v>250600141</v>
      </c>
      <c r="D248" s="3" t="s">
        <v>19</v>
      </c>
      <c r="E248" s="2">
        <f>DATE(2025,6,26)</f>
        <v>45834</v>
      </c>
      <c r="F248" s="2">
        <f>DATE(2025,6,26)</f>
        <v>45834</v>
      </c>
      <c r="G248" s="3" t="s">
        <v>20</v>
      </c>
      <c r="H248" s="3" t="s">
        <v>55</v>
      </c>
      <c r="I248" s="5">
        <v>20000</v>
      </c>
      <c r="J248" s="5">
        <v>0</v>
      </c>
      <c r="K248" s="3" t="s">
        <v>319</v>
      </c>
      <c r="L248" s="4">
        <v>0</v>
      </c>
      <c r="M248" s="3" t="s">
        <v>23</v>
      </c>
      <c r="N248" s="3" t="s">
        <v>24</v>
      </c>
      <c r="O248" s="3" t="s">
        <v>25</v>
      </c>
      <c r="P248" s="3" t="s">
        <v>26</v>
      </c>
      <c r="Q248" s="3" t="s">
        <v>18</v>
      </c>
      <c r="R248" s="3" t="s">
        <v>27</v>
      </c>
    </row>
    <row r="249">
      <c r="A249" s="2">
        <f>DATE(2025,9,19)</f>
        <v>45919</v>
      </c>
      <c r="B249" s="3" t="s">
        <v>18</v>
      </c>
      <c r="C249" s="4">
        <v>250700025</v>
      </c>
      <c r="D249" s="3" t="s">
        <v>19</v>
      </c>
      <c r="E249" s="2">
        <f>DATE(2025,7,3)</f>
        <v>45841</v>
      </c>
      <c r="F249" s="2">
        <f>DATE(2025,7,3)</f>
        <v>45841</v>
      </c>
      <c r="G249" s="3" t="s">
        <v>20</v>
      </c>
      <c r="H249" s="3" t="s">
        <v>232</v>
      </c>
      <c r="I249" s="5">
        <v>8231.53</v>
      </c>
      <c r="J249" s="5">
        <v>0</v>
      </c>
      <c r="K249" s="3" t="s">
        <v>320</v>
      </c>
      <c r="L249" s="4">
        <v>0</v>
      </c>
      <c r="M249" s="3" t="s">
        <v>23</v>
      </c>
      <c r="N249" s="3" t="s">
        <v>24</v>
      </c>
      <c r="O249" s="3" t="s">
        <v>25</v>
      </c>
      <c r="P249" s="3" t="s">
        <v>26</v>
      </c>
      <c r="Q249" s="3" t="s">
        <v>18</v>
      </c>
      <c r="R249" s="3" t="s">
        <v>234</v>
      </c>
    </row>
    <row r="250">
      <c r="A250" s="2">
        <f>DATE(2025,9,22)</f>
        <v>45922</v>
      </c>
      <c r="B250" s="3" t="s">
        <v>18</v>
      </c>
      <c r="C250" s="4">
        <v>250600142</v>
      </c>
      <c r="D250" s="3" t="s">
        <v>19</v>
      </c>
      <c r="E250" s="2">
        <f>DATE(2025,6,26)</f>
        <v>45834</v>
      </c>
      <c r="F250" s="2">
        <f>DATE(2025,6,26)</f>
        <v>45834</v>
      </c>
      <c r="G250" s="3" t="s">
        <v>20</v>
      </c>
      <c r="H250" s="3" t="s">
        <v>55</v>
      </c>
      <c r="I250" s="5">
        <v>20000</v>
      </c>
      <c r="J250" s="5">
        <v>0</v>
      </c>
      <c r="K250" s="3" t="s">
        <v>321</v>
      </c>
      <c r="L250" s="4">
        <v>0</v>
      </c>
      <c r="M250" s="3" t="s">
        <v>23</v>
      </c>
      <c r="N250" s="3" t="s">
        <v>24</v>
      </c>
      <c r="O250" s="3" t="s">
        <v>25</v>
      </c>
      <c r="P250" s="3" t="s">
        <v>26</v>
      </c>
      <c r="Q250" s="3" t="s">
        <v>18</v>
      </c>
      <c r="R250" s="3" t="s">
        <v>27</v>
      </c>
    </row>
    <row r="251">
      <c r="A251" s="2">
        <f>DATE(2025,9,22)</f>
        <v>45922</v>
      </c>
      <c r="B251" s="3" t="s">
        <v>18</v>
      </c>
      <c r="C251" s="4">
        <v>250700024</v>
      </c>
      <c r="D251" s="3" t="s">
        <v>19</v>
      </c>
      <c r="E251" s="2">
        <f>DATE(2025,7,3)</f>
        <v>45841</v>
      </c>
      <c r="F251" s="2">
        <f>DATE(2025,7,3)</f>
        <v>45841</v>
      </c>
      <c r="G251" s="3" t="s">
        <v>20</v>
      </c>
      <c r="H251" s="3" t="s">
        <v>232</v>
      </c>
      <c r="I251" s="5">
        <v>10000</v>
      </c>
      <c r="J251" s="5">
        <v>0</v>
      </c>
      <c r="K251" s="3" t="s">
        <v>322</v>
      </c>
      <c r="L251" s="4">
        <v>0</v>
      </c>
      <c r="M251" s="3" t="s">
        <v>23</v>
      </c>
      <c r="N251" s="3" t="s">
        <v>24</v>
      </c>
      <c r="O251" s="3" t="s">
        <v>25</v>
      </c>
      <c r="P251" s="3" t="s">
        <v>26</v>
      </c>
      <c r="Q251" s="3" t="s">
        <v>18</v>
      </c>
      <c r="R251" s="3" t="s">
        <v>234</v>
      </c>
    </row>
    <row r="252">
      <c r="A252" s="2">
        <f>DATE(2025,9,23)</f>
        <v>45923</v>
      </c>
      <c r="B252" s="3" t="s">
        <v>18</v>
      </c>
      <c r="C252" s="4">
        <v>250600151</v>
      </c>
      <c r="D252" s="3" t="s">
        <v>19</v>
      </c>
      <c r="E252" s="2">
        <f>DATE(2025,6,30)</f>
        <v>45838</v>
      </c>
      <c r="F252" s="2">
        <f>DATE(2025,6,30)</f>
        <v>45838</v>
      </c>
      <c r="G252" s="3" t="s">
        <v>20</v>
      </c>
      <c r="H252" s="3" t="s">
        <v>245</v>
      </c>
      <c r="I252" s="5">
        <v>12556.04</v>
      </c>
      <c r="J252" s="5">
        <v>0</v>
      </c>
      <c r="K252" s="3" t="s">
        <v>323</v>
      </c>
      <c r="L252" s="4">
        <v>0</v>
      </c>
      <c r="M252" s="3" t="s">
        <v>23</v>
      </c>
      <c r="N252" s="3" t="s">
        <v>24</v>
      </c>
      <c r="O252" s="3" t="s">
        <v>25</v>
      </c>
      <c r="P252" s="3" t="s">
        <v>26</v>
      </c>
      <c r="Q252" s="3" t="s">
        <v>18</v>
      </c>
      <c r="R252" s="3" t="s">
        <v>27</v>
      </c>
    </row>
    <row r="253">
      <c r="A253" s="2">
        <f>DATE(2025,9,23)</f>
        <v>45923</v>
      </c>
      <c r="B253" s="3" t="s">
        <v>18</v>
      </c>
      <c r="C253" s="4">
        <v>250700062</v>
      </c>
      <c r="D253" s="3" t="s">
        <v>19</v>
      </c>
      <c r="E253" s="2">
        <f>DATE(2025,7,7)</f>
        <v>45845</v>
      </c>
      <c r="F253" s="2">
        <f>DATE(2025,7,7)</f>
        <v>45845</v>
      </c>
      <c r="G253" s="3" t="s">
        <v>20</v>
      </c>
      <c r="H253" s="3" t="s">
        <v>248</v>
      </c>
      <c r="I253" s="5">
        <v>3023.28</v>
      </c>
      <c r="J253" s="5">
        <v>0</v>
      </c>
      <c r="K253" s="3" t="s">
        <v>324</v>
      </c>
      <c r="L253" s="4">
        <v>0</v>
      </c>
      <c r="M253" s="3" t="s">
        <v>23</v>
      </c>
      <c r="N253" s="3" t="s">
        <v>24</v>
      </c>
      <c r="O253" s="3" t="s">
        <v>25</v>
      </c>
      <c r="P253" s="3" t="s">
        <v>26</v>
      </c>
      <c r="Q253" s="3" t="s">
        <v>18</v>
      </c>
      <c r="R253" s="3" t="s">
        <v>27</v>
      </c>
    </row>
    <row r="254">
      <c r="A254" s="2">
        <f>DATE(2025,9,23)</f>
        <v>45923</v>
      </c>
      <c r="B254" s="3" t="s">
        <v>18</v>
      </c>
      <c r="C254" s="4">
        <v>250700081</v>
      </c>
      <c r="D254" s="3" t="s">
        <v>19</v>
      </c>
      <c r="E254" s="2">
        <f>DATE(2025,7,10)</f>
        <v>45848</v>
      </c>
      <c r="F254" s="2">
        <f>DATE(2025,7,10)</f>
        <v>45848</v>
      </c>
      <c r="G254" s="3" t="s">
        <v>20</v>
      </c>
      <c r="H254" s="3" t="s">
        <v>112</v>
      </c>
      <c r="I254" s="5">
        <v>8000</v>
      </c>
      <c r="J254" s="5">
        <v>0</v>
      </c>
      <c r="K254" s="3" t="s">
        <v>325</v>
      </c>
      <c r="L254" s="4">
        <v>0</v>
      </c>
      <c r="M254" s="3" t="s">
        <v>23</v>
      </c>
      <c r="N254" s="3" t="s">
        <v>24</v>
      </c>
      <c r="O254" s="3" t="s">
        <v>25</v>
      </c>
      <c r="P254" s="3" t="s">
        <v>26</v>
      </c>
      <c r="Q254" s="3" t="s">
        <v>18</v>
      </c>
      <c r="R254" s="3" t="s">
        <v>27</v>
      </c>
    </row>
    <row r="255">
      <c r="A255" s="2">
        <f>DATE(2025,9,24)</f>
        <v>45924</v>
      </c>
      <c r="B255" s="3" t="s">
        <v>18</v>
      </c>
      <c r="C255" s="4">
        <v>250600143</v>
      </c>
      <c r="D255" s="3" t="s">
        <v>19</v>
      </c>
      <c r="E255" s="2">
        <f>DATE(2025,6,26)</f>
        <v>45834</v>
      </c>
      <c r="F255" s="2">
        <f>DATE(2025,6,26)</f>
        <v>45834</v>
      </c>
      <c r="G255" s="3" t="s">
        <v>20</v>
      </c>
      <c r="H255" s="3" t="s">
        <v>55</v>
      </c>
      <c r="I255" s="5">
        <v>20000</v>
      </c>
      <c r="J255" s="5">
        <v>0</v>
      </c>
      <c r="K255" s="3" t="s">
        <v>326</v>
      </c>
      <c r="L255" s="4">
        <v>0</v>
      </c>
      <c r="M255" s="3" t="s">
        <v>23</v>
      </c>
      <c r="N255" s="3" t="s">
        <v>24</v>
      </c>
      <c r="O255" s="3" t="s">
        <v>25</v>
      </c>
      <c r="P255" s="3" t="s">
        <v>26</v>
      </c>
      <c r="Q255" s="3" t="s">
        <v>18</v>
      </c>
      <c r="R255" s="3" t="s">
        <v>27</v>
      </c>
    </row>
    <row r="256">
      <c r="A256" s="2">
        <f>DATE(2025,9,24)</f>
        <v>45924</v>
      </c>
      <c r="B256" s="3" t="s">
        <v>18</v>
      </c>
      <c r="C256" s="4">
        <v>250700082</v>
      </c>
      <c r="D256" s="3" t="s">
        <v>19</v>
      </c>
      <c r="E256" s="2">
        <f>DATE(2025,7,10)</f>
        <v>45848</v>
      </c>
      <c r="F256" s="2">
        <f>DATE(2025,7,10)</f>
        <v>45848</v>
      </c>
      <c r="G256" s="3" t="s">
        <v>20</v>
      </c>
      <c r="H256" s="3" t="s">
        <v>112</v>
      </c>
      <c r="I256" s="5">
        <v>5048.36</v>
      </c>
      <c r="J256" s="5">
        <v>0</v>
      </c>
      <c r="K256" s="3" t="s">
        <v>327</v>
      </c>
      <c r="L256" s="4">
        <v>0</v>
      </c>
      <c r="M256" s="3" t="s">
        <v>23</v>
      </c>
      <c r="N256" s="3" t="s">
        <v>24</v>
      </c>
      <c r="O256" s="3" t="s">
        <v>25</v>
      </c>
      <c r="P256" s="3" t="s">
        <v>26</v>
      </c>
      <c r="Q256" s="3" t="s">
        <v>18</v>
      </c>
      <c r="R256" s="3" t="s">
        <v>27</v>
      </c>
    </row>
    <row r="257">
      <c r="A257" s="2">
        <f>DATE(2025,9,26)</f>
        <v>45926</v>
      </c>
      <c r="B257" s="3" t="s">
        <v>18</v>
      </c>
      <c r="C257" s="4">
        <v>250600144</v>
      </c>
      <c r="D257" s="3" t="s">
        <v>19</v>
      </c>
      <c r="E257" s="2">
        <f>DATE(2025,6,26)</f>
        <v>45834</v>
      </c>
      <c r="F257" s="2">
        <f>DATE(2025,6,26)</f>
        <v>45834</v>
      </c>
      <c r="G257" s="3" t="s">
        <v>20</v>
      </c>
      <c r="H257" s="3" t="s">
        <v>55</v>
      </c>
      <c r="I257" s="5">
        <v>27921.74</v>
      </c>
      <c r="J257" s="5">
        <v>0</v>
      </c>
      <c r="K257" s="3" t="s">
        <v>328</v>
      </c>
      <c r="L257" s="4">
        <v>0</v>
      </c>
      <c r="M257" s="3" t="s">
        <v>23</v>
      </c>
      <c r="N257" s="3" t="s">
        <v>24</v>
      </c>
      <c r="O257" s="3" t="s">
        <v>25</v>
      </c>
      <c r="P257" s="3" t="s">
        <v>26</v>
      </c>
      <c r="Q257" s="3" t="s">
        <v>18</v>
      </c>
      <c r="R257" s="3" t="s">
        <v>27</v>
      </c>
    </row>
    <row r="258">
      <c r="A258" s="2">
        <f>DATE(2025,9,29)</f>
        <v>45929</v>
      </c>
      <c r="B258" s="3" t="s">
        <v>18</v>
      </c>
      <c r="C258" s="4">
        <v>250600085</v>
      </c>
      <c r="D258" s="3" t="s">
        <v>19</v>
      </c>
      <c r="E258" s="2">
        <f>DATE(2025,6,12)</f>
        <v>45820</v>
      </c>
      <c r="F258" s="2">
        <f>DATE(2025,6,12)</f>
        <v>45820</v>
      </c>
      <c r="G258" s="3" t="s">
        <v>20</v>
      </c>
      <c r="H258" s="3" t="s">
        <v>32</v>
      </c>
      <c r="I258" s="5">
        <v>14372.82</v>
      </c>
      <c r="J258" s="5">
        <v>0</v>
      </c>
      <c r="K258" s="3" t="s">
        <v>329</v>
      </c>
      <c r="L258" s="4">
        <v>0</v>
      </c>
      <c r="M258" s="3" t="s">
        <v>23</v>
      </c>
      <c r="N258" s="3" t="s">
        <v>24</v>
      </c>
      <c r="O258" s="3" t="s">
        <v>25</v>
      </c>
      <c r="P258" s="3" t="s">
        <v>26</v>
      </c>
      <c r="Q258" s="3" t="s">
        <v>18</v>
      </c>
      <c r="R258" s="3" t="s">
        <v>27</v>
      </c>
    </row>
    <row r="259">
      <c r="A259" s="2">
        <f>DATE(2025,10,1)</f>
        <v>45931</v>
      </c>
      <c r="B259" s="3" t="s">
        <v>18</v>
      </c>
      <c r="C259" s="4">
        <v>250400044</v>
      </c>
      <c r="D259" s="3" t="s">
        <v>19</v>
      </c>
      <c r="E259" s="2">
        <f>DATE(2025,4,7)</f>
        <v>45754</v>
      </c>
      <c r="F259" s="2">
        <f>DATE(2025,4,7)</f>
        <v>45754</v>
      </c>
      <c r="G259" s="3" t="s">
        <v>20</v>
      </c>
      <c r="H259" s="3" t="s">
        <v>330</v>
      </c>
      <c r="I259" s="5">
        <v>2796.93</v>
      </c>
      <c r="J259" s="5">
        <v>0</v>
      </c>
      <c r="K259" s="3" t="s">
        <v>331</v>
      </c>
      <c r="L259" s="4">
        <v>0</v>
      </c>
      <c r="M259" s="3" t="s">
        <v>23</v>
      </c>
      <c r="N259" s="3" t="s">
        <v>24</v>
      </c>
      <c r="O259" s="3" t="s">
        <v>25</v>
      </c>
      <c r="P259" s="3" t="s">
        <v>26</v>
      </c>
      <c r="Q259" s="3" t="s">
        <v>18</v>
      </c>
      <c r="R259" s="3" t="s">
        <v>27</v>
      </c>
    </row>
    <row r="260">
      <c r="A260" s="2">
        <f>DATE(2025,10,2)</f>
        <v>45932</v>
      </c>
      <c r="B260" s="3" t="s">
        <v>18</v>
      </c>
      <c r="C260" s="4">
        <v>250700053</v>
      </c>
      <c r="D260" s="3" t="s">
        <v>19</v>
      </c>
      <c r="E260" s="2">
        <f>DATE(2025,7,7)</f>
        <v>45845</v>
      </c>
      <c r="F260" s="2">
        <f>DATE(2025,7,7)</f>
        <v>45845</v>
      </c>
      <c r="G260" s="3" t="s">
        <v>20</v>
      </c>
      <c r="H260" s="3" t="s">
        <v>71</v>
      </c>
      <c r="I260" s="5">
        <v>8411.72</v>
      </c>
      <c r="J260" s="5">
        <v>0</v>
      </c>
      <c r="K260" s="3" t="s">
        <v>332</v>
      </c>
      <c r="L260" s="4">
        <v>0</v>
      </c>
      <c r="M260" s="3" t="s">
        <v>23</v>
      </c>
      <c r="N260" s="3" t="s">
        <v>24</v>
      </c>
      <c r="O260" s="3" t="s">
        <v>25</v>
      </c>
      <c r="P260" s="3" t="s">
        <v>26</v>
      </c>
      <c r="Q260" s="3" t="s">
        <v>18</v>
      </c>
      <c r="R260" s="3" t="s">
        <v>27</v>
      </c>
    </row>
    <row r="261">
      <c r="A261" s="2">
        <f>DATE(2025,10,3)</f>
        <v>45933</v>
      </c>
      <c r="B261" s="3" t="s">
        <v>18</v>
      </c>
      <c r="C261" s="4">
        <v>250700083</v>
      </c>
      <c r="D261" s="3" t="s">
        <v>19</v>
      </c>
      <c r="E261" s="2">
        <f>DATE(2025,7,10)</f>
        <v>45848</v>
      </c>
      <c r="F261" s="2">
        <f>DATE(2025,7,10)</f>
        <v>45848</v>
      </c>
      <c r="G261" s="3" t="s">
        <v>20</v>
      </c>
      <c r="H261" s="3" t="s">
        <v>112</v>
      </c>
      <c r="I261" s="5">
        <v>8989.89</v>
      </c>
      <c r="J261" s="5">
        <v>0</v>
      </c>
      <c r="K261" s="3" t="s">
        <v>333</v>
      </c>
      <c r="L261" s="4">
        <v>0</v>
      </c>
      <c r="M261" s="3" t="s">
        <v>23</v>
      </c>
      <c r="N261" s="3" t="s">
        <v>24</v>
      </c>
      <c r="O261" s="3" t="s">
        <v>25</v>
      </c>
      <c r="P261" s="3" t="s">
        <v>26</v>
      </c>
      <c r="Q261" s="3" t="s">
        <v>18</v>
      </c>
      <c r="R261" s="3" t="s">
        <v>27</v>
      </c>
    </row>
    <row r="262">
      <c r="A262" s="2">
        <f>DATE(2025,10,6)</f>
        <v>45936</v>
      </c>
      <c r="B262" s="3" t="s">
        <v>18</v>
      </c>
      <c r="C262" s="4">
        <v>250700084</v>
      </c>
      <c r="D262" s="3" t="s">
        <v>19</v>
      </c>
      <c r="E262" s="2">
        <f>DATE(2025,7,11)</f>
        <v>45849</v>
      </c>
      <c r="F262" s="2">
        <f>DATE(2025,7,11)</f>
        <v>45849</v>
      </c>
      <c r="G262" s="3" t="s">
        <v>20</v>
      </c>
      <c r="H262" s="3" t="s">
        <v>131</v>
      </c>
      <c r="I262" s="5">
        <v>5129.62</v>
      </c>
      <c r="J262" s="5">
        <v>3332.24</v>
      </c>
      <c r="K262" s="3" t="s">
        <v>334</v>
      </c>
      <c r="L262" s="4">
        <v>0</v>
      </c>
      <c r="M262" s="3" t="s">
        <v>23</v>
      </c>
      <c r="N262" s="3" t="s">
        <v>24</v>
      </c>
      <c r="O262" s="3" t="s">
        <v>25</v>
      </c>
      <c r="P262" s="3" t="s">
        <v>26</v>
      </c>
      <c r="Q262" s="3" t="s">
        <v>18</v>
      </c>
      <c r="R262" s="3" t="s">
        <v>27</v>
      </c>
    </row>
    <row r="263">
      <c r="A263" s="2">
        <f>DATE(2025,10,21)</f>
        <v>45951</v>
      </c>
      <c r="B263" s="3" t="s">
        <v>18</v>
      </c>
      <c r="C263" s="4">
        <v>250400162</v>
      </c>
      <c r="D263" s="3" t="s">
        <v>19</v>
      </c>
      <c r="E263" s="2">
        <f>DATE(2025,4,28)</f>
        <v>45775</v>
      </c>
      <c r="F263" s="2">
        <f>DATE(2025,4,28)</f>
        <v>45775</v>
      </c>
      <c r="G263" s="3" t="s">
        <v>20</v>
      </c>
      <c r="H263" s="3" t="s">
        <v>330</v>
      </c>
      <c r="I263" s="5">
        <v>2589.78</v>
      </c>
      <c r="J263" s="5">
        <v>0</v>
      </c>
      <c r="K263" s="3" t="s">
        <v>335</v>
      </c>
      <c r="L263" s="4">
        <v>0</v>
      </c>
      <c r="M263" s="3" t="s">
        <v>23</v>
      </c>
      <c r="N263" s="3" t="s">
        <v>24</v>
      </c>
      <c r="O263" s="3" t="s">
        <v>25</v>
      </c>
      <c r="P263" s="3" t="s">
        <v>26</v>
      </c>
      <c r="Q263" s="3" t="s">
        <v>18</v>
      </c>
      <c r="R263" s="3" t="s">
        <v>27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2025-07-12T08:03:30Z</dcterms:created>
  <dcterms:modified xsi:type="dcterms:W3CDTF">2025-07-12T08:03:30Z</dcterms:modified>
</cp:coreProperties>
</file>