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ARPETA COMPARTIDO ARCHIVOS ULIMA\6TO CICLO SEPARATAS Y LIBROS PARA LA U\GEFI\"/>
    </mc:Choice>
  </mc:AlternateContent>
  <xr:revisionPtr revIDLastSave="0" documentId="13_ncr:1_{7CD311A9-01C4-459F-83E6-735749AE65FC}" xr6:coauthVersionLast="47" xr6:coauthVersionMax="47" xr10:uidLastSave="{00000000-0000-0000-0000-000000000000}"/>
  <bookViews>
    <workbookView xWindow="14400" yWindow="0" windowWidth="14400" windowHeight="15600" xr2:uid="{2C543798-D9BA-497F-823B-3AF09CBF0396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8" i="1" l="1"/>
  <c r="G48" i="1"/>
  <c r="G47" i="1"/>
  <c r="G46" i="1"/>
  <c r="G45" i="1"/>
  <c r="G44" i="1"/>
  <c r="C45" i="1"/>
  <c r="C44" i="1"/>
  <c r="F40" i="1"/>
  <c r="G39" i="1"/>
  <c r="F39" i="1"/>
  <c r="F37" i="1"/>
  <c r="H34" i="1"/>
  <c r="F34" i="1"/>
  <c r="F33" i="1"/>
  <c r="G14" i="1"/>
  <c r="C32" i="1"/>
  <c r="C35" i="1" s="1"/>
  <c r="C34" i="1"/>
  <c r="C33" i="1"/>
  <c r="C31" i="1"/>
  <c r="F27" i="1"/>
  <c r="E27" i="1"/>
  <c r="C26" i="1"/>
  <c r="C23" i="1"/>
  <c r="C21" i="1"/>
  <c r="C17" i="1"/>
  <c r="C14" i="1"/>
  <c r="C11" i="1"/>
  <c r="E9" i="1"/>
  <c r="G8" i="1"/>
  <c r="G7" i="1"/>
</calcChain>
</file>

<file path=xl/sharedStrings.xml><?xml version="1.0" encoding="utf-8"?>
<sst xmlns="http://schemas.openxmlformats.org/spreadsheetml/2006/main" count="28" uniqueCount="26">
  <si>
    <t>1)</t>
  </si>
  <si>
    <t>i = 13%</t>
  </si>
  <si>
    <t>P = ?</t>
  </si>
  <si>
    <t>F = P +750</t>
  </si>
  <si>
    <t>n = 3 anos</t>
  </si>
  <si>
    <t>2)</t>
  </si>
  <si>
    <t>3)</t>
  </si>
  <si>
    <t>4)</t>
  </si>
  <si>
    <t>5)</t>
  </si>
  <si>
    <t>Opcion A</t>
  </si>
  <si>
    <t>Opcion B</t>
  </si>
  <si>
    <t>6)</t>
  </si>
  <si>
    <t>TNS a TEM</t>
  </si>
  <si>
    <t>TEM a TEA</t>
  </si>
  <si>
    <t>opcion C</t>
  </si>
  <si>
    <t>28,99%</t>
  </si>
  <si>
    <t>10)</t>
  </si>
  <si>
    <t>7)</t>
  </si>
  <si>
    <t>12)</t>
  </si>
  <si>
    <t>TNA a TEM</t>
  </si>
  <si>
    <t>a)</t>
  </si>
  <si>
    <t>b)</t>
  </si>
  <si>
    <t>8)</t>
  </si>
  <si>
    <t>a</t>
  </si>
  <si>
    <t>b</t>
  </si>
  <si>
    <t>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</si>
</sst>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S/&quot;\ #,##0.00;[Red]\-&quot;S/&quot;\ #,##0.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Font="1"/>
    <xf numFmtId="0" fontId="2" fillId="2" borderId="0" xfId="0" applyFont="1" applyFill="1"/>
    <xf numFmtId="0" fontId="2" fillId="0" borderId="0" xfId="0" applyFont="1" applyFill="1"/>
    <xf numFmtId="10" fontId="0" fillId="0" borderId="0" xfId="1" applyNumberFormat="1" applyFont="1"/>
    <xf numFmtId="10" fontId="2" fillId="2" borderId="0" xfId="1" applyNumberFormat="1" applyFont="1" applyFill="1"/>
    <xf numFmtId="8" fontId="0" fillId="0" borderId="0" xfId="0" applyNumberFormat="1"/>
    <xf numFmtId="8" fontId="2" fillId="2" borderId="0" xfId="0" applyNumberFormat="1" applyFont="1" applyFill="1"/>
    <xf numFmtId="10" fontId="0" fillId="0" borderId="0" xfId="0" applyNumberFormat="1"/>
    <xf numFmtId="10" fontId="2" fillId="2" borderId="0" xfId="0" applyNumberFormat="1" applyFont="1" applyFill="1"/>
    <xf numFmtId="10" fontId="0" fillId="0" borderId="0" xfId="1" applyNumberFormat="1" applyFont="1" applyFill="1"/>
    <xf numFmtId="9" fontId="0" fillId="0" borderId="0" xfId="1" applyNumberFormat="1" applyFon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C103A-5EEA-4D3F-B053-ACD4CE0030F4}">
  <dimension ref="B4:H48"/>
  <sheetViews>
    <sheetView tabSelected="1" topLeftCell="A16" workbookViewId="0">
      <selection activeCell="G37" sqref="G37"/>
    </sheetView>
  </sheetViews>
  <sheetFormatPr baseColWidth="10" defaultRowHeight="15" x14ac:dyDescent="0.25"/>
  <cols>
    <col min="3" max="3" width="12" bestFit="1" customWidth="1"/>
    <col min="5" max="5" width="12.5703125" bestFit="1" customWidth="1"/>
    <col min="6" max="6" width="14.7109375" bestFit="1" customWidth="1"/>
    <col min="7" max="7" width="12.140625" bestFit="1" customWidth="1"/>
  </cols>
  <sheetData>
    <row r="4" spans="2:7" x14ac:dyDescent="0.25">
      <c r="B4" t="s">
        <v>0</v>
      </c>
      <c r="C4" t="s">
        <v>1</v>
      </c>
    </row>
    <row r="5" spans="2:7" x14ac:dyDescent="0.25">
      <c r="C5" s="1" t="s">
        <v>2</v>
      </c>
    </row>
    <row r="6" spans="2:7" x14ac:dyDescent="0.25">
      <c r="C6" t="s">
        <v>3</v>
      </c>
    </row>
    <row r="7" spans="2:7" x14ac:dyDescent="0.25">
      <c r="C7" s="1" t="s">
        <v>4</v>
      </c>
      <c r="G7">
        <f>(1+13%)^3</f>
        <v>1.4428969999999994</v>
      </c>
    </row>
    <row r="8" spans="2:7" x14ac:dyDescent="0.25">
      <c r="E8" s="3"/>
      <c r="G8">
        <f>G7-1</f>
        <v>0.44289699999999943</v>
      </c>
    </row>
    <row r="9" spans="2:7" x14ac:dyDescent="0.25">
      <c r="E9" s="2">
        <f>750/G8</f>
        <v>1693.395981458445</v>
      </c>
    </row>
    <row r="11" spans="2:7" x14ac:dyDescent="0.25">
      <c r="B11" t="s">
        <v>5</v>
      </c>
      <c r="C11" s="5">
        <f>(1+1.2%)^(12/1) -1</f>
        <v>0.15389462418258582</v>
      </c>
    </row>
    <row r="14" spans="2:7" x14ac:dyDescent="0.25">
      <c r="B14" t="s">
        <v>6</v>
      </c>
      <c r="C14" s="7">
        <f>FV(19.72%,0.5,,-3000)</f>
        <v>3282.4990479815833</v>
      </c>
      <c r="F14" t="s">
        <v>17</v>
      </c>
      <c r="G14" s="7">
        <f>ABS(PMT(13.8%,18,87600))</f>
        <v>13396.241450423771</v>
      </c>
    </row>
    <row r="17" spans="2:8" x14ac:dyDescent="0.25">
      <c r="B17" t="s">
        <v>7</v>
      </c>
      <c r="C17" s="2">
        <f>(1+79.59%)*(1+99.37%)*(1+145.68%)</f>
        <v>8.7965375871440017</v>
      </c>
    </row>
    <row r="20" spans="2:8" x14ac:dyDescent="0.25">
      <c r="B20" t="s">
        <v>8</v>
      </c>
      <c r="C20" t="s">
        <v>9</v>
      </c>
    </row>
    <row r="21" spans="2:8" x14ac:dyDescent="0.25">
      <c r="C21" s="9">
        <f>RATE(2,,1000,-1250)</f>
        <v>0.11803398874989497</v>
      </c>
    </row>
    <row r="22" spans="2:8" x14ac:dyDescent="0.25">
      <c r="C22" t="s">
        <v>10</v>
      </c>
    </row>
    <row r="23" spans="2:8" x14ac:dyDescent="0.25">
      <c r="C23" s="8">
        <f>RATE(3,,1000,-1400)</f>
        <v>0.11868894208140246</v>
      </c>
    </row>
    <row r="25" spans="2:8" x14ac:dyDescent="0.25">
      <c r="B25" t="s">
        <v>11</v>
      </c>
      <c r="C25" t="s">
        <v>9</v>
      </c>
      <c r="E25" t="s">
        <v>10</v>
      </c>
      <c r="H25" t="s">
        <v>14</v>
      </c>
    </row>
    <row r="26" spans="2:8" x14ac:dyDescent="0.25">
      <c r="C26" s="5">
        <f>(1+0.48%)^(360/7) -1</f>
        <v>0.27924054135650422</v>
      </c>
      <c r="E26" t="s">
        <v>12</v>
      </c>
      <c r="F26" t="s">
        <v>13</v>
      </c>
    </row>
    <row r="27" spans="2:8" x14ac:dyDescent="0.25">
      <c r="E27" s="4">
        <f>13%/6</f>
        <v>2.1666666666666667E-2</v>
      </c>
      <c r="F27" s="10">
        <f>(1+E27)^(12/1)-1</f>
        <v>0.29333398475149375</v>
      </c>
      <c r="H27" t="s">
        <v>15</v>
      </c>
    </row>
    <row r="31" spans="2:8" x14ac:dyDescent="0.25">
      <c r="B31" t="s">
        <v>16</v>
      </c>
      <c r="C31" s="6">
        <f>FV(2%,6,,-2000)</f>
        <v>2252.3248385280003</v>
      </c>
      <c r="E31" t="s">
        <v>18</v>
      </c>
    </row>
    <row r="32" spans="2:8" x14ac:dyDescent="0.25">
      <c r="C32" s="6">
        <f>FV(2%,6,-1000)</f>
        <v>6308.1209632000027</v>
      </c>
      <c r="F32" t="s">
        <v>19</v>
      </c>
    </row>
    <row r="33" spans="2:8" x14ac:dyDescent="0.25">
      <c r="C33" s="6">
        <f>FV(2%,4,,-800)</f>
        <v>865.94572800000003</v>
      </c>
      <c r="F33" s="11">
        <f>36%/12</f>
        <v>0.03</v>
      </c>
    </row>
    <row r="34" spans="2:8" x14ac:dyDescent="0.25">
      <c r="C34" s="6">
        <f>FV(2%,2,,-800)</f>
        <v>832.31999999999994</v>
      </c>
      <c r="E34" t="s">
        <v>20</v>
      </c>
      <c r="F34" s="2">
        <f>ABS(PV(3%,72,,5000000))</f>
        <v>595236.87170249096</v>
      </c>
      <c r="H34" s="4">
        <f>(1+3%)^(36/1)-1</f>
        <v>1.898278328002668</v>
      </c>
    </row>
    <row r="35" spans="2:8" x14ac:dyDescent="0.25">
      <c r="C35" s="7">
        <f>SUM(C31:C34)</f>
        <v>10258.711529728003</v>
      </c>
    </row>
    <row r="37" spans="2:8" x14ac:dyDescent="0.25">
      <c r="E37" t="s">
        <v>21</v>
      </c>
      <c r="F37" s="7">
        <f>ABS(PMT(H34,2,F34))</f>
        <v>1282617.4991362954</v>
      </c>
    </row>
    <row r="39" spans="2:8" x14ac:dyDescent="0.25">
      <c r="F39">
        <f>1/((1+3%)^36)</f>
        <v>0.34503242505668674</v>
      </c>
      <c r="G39">
        <f>1/((1+3%)^72)</f>
        <v>0.1190473743404982</v>
      </c>
    </row>
    <row r="40" spans="2:8" x14ac:dyDescent="0.25">
      <c r="F40" s="2">
        <f>F34/(F39+G39)</f>
        <v>1282617.4991362954</v>
      </c>
    </row>
    <row r="43" spans="2:8" x14ac:dyDescent="0.25">
      <c r="B43" t="s">
        <v>22</v>
      </c>
      <c r="F43" t="s">
        <v>25</v>
      </c>
    </row>
    <row r="44" spans="2:8" x14ac:dyDescent="0.25">
      <c r="B44" t="s">
        <v>23</v>
      </c>
      <c r="C44" s="7">
        <f>FV(14%,8,-1000)</f>
        <v>13232.760157623059</v>
      </c>
      <c r="G44">
        <f>1/(1+5%)^4</f>
        <v>0.82270247479188197</v>
      </c>
    </row>
    <row r="45" spans="2:8" x14ac:dyDescent="0.25">
      <c r="B45" t="s">
        <v>24</v>
      </c>
      <c r="C45" s="7">
        <f>ABS(PV(14%,8,,C44))</f>
        <v>4638.8638939231396</v>
      </c>
      <c r="G45">
        <f>1/(1+5%)^6</f>
        <v>0.74621539663662761</v>
      </c>
    </row>
    <row r="46" spans="2:8" x14ac:dyDescent="0.25">
      <c r="G46">
        <f>1/(1+5%)^9</f>
        <v>0.64460891621779726</v>
      </c>
    </row>
    <row r="47" spans="2:8" x14ac:dyDescent="0.25">
      <c r="G47">
        <f>1/(1+5%)^10</f>
        <v>0.61391325354075932</v>
      </c>
    </row>
    <row r="48" spans="2:8" x14ac:dyDescent="0.25">
      <c r="G48">
        <f>SUM(G44:G47)</f>
        <v>2.8274400411870664</v>
      </c>
      <c r="H48" s="2">
        <f>15000/G48</f>
        <v>5305.1522866962132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Walter Ysidro Palomino</dc:creator>
  <cp:lastModifiedBy>Gabriel Walter Ysidro Palomino</cp:lastModifiedBy>
  <dcterms:created xsi:type="dcterms:W3CDTF">2024-09-11T03:40:47Z</dcterms:created>
  <dcterms:modified xsi:type="dcterms:W3CDTF">2024-09-11T04:42:14Z</dcterms:modified>
</cp:coreProperties>
</file>