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RPETA COMPARTIDO ARCHIVOS ULIMA\6TO CICLO SEPARATAS Y LIBROS PARA LA U\GEFI\"/>
    </mc:Choice>
  </mc:AlternateContent>
  <xr:revisionPtr revIDLastSave="0" documentId="13_ncr:1_{4B7AEB7B-FA77-4DBF-9F4C-DB6475611ED2}" xr6:coauthVersionLast="47" xr6:coauthVersionMax="47" xr10:uidLastSave="{00000000-0000-0000-0000-000000000000}"/>
  <bookViews>
    <workbookView xWindow="-120" yWindow="-120" windowWidth="29040" windowHeight="15720" activeTab="2" xr2:uid="{5997A67B-BE3D-4423-88CF-AB892A240A52}"/>
  </bookViews>
  <sheets>
    <sheet name="MicroEmprendedor CMAC Trujillo" sheetId="1" r:id="rId1"/>
    <sheet name="Manos Emprendedoras" sheetId="2" r:id="rId2"/>
    <sheet name="CrediAmi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3" i="3" l="1"/>
  <c r="H53" i="3"/>
  <c r="I23" i="3"/>
  <c r="F23" i="3"/>
  <c r="F24" i="3"/>
  <c r="I24" i="3" s="1"/>
  <c r="G23" i="3"/>
  <c r="G24" i="3"/>
  <c r="G12" i="3"/>
  <c r="H17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F9" i="3"/>
  <c r="I23" i="2"/>
  <c r="H23" i="2"/>
  <c r="G17" i="2"/>
  <c r="H18" i="2"/>
  <c r="H19" i="2"/>
  <c r="H20" i="2"/>
  <c r="H21" i="2"/>
  <c r="H22" i="2"/>
  <c r="H17" i="2"/>
  <c r="G12" i="2"/>
  <c r="F9" i="2"/>
  <c r="G28" i="1"/>
  <c r="D28" i="1"/>
  <c r="F28" i="1"/>
  <c r="D8" i="1"/>
  <c r="E11" i="1" s="1"/>
  <c r="G25" i="3" l="1"/>
  <c r="F25" i="3" s="1"/>
  <c r="I25" i="3" s="1"/>
  <c r="G17" i="3"/>
  <c r="E16" i="1"/>
  <c r="F17" i="1"/>
  <c r="F20" i="1"/>
  <c r="F21" i="1"/>
  <c r="F22" i="1"/>
  <c r="F23" i="1"/>
  <c r="F24" i="1"/>
  <c r="F25" i="1"/>
  <c r="F26" i="1"/>
  <c r="F27" i="1"/>
  <c r="F16" i="1"/>
  <c r="D16" i="1" s="1"/>
  <c r="G16" i="1" s="1"/>
  <c r="F18" i="1"/>
  <c r="F19" i="1"/>
  <c r="G26" i="3" l="1"/>
  <c r="F26" i="3" s="1"/>
  <c r="I26" i="3"/>
  <c r="F17" i="3"/>
  <c r="I17" i="3" s="1"/>
  <c r="F17" i="2"/>
  <c r="I17" i="2" s="1"/>
  <c r="E17" i="1"/>
  <c r="D17" i="1" s="1"/>
  <c r="G17" i="1" s="1"/>
  <c r="E18" i="1" s="1"/>
  <c r="D18" i="1" s="1"/>
  <c r="G18" i="1" s="1"/>
  <c r="G27" i="3" l="1"/>
  <c r="F27" i="3" s="1"/>
  <c r="I27" i="3"/>
  <c r="G18" i="3"/>
  <c r="F18" i="3" s="1"/>
  <c r="I18" i="3" s="1"/>
  <c r="G18" i="2"/>
  <c r="F18" i="2" s="1"/>
  <c r="I18" i="2" s="1"/>
  <c r="G19" i="2" s="1"/>
  <c r="F19" i="2" s="1"/>
  <c r="I19" i="2" s="1"/>
  <c r="E19" i="1"/>
  <c r="D19" i="1" s="1"/>
  <c r="G19" i="1"/>
  <c r="G28" i="3" l="1"/>
  <c r="F28" i="3" s="1"/>
  <c r="I28" i="3" s="1"/>
  <c r="G19" i="3"/>
  <c r="F19" i="3" s="1"/>
  <c r="I19" i="3" s="1"/>
  <c r="G20" i="2"/>
  <c r="F20" i="2" s="1"/>
  <c r="I20" i="2"/>
  <c r="E20" i="1"/>
  <c r="D20" i="1" s="1"/>
  <c r="G20" i="1"/>
  <c r="G29" i="3" l="1"/>
  <c r="F29" i="3" s="1"/>
  <c r="I29" i="3"/>
  <c r="G20" i="3"/>
  <c r="F20" i="3" s="1"/>
  <c r="I20" i="3"/>
  <c r="G21" i="2"/>
  <c r="F21" i="2" s="1"/>
  <c r="I21" i="2" s="1"/>
  <c r="E21" i="1"/>
  <c r="D21" i="1" s="1"/>
  <c r="G21" i="1" s="1"/>
  <c r="G30" i="3" l="1"/>
  <c r="F30" i="3" s="1"/>
  <c r="I30" i="3" s="1"/>
  <c r="G21" i="3"/>
  <c r="F21" i="3" s="1"/>
  <c r="I21" i="3" s="1"/>
  <c r="G22" i="2"/>
  <c r="F22" i="2" s="1"/>
  <c r="I22" i="2"/>
  <c r="E22" i="1"/>
  <c r="D22" i="1" s="1"/>
  <c r="G22" i="1" s="1"/>
  <c r="E23" i="1" s="1"/>
  <c r="D23" i="1" s="1"/>
  <c r="G23" i="1" s="1"/>
  <c r="E24" i="1" s="1"/>
  <c r="D24" i="1" s="1"/>
  <c r="G31" i="3" l="1"/>
  <c r="F31" i="3" s="1"/>
  <c r="I31" i="3" s="1"/>
  <c r="G22" i="3"/>
  <c r="F22" i="3" s="1"/>
  <c r="I22" i="3" s="1"/>
  <c r="G24" i="1"/>
  <c r="E25" i="1" s="1"/>
  <c r="D25" i="1" s="1"/>
  <c r="G25" i="1" s="1"/>
  <c r="G32" i="3" l="1"/>
  <c r="F32" i="3" s="1"/>
  <c r="I32" i="3" s="1"/>
  <c r="E26" i="1"/>
  <c r="D26" i="1" s="1"/>
  <c r="G26" i="1"/>
  <c r="G33" i="3" l="1"/>
  <c r="F33" i="3" s="1"/>
  <c r="I33" i="3"/>
  <c r="E27" i="1"/>
  <c r="D27" i="1" s="1"/>
  <c r="G27" i="1" s="1"/>
  <c r="G34" i="3" l="1"/>
  <c r="F34" i="3" s="1"/>
  <c r="I34" i="3"/>
  <c r="G35" i="3" l="1"/>
  <c r="F35" i="3" s="1"/>
  <c r="I35" i="3" s="1"/>
  <c r="G36" i="3" l="1"/>
  <c r="F36" i="3" s="1"/>
  <c r="I36" i="3" s="1"/>
  <c r="G37" i="3" l="1"/>
  <c r="F37" i="3" s="1"/>
  <c r="I37" i="3" s="1"/>
  <c r="G38" i="3" l="1"/>
  <c r="F38" i="3" s="1"/>
  <c r="I38" i="3" s="1"/>
  <c r="G39" i="3" l="1"/>
  <c r="F39" i="3" s="1"/>
  <c r="I39" i="3"/>
  <c r="G40" i="3" l="1"/>
  <c r="F40" i="3" s="1"/>
  <c r="I40" i="3"/>
  <c r="G41" i="3" l="1"/>
  <c r="F41" i="3" s="1"/>
  <c r="I41" i="3"/>
  <c r="G42" i="3" l="1"/>
  <c r="F42" i="3" s="1"/>
  <c r="I42" i="3"/>
  <c r="G43" i="3" l="1"/>
  <c r="F43" i="3" s="1"/>
  <c r="I43" i="3"/>
  <c r="G44" i="3" l="1"/>
  <c r="F44" i="3" s="1"/>
  <c r="I44" i="3" s="1"/>
  <c r="G45" i="3" l="1"/>
  <c r="F45" i="3" s="1"/>
  <c r="I45" i="3"/>
  <c r="G46" i="3" l="1"/>
  <c r="F46" i="3" s="1"/>
  <c r="I46" i="3"/>
  <c r="G47" i="3" l="1"/>
  <c r="F47" i="3" s="1"/>
  <c r="I47" i="3" s="1"/>
  <c r="G48" i="3" l="1"/>
  <c r="F48" i="3" s="1"/>
  <c r="I48" i="3" s="1"/>
  <c r="G49" i="3" l="1"/>
  <c r="F49" i="3" s="1"/>
  <c r="I49" i="3" s="1"/>
  <c r="G50" i="3" l="1"/>
  <c r="F50" i="3" s="1"/>
  <c r="I50" i="3" s="1"/>
  <c r="G51" i="3" l="1"/>
  <c r="F51" i="3" s="1"/>
  <c r="I51" i="3" s="1"/>
  <c r="G52" i="3" l="1"/>
  <c r="F52" i="3" s="1"/>
  <c r="I52" i="3" s="1"/>
</calcChain>
</file>

<file path=xl/sharedStrings.xml><?xml version="1.0" encoding="utf-8"?>
<sst xmlns="http://schemas.openxmlformats.org/spreadsheetml/2006/main" count="45" uniqueCount="16">
  <si>
    <t>TEA</t>
  </si>
  <si>
    <t>Seguro de desgravamen</t>
  </si>
  <si>
    <t>Seguro multirriesgo</t>
  </si>
  <si>
    <t>TCEA</t>
  </si>
  <si>
    <t>Plazo</t>
  </si>
  <si>
    <t>Monto</t>
  </si>
  <si>
    <t>1 año</t>
  </si>
  <si>
    <t>Cuotas</t>
  </si>
  <si>
    <t>Fechas de pago</t>
  </si>
  <si>
    <t>Amortización</t>
  </si>
  <si>
    <t>Intereses</t>
  </si>
  <si>
    <t>Saldo Total</t>
  </si>
  <si>
    <t>En el caso de CMAC Trujillo, se calcula la TCEM</t>
  </si>
  <si>
    <t>TCEM</t>
  </si>
  <si>
    <t>1/2 año</t>
  </si>
  <si>
    <t>3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</si>
</sst>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7" formatCode="0.000%"/>
    <numFmt numFmtId="168" formatCode="0.0000%"/>
    <numFmt numFmtId="172" formatCode="_-[$S/-280A]\ * #,##0.00_-;\-[$S/-280A]\ * #,##0.00_-;_-[$S/-280A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0" fontId="2" fillId="0" borderId="2" xfId="2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0" xfId="0" applyNumberFormat="1" applyFont="1" applyBorder="1" applyAlignment="1">
      <alignment horizontal="center"/>
    </xf>
    <xf numFmtId="0" fontId="4" fillId="0" borderId="0" xfId="0" applyFont="1" applyBorder="1"/>
    <xf numFmtId="168" fontId="3" fillId="0" borderId="0" xfId="2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172" fontId="2" fillId="0" borderId="3" xfId="0" applyNumberFormat="1" applyFont="1" applyBorder="1" applyAlignment="1">
      <alignment horizontal="center"/>
    </xf>
    <xf numFmtId="172" fontId="3" fillId="2" borderId="3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72" fontId="2" fillId="0" borderId="1" xfId="0" applyNumberFormat="1" applyFont="1" applyBorder="1" applyAlignment="1">
      <alignment horizontal="center"/>
    </xf>
    <xf numFmtId="172" fontId="2" fillId="0" borderId="2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172" fontId="2" fillId="0" borderId="0" xfId="0" applyNumberFormat="1" applyFont="1"/>
    <xf numFmtId="172" fontId="3" fillId="0" borderId="0" xfId="0" applyNumberFormat="1" applyFont="1"/>
    <xf numFmtId="172" fontId="3" fillId="2" borderId="2" xfId="0" applyNumberFormat="1" applyFont="1" applyFill="1" applyBorder="1" applyAlignment="1">
      <alignment horizontal="center"/>
    </xf>
    <xf numFmtId="172" fontId="2" fillId="0" borderId="2" xfId="0" applyNumberFormat="1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DB279-E3D4-4B31-B3D8-2ED246DE59A8}">
  <dimension ref="B5:G28"/>
  <sheetViews>
    <sheetView workbookViewId="0">
      <selection activeCell="E27" sqref="E27"/>
    </sheetView>
  </sheetViews>
  <sheetFormatPr baseColWidth="10" defaultRowHeight="15" x14ac:dyDescent="0.25"/>
  <cols>
    <col min="2" max="2" width="22.5703125" bestFit="1" customWidth="1"/>
    <col min="3" max="3" width="21.5703125" bestFit="1" customWidth="1"/>
    <col min="4" max="4" width="14.28515625" bestFit="1" customWidth="1"/>
    <col min="5" max="5" width="11.5703125" bestFit="1" customWidth="1"/>
    <col min="6" max="6" width="14.28515625" bestFit="1" customWidth="1"/>
    <col min="7" max="7" width="13.140625" bestFit="1" customWidth="1"/>
  </cols>
  <sheetData>
    <row r="5" spans="2:7" ht="15.75" x14ac:dyDescent="0.25">
      <c r="B5" s="1"/>
      <c r="C5" s="2" t="s">
        <v>0</v>
      </c>
      <c r="D5" s="3">
        <v>0.35399999999999998</v>
      </c>
      <c r="E5" s="1"/>
      <c r="F5" s="2" t="s">
        <v>4</v>
      </c>
      <c r="G5" s="1" t="s">
        <v>6</v>
      </c>
    </row>
    <row r="6" spans="2:7" ht="15.75" x14ac:dyDescent="0.25">
      <c r="B6" s="4"/>
      <c r="C6" s="4" t="s">
        <v>1</v>
      </c>
      <c r="D6" s="5">
        <v>1.08E-3</v>
      </c>
      <c r="E6" s="4"/>
      <c r="F6" s="6" t="s">
        <v>5</v>
      </c>
      <c r="G6" s="4">
        <v>10000</v>
      </c>
    </row>
    <row r="7" spans="2:7" ht="15.75" x14ac:dyDescent="0.25">
      <c r="B7" s="4"/>
      <c r="C7" s="4" t="s">
        <v>2</v>
      </c>
      <c r="D7" s="5">
        <v>3.4000000000000002E-4</v>
      </c>
      <c r="E7" s="4"/>
      <c r="F7" s="6" t="s">
        <v>7</v>
      </c>
      <c r="G7" s="4">
        <v>12</v>
      </c>
    </row>
    <row r="8" spans="2:7" ht="15.75" x14ac:dyDescent="0.25">
      <c r="B8" s="4"/>
      <c r="C8" s="6" t="s">
        <v>3</v>
      </c>
      <c r="D8" s="7">
        <f>SUM(D5:D7)</f>
        <v>0.35542000000000001</v>
      </c>
      <c r="E8" s="4"/>
      <c r="F8" s="4"/>
      <c r="G8" s="4"/>
    </row>
    <row r="9" spans="2:7" ht="15.75" x14ac:dyDescent="0.25">
      <c r="B9" s="14"/>
      <c r="C9" s="14"/>
      <c r="D9" s="14"/>
      <c r="E9" s="14"/>
      <c r="F9" s="14"/>
      <c r="G9" s="14"/>
    </row>
    <row r="10" spans="2:7" ht="15.75" x14ac:dyDescent="0.25">
      <c r="B10" s="8"/>
      <c r="C10" s="4" t="s">
        <v>12</v>
      </c>
      <c r="D10" s="8"/>
      <c r="E10" s="4"/>
      <c r="F10" s="4"/>
      <c r="G10" s="8"/>
    </row>
    <row r="11" spans="2:7" ht="15.75" x14ac:dyDescent="0.25">
      <c r="B11" s="4"/>
      <c r="C11" s="6" t="s">
        <v>13</v>
      </c>
      <c r="D11" s="8"/>
      <c r="E11" s="9">
        <f>(1+D8)^(1/12)-1</f>
        <v>2.5666468143869636E-2</v>
      </c>
      <c r="F11" s="4"/>
      <c r="G11" s="4"/>
    </row>
    <row r="12" spans="2:7" ht="15.75" x14ac:dyDescent="0.25">
      <c r="B12" s="4"/>
      <c r="C12" s="4"/>
      <c r="D12" s="4"/>
      <c r="E12" s="4"/>
      <c r="F12" s="4"/>
      <c r="G12" s="4"/>
    </row>
    <row r="13" spans="2:7" ht="15.75" x14ac:dyDescent="0.25">
      <c r="B13" s="4"/>
      <c r="C13" s="4"/>
      <c r="D13" s="4"/>
      <c r="E13" s="4"/>
      <c r="F13" s="4"/>
      <c r="G13" s="4"/>
    </row>
    <row r="14" spans="2:7" ht="15.75" x14ac:dyDescent="0.25">
      <c r="B14" s="14"/>
      <c r="C14" s="14" t="s">
        <v>8</v>
      </c>
      <c r="D14" s="14" t="s">
        <v>9</v>
      </c>
      <c r="E14" s="14" t="s">
        <v>10</v>
      </c>
      <c r="F14" s="14" t="s">
        <v>7</v>
      </c>
      <c r="G14" s="14" t="s">
        <v>11</v>
      </c>
    </row>
    <row r="15" spans="2:7" ht="15.75" x14ac:dyDescent="0.25">
      <c r="B15" s="1">
        <v>0</v>
      </c>
      <c r="C15" s="1"/>
      <c r="D15" s="1"/>
      <c r="E15" s="1"/>
      <c r="F15" s="1"/>
      <c r="G15" s="1">
        <v>10000</v>
      </c>
    </row>
    <row r="16" spans="2:7" ht="15.75" x14ac:dyDescent="0.25">
      <c r="B16" s="14">
        <v>1</v>
      </c>
      <c r="C16" s="17">
        <v>45628</v>
      </c>
      <c r="D16" s="15">
        <f>F16-E16</f>
        <v>722.14473422625929</v>
      </c>
      <c r="E16" s="14">
        <f>G15*$E$11</f>
        <v>256.66468143869633</v>
      </c>
      <c r="F16" s="15">
        <f>PMT($E$11,12,-$G$6)</f>
        <v>978.80941566495562</v>
      </c>
      <c r="G16" s="15">
        <f>G15-D16</f>
        <v>9277.85526577374</v>
      </c>
    </row>
    <row r="17" spans="2:7" ht="15.75" x14ac:dyDescent="0.25">
      <c r="B17" s="14">
        <v>2</v>
      </c>
      <c r="C17" s="17">
        <v>45659</v>
      </c>
      <c r="D17" s="15">
        <f t="shared" ref="D17:D27" si="0">F17-E17</f>
        <v>740.67963904254077</v>
      </c>
      <c r="E17" s="14">
        <f>G16*$E$11</f>
        <v>238.12977662241485</v>
      </c>
      <c r="F17" s="15">
        <f>PMT($E$11,12,-$G$6)</f>
        <v>978.80941566495562</v>
      </c>
      <c r="G17" s="15">
        <f t="shared" ref="G17:G26" si="1">G16-D17</f>
        <v>8537.1756267311994</v>
      </c>
    </row>
    <row r="18" spans="2:7" ht="15.75" x14ac:dyDescent="0.25">
      <c r="B18" s="14">
        <v>3</v>
      </c>
      <c r="C18" s="17">
        <v>45690</v>
      </c>
      <c r="D18" s="15">
        <f t="shared" si="0"/>
        <v>759.69026940283902</v>
      </c>
      <c r="E18" s="14">
        <f>G17*$E$11</f>
        <v>219.11914626211663</v>
      </c>
      <c r="F18" s="15">
        <f>PMT($E$11,12,-$G$6)</f>
        <v>978.80941566495562</v>
      </c>
      <c r="G18" s="15">
        <f t="shared" si="1"/>
        <v>7777.4853573283599</v>
      </c>
    </row>
    <row r="19" spans="2:7" ht="15.75" x14ac:dyDescent="0.25">
      <c r="B19" s="14">
        <v>4</v>
      </c>
      <c r="C19" s="17">
        <v>45718</v>
      </c>
      <c r="D19" s="15">
        <f t="shared" si="0"/>
        <v>779.1888355016747</v>
      </c>
      <c r="E19" s="14">
        <f>G18*$E$11</f>
        <v>199.62058016328089</v>
      </c>
      <c r="F19" s="15">
        <f>PMT($E$11,12,-$G$6)</f>
        <v>978.80941566495562</v>
      </c>
      <c r="G19" s="15">
        <f t="shared" si="1"/>
        <v>6998.2965218266854</v>
      </c>
    </row>
    <row r="20" spans="2:7" ht="15.75" x14ac:dyDescent="0.25">
      <c r="B20" s="14">
        <v>5</v>
      </c>
      <c r="C20" s="17">
        <v>45749</v>
      </c>
      <c r="D20" s="15">
        <f t="shared" si="0"/>
        <v>799.18786092613732</v>
      </c>
      <c r="E20" s="14">
        <f>G19*$E$11</f>
        <v>179.6215547388183</v>
      </c>
      <c r="F20" s="15">
        <f>PMT($E$11,12,-$G$6)</f>
        <v>978.80941566495562</v>
      </c>
      <c r="G20" s="15">
        <f t="shared" si="1"/>
        <v>6199.1086609005479</v>
      </c>
    </row>
    <row r="21" spans="2:7" ht="15.75" x14ac:dyDescent="0.25">
      <c r="B21" s="14">
        <v>6</v>
      </c>
      <c r="C21" s="17">
        <v>45779</v>
      </c>
      <c r="D21" s="15">
        <f t="shared" si="0"/>
        <v>819.70019069956538</v>
      </c>
      <c r="E21" s="14">
        <f>G20*$E$11</f>
        <v>159.10922496539027</v>
      </c>
      <c r="F21" s="15">
        <f>PMT($E$11,12,-$G$6)</f>
        <v>978.80941566495562</v>
      </c>
      <c r="G21" s="15">
        <f t="shared" si="1"/>
        <v>5379.4084702009823</v>
      </c>
    </row>
    <row r="22" spans="2:7" ht="15.75" x14ac:dyDescent="0.25">
      <c r="B22" s="14">
        <v>7</v>
      </c>
      <c r="C22" s="17">
        <v>45810</v>
      </c>
      <c r="D22" s="15">
        <f t="shared" si="0"/>
        <v>840.73899953167961</v>
      </c>
      <c r="E22" s="14">
        <f>G21*$E$11</f>
        <v>138.07041613327601</v>
      </c>
      <c r="F22" s="15">
        <f>PMT($E$11,12,-$G$6)</f>
        <v>978.80941566495562</v>
      </c>
      <c r="G22" s="15">
        <f t="shared" si="1"/>
        <v>4538.6694706693024</v>
      </c>
    </row>
    <row r="23" spans="2:7" ht="15.75" x14ac:dyDescent="0.25">
      <c r="B23" s="14">
        <v>8</v>
      </c>
      <c r="C23" s="17">
        <v>45840</v>
      </c>
      <c r="D23" s="15">
        <f t="shared" si="0"/>
        <v>862.3178002804683</v>
      </c>
      <c r="E23" s="14">
        <f>G22*$E$11</f>
        <v>116.49161538448732</v>
      </c>
      <c r="F23" s="15">
        <f>PMT($E$11,12,-$G$6)</f>
        <v>978.80941566495562</v>
      </c>
      <c r="G23" s="15">
        <f t="shared" si="1"/>
        <v>3676.351670388834</v>
      </c>
    </row>
    <row r="24" spans="2:7" ht="15.75" x14ac:dyDescent="0.25">
      <c r="B24" s="14">
        <v>9</v>
      </c>
      <c r="C24" s="17">
        <v>45871</v>
      </c>
      <c r="D24" s="15">
        <f t="shared" si="0"/>
        <v>884.45045263125871</v>
      </c>
      <c r="E24" s="14">
        <f>G23*$E$11</f>
        <v>94.358963033696938</v>
      </c>
      <c r="F24" s="15">
        <f>PMT($E$11,12,-$G$6)</f>
        <v>978.80941566495562</v>
      </c>
      <c r="G24" s="15">
        <f t="shared" si="1"/>
        <v>2791.9012177575751</v>
      </c>
    </row>
    <row r="25" spans="2:7" ht="15.75" x14ac:dyDescent="0.25">
      <c r="B25" s="14">
        <v>10</v>
      </c>
      <c r="C25" s="17">
        <v>45902</v>
      </c>
      <c r="D25" s="15">
        <f t="shared" si="0"/>
        <v>907.15117199855001</v>
      </c>
      <c r="E25" s="14">
        <f>G24*$E$11</f>
        <v>71.658243666405639</v>
      </c>
      <c r="F25" s="15">
        <f>PMT($E$11,12,-$G$6)</f>
        <v>978.80941566495562</v>
      </c>
      <c r="G25" s="15">
        <f t="shared" si="1"/>
        <v>1884.7500457590249</v>
      </c>
    </row>
    <row r="26" spans="2:7" ht="15.75" x14ac:dyDescent="0.25">
      <c r="B26" s="14">
        <v>11</v>
      </c>
      <c r="C26" s="17">
        <v>45932</v>
      </c>
      <c r="D26" s="15">
        <f t="shared" si="0"/>
        <v>930.43453865632478</v>
      </c>
      <c r="E26" s="14">
        <f>G25*$E$11</f>
        <v>48.374877008630854</v>
      </c>
      <c r="F26" s="15">
        <f>PMT($E$11,12,-$G$6)</f>
        <v>978.80941566495562</v>
      </c>
      <c r="G26" s="15">
        <f t="shared" si="1"/>
        <v>954.31550710270017</v>
      </c>
    </row>
    <row r="27" spans="2:7" ht="15.75" x14ac:dyDescent="0.25">
      <c r="B27" s="10">
        <v>12</v>
      </c>
      <c r="C27" s="11">
        <v>45963</v>
      </c>
      <c r="D27" s="12">
        <f t="shared" si="0"/>
        <v>954.31550710270335</v>
      </c>
      <c r="E27" s="10">
        <f>G26*$E$11</f>
        <v>24.493908562252251</v>
      </c>
      <c r="F27" s="12">
        <f>PMT($E$11,12,-$G$6)</f>
        <v>978.80941566495562</v>
      </c>
      <c r="G27" s="13">
        <f>G26-D27</f>
        <v>-3.1832314562052488E-12</v>
      </c>
    </row>
    <row r="28" spans="2:7" ht="15.75" x14ac:dyDescent="0.25">
      <c r="B28" s="18"/>
      <c r="C28" s="18"/>
      <c r="D28" s="19">
        <f>SUM(D16:D27)</f>
        <v>10000.000000000002</v>
      </c>
      <c r="E28" s="18"/>
      <c r="F28" s="19">
        <f>SUM(F16:F27)</f>
        <v>11745.712987979467</v>
      </c>
      <c r="G28" s="20">
        <f>F28-G15</f>
        <v>1745.7129879794666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6C633-2720-460B-8426-B372459D96F8}">
  <dimension ref="D6:I23"/>
  <sheetViews>
    <sheetView workbookViewId="0">
      <selection activeCell="D6" sqref="D6:I23"/>
    </sheetView>
  </sheetViews>
  <sheetFormatPr baseColWidth="10" defaultRowHeight="15" x14ac:dyDescent="0.25"/>
  <cols>
    <col min="4" max="4" width="3.28515625" bestFit="1" customWidth="1"/>
    <col min="5" max="5" width="45.42578125" bestFit="1" customWidth="1"/>
    <col min="6" max="6" width="14.28515625" bestFit="1" customWidth="1"/>
    <col min="7" max="7" width="11.140625" bestFit="1" customWidth="1"/>
    <col min="8" max="8" width="14.28515625" bestFit="1" customWidth="1"/>
    <col min="9" max="9" width="13.140625" bestFit="1" customWidth="1"/>
  </cols>
  <sheetData>
    <row r="6" spans="4:9" ht="15.75" x14ac:dyDescent="0.25">
      <c r="D6" s="1"/>
      <c r="E6" s="2" t="s">
        <v>0</v>
      </c>
      <c r="F6" s="3">
        <v>0.67</v>
      </c>
      <c r="G6" s="1"/>
      <c r="H6" s="2" t="s">
        <v>4</v>
      </c>
      <c r="I6" s="1" t="s">
        <v>14</v>
      </c>
    </row>
    <row r="7" spans="4:9" ht="15.75" x14ac:dyDescent="0.25">
      <c r="D7" s="4"/>
      <c r="E7" s="4" t="s">
        <v>1</v>
      </c>
      <c r="F7" s="5">
        <v>1.08E-3</v>
      </c>
      <c r="G7" s="4"/>
      <c r="H7" s="6" t="s">
        <v>5</v>
      </c>
      <c r="I7" s="4">
        <v>5000</v>
      </c>
    </row>
    <row r="8" spans="4:9" ht="15.75" x14ac:dyDescent="0.25">
      <c r="D8" s="4"/>
      <c r="E8" s="4" t="s">
        <v>2</v>
      </c>
      <c r="F8" s="5">
        <v>3.4000000000000002E-4</v>
      </c>
      <c r="G8" s="4"/>
      <c r="H8" s="6" t="s">
        <v>7</v>
      </c>
      <c r="I8" s="4">
        <v>6</v>
      </c>
    </row>
    <row r="9" spans="4:9" ht="15.75" x14ac:dyDescent="0.25">
      <c r="D9" s="4"/>
      <c r="E9" s="6" t="s">
        <v>3</v>
      </c>
      <c r="F9" s="7">
        <f>SUM(F6:F8)</f>
        <v>0.67142000000000002</v>
      </c>
      <c r="G9" s="4"/>
      <c r="H9" s="4"/>
      <c r="I9" s="4"/>
    </row>
    <row r="10" spans="4:9" ht="15.75" x14ac:dyDescent="0.25">
      <c r="D10" s="14"/>
      <c r="E10" s="14"/>
      <c r="F10" s="14"/>
      <c r="G10" s="14"/>
      <c r="H10" s="14"/>
      <c r="I10" s="14"/>
    </row>
    <row r="11" spans="4:9" ht="15.75" x14ac:dyDescent="0.25">
      <c r="D11" s="8"/>
      <c r="E11" s="4" t="s">
        <v>12</v>
      </c>
      <c r="F11" s="8"/>
      <c r="G11" s="4"/>
      <c r="H11" s="4"/>
      <c r="I11" s="8"/>
    </row>
    <row r="12" spans="4:9" ht="15.75" x14ac:dyDescent="0.25">
      <c r="D12" s="4"/>
      <c r="E12" s="6" t="s">
        <v>13</v>
      </c>
      <c r="F12" s="8"/>
      <c r="G12" s="9">
        <f>(1+F9)^(1/12)-1</f>
        <v>4.373552662219482E-2</v>
      </c>
      <c r="H12" s="4"/>
      <c r="I12" s="4"/>
    </row>
    <row r="13" spans="4:9" ht="15.75" x14ac:dyDescent="0.25">
      <c r="D13" s="4"/>
      <c r="E13" s="4"/>
      <c r="F13" s="4"/>
      <c r="G13" s="4"/>
      <c r="H13" s="4"/>
      <c r="I13" s="4"/>
    </row>
    <row r="14" spans="4:9" ht="15.75" x14ac:dyDescent="0.25">
      <c r="D14" s="4"/>
      <c r="E14" s="4"/>
      <c r="F14" s="4"/>
      <c r="G14" s="4"/>
      <c r="H14" s="4"/>
      <c r="I14" s="4"/>
    </row>
    <row r="15" spans="4:9" ht="15.75" x14ac:dyDescent="0.25">
      <c r="D15" s="14"/>
      <c r="E15" s="14" t="s">
        <v>8</v>
      </c>
      <c r="F15" s="14" t="s">
        <v>9</v>
      </c>
      <c r="G15" s="14" t="s">
        <v>10</v>
      </c>
      <c r="H15" s="14" t="s">
        <v>7</v>
      </c>
      <c r="I15" s="14" t="s">
        <v>11</v>
      </c>
    </row>
    <row r="16" spans="4:9" ht="15.75" x14ac:dyDescent="0.25">
      <c r="D16" s="1">
        <v>0</v>
      </c>
      <c r="E16" s="1"/>
      <c r="F16" s="1"/>
      <c r="G16" s="1"/>
      <c r="H16" s="1"/>
      <c r="I16" s="1">
        <v>5000</v>
      </c>
    </row>
    <row r="17" spans="4:9" ht="15.75" x14ac:dyDescent="0.25">
      <c r="D17" s="14">
        <v>1</v>
      </c>
      <c r="E17" s="17">
        <v>45628</v>
      </c>
      <c r="F17" s="15">
        <f>H17-G17</f>
        <v>746.76288053381359</v>
      </c>
      <c r="G17" s="14">
        <f>I16*$G$12</f>
        <v>218.67763311097411</v>
      </c>
      <c r="H17" s="15">
        <f>PMT($G$12,6,-$I$7)</f>
        <v>965.44051364478764</v>
      </c>
      <c r="I17" s="16">
        <f>I16-F17</f>
        <v>4253.2371194661864</v>
      </c>
    </row>
    <row r="18" spans="4:9" ht="15.75" x14ac:dyDescent="0.25">
      <c r="D18" s="14">
        <v>2</v>
      </c>
      <c r="E18" s="17">
        <v>45659</v>
      </c>
      <c r="F18" s="15">
        <f>H18-G18</f>
        <v>779.42294837586701</v>
      </c>
      <c r="G18" s="14">
        <f t="shared" ref="G18:G28" si="0">I17*$G$12</f>
        <v>186.01756526892061</v>
      </c>
      <c r="H18" s="15">
        <f t="shared" ref="H18:H22" si="1">PMT($G$12,6,-$I$7)</f>
        <v>965.44051364478764</v>
      </c>
      <c r="I18" s="16">
        <f t="shared" ref="I18:I28" si="2">I17-F18</f>
        <v>3473.8141710903192</v>
      </c>
    </row>
    <row r="19" spans="4:9" ht="15.75" x14ac:dyDescent="0.25">
      <c r="D19" s="14">
        <v>3</v>
      </c>
      <c r="E19" s="17">
        <v>45690</v>
      </c>
      <c r="F19" s="15">
        <f t="shared" ref="F18:F28" si="3">H19-G19</f>
        <v>813.51142148450936</v>
      </c>
      <c r="G19" s="14">
        <f t="shared" si="0"/>
        <v>151.92909216027829</v>
      </c>
      <c r="H19" s="15">
        <f t="shared" si="1"/>
        <v>965.44051364478764</v>
      </c>
      <c r="I19" s="16">
        <f t="shared" si="2"/>
        <v>2660.3027496058098</v>
      </c>
    </row>
    <row r="20" spans="4:9" ht="15.75" x14ac:dyDescent="0.25">
      <c r="D20" s="14">
        <v>4</v>
      </c>
      <c r="E20" s="17">
        <v>45718</v>
      </c>
      <c r="F20" s="15">
        <f t="shared" si="3"/>
        <v>849.09077191630467</v>
      </c>
      <c r="G20" s="14">
        <f t="shared" si="0"/>
        <v>116.34974172848298</v>
      </c>
      <c r="H20" s="15">
        <f t="shared" si="1"/>
        <v>965.44051364478764</v>
      </c>
      <c r="I20" s="16">
        <f t="shared" si="2"/>
        <v>1811.2119776895051</v>
      </c>
    </row>
    <row r="21" spans="4:9" ht="15.75" x14ac:dyDescent="0.25">
      <c r="D21" s="14">
        <v>5</v>
      </c>
      <c r="E21" s="17">
        <v>45749</v>
      </c>
      <c r="F21" s="15">
        <f t="shared" si="3"/>
        <v>886.22620397611013</v>
      </c>
      <c r="G21" s="14">
        <f t="shared" si="0"/>
        <v>79.214309668677487</v>
      </c>
      <c r="H21" s="15">
        <f t="shared" si="1"/>
        <v>965.44051364478764</v>
      </c>
      <c r="I21" s="16">
        <f t="shared" si="2"/>
        <v>924.98577371339502</v>
      </c>
    </row>
    <row r="22" spans="4:9" ht="15.75" x14ac:dyDescent="0.25">
      <c r="D22" s="14">
        <v>6</v>
      </c>
      <c r="E22" s="17">
        <v>45779</v>
      </c>
      <c r="F22" s="15">
        <f t="shared" si="3"/>
        <v>924.985773713394</v>
      </c>
      <c r="G22" s="14">
        <f t="shared" si="0"/>
        <v>40.454739931393661</v>
      </c>
      <c r="H22" s="15">
        <f t="shared" si="1"/>
        <v>965.44051364478764</v>
      </c>
      <c r="I22" s="21">
        <f t="shared" si="2"/>
        <v>1.0231815394945443E-12</v>
      </c>
    </row>
    <row r="23" spans="4:9" ht="15.75" x14ac:dyDescent="0.25">
      <c r="D23" s="18"/>
      <c r="E23" s="18"/>
      <c r="F23" s="19"/>
      <c r="G23" s="18"/>
      <c r="H23" s="19">
        <f>SUM(H17:H22)</f>
        <v>5792.6430818687259</v>
      </c>
      <c r="I23" s="19">
        <f>H23-I16</f>
        <v>792.64308186872586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0FAB9-0A8A-4446-9021-CEAFA3C29631}">
  <dimension ref="D6:I53"/>
  <sheetViews>
    <sheetView tabSelected="1" topLeftCell="A3" zoomScale="70" zoomScaleNormal="70" workbookViewId="0">
      <selection activeCell="M28" sqref="M28"/>
    </sheetView>
  </sheetViews>
  <sheetFormatPr baseColWidth="10" defaultRowHeight="15" x14ac:dyDescent="0.25"/>
  <cols>
    <col min="4" max="4" width="3.85546875" bestFit="1" customWidth="1"/>
    <col min="5" max="5" width="45.42578125" bestFit="1" customWidth="1"/>
    <col min="6" max="6" width="13.140625" bestFit="1" customWidth="1"/>
    <col min="8" max="9" width="14.85546875" bestFit="1" customWidth="1"/>
  </cols>
  <sheetData>
    <row r="6" spans="4:9" ht="15.75" x14ac:dyDescent="0.25">
      <c r="D6" s="1"/>
      <c r="E6" s="2" t="s">
        <v>0</v>
      </c>
      <c r="F6" s="3">
        <v>0.31900000000000001</v>
      </c>
      <c r="G6" s="1"/>
      <c r="H6" s="2" t="s">
        <v>4</v>
      </c>
      <c r="I6" s="1" t="s">
        <v>15</v>
      </c>
    </row>
    <row r="7" spans="4:9" ht="15.75" x14ac:dyDescent="0.25">
      <c r="D7" s="4"/>
      <c r="E7" s="4" t="s">
        <v>1</v>
      </c>
      <c r="F7" s="5">
        <v>1.08E-3</v>
      </c>
      <c r="G7" s="4"/>
      <c r="H7" s="6" t="s">
        <v>5</v>
      </c>
      <c r="I7" s="4">
        <v>15000</v>
      </c>
    </row>
    <row r="8" spans="4:9" ht="15.75" x14ac:dyDescent="0.25">
      <c r="D8" s="4"/>
      <c r="E8" s="4" t="s">
        <v>2</v>
      </c>
      <c r="F8" s="5">
        <v>3.4000000000000002E-4</v>
      </c>
      <c r="G8" s="4"/>
      <c r="H8" s="6" t="s">
        <v>7</v>
      </c>
      <c r="I8" s="4">
        <v>36</v>
      </c>
    </row>
    <row r="9" spans="4:9" ht="15.75" x14ac:dyDescent="0.25">
      <c r="D9" s="4"/>
      <c r="E9" s="6" t="s">
        <v>3</v>
      </c>
      <c r="F9" s="7">
        <f>SUM(F6:F8)</f>
        <v>0.32042000000000004</v>
      </c>
      <c r="G9" s="4"/>
      <c r="H9" s="4"/>
      <c r="I9" s="4"/>
    </row>
    <row r="10" spans="4:9" ht="15.75" x14ac:dyDescent="0.25">
      <c r="D10" s="14"/>
      <c r="E10" s="14"/>
      <c r="F10" s="14"/>
      <c r="G10" s="14"/>
      <c r="H10" s="14"/>
      <c r="I10" s="14"/>
    </row>
    <row r="11" spans="4:9" ht="15.75" x14ac:dyDescent="0.25">
      <c r="D11" s="8"/>
      <c r="E11" s="4" t="s">
        <v>12</v>
      </c>
      <c r="F11" s="8"/>
      <c r="G11" s="4"/>
      <c r="H11" s="4"/>
      <c r="I11" s="8"/>
    </row>
    <row r="12" spans="4:9" ht="15.75" x14ac:dyDescent="0.25">
      <c r="D12" s="4"/>
      <c r="E12" s="6" t="s">
        <v>13</v>
      </c>
      <c r="F12" s="8"/>
      <c r="G12" s="9">
        <f>(1+F9)^(1/12)-1</f>
        <v>2.3432822596751279E-2</v>
      </c>
      <c r="H12" s="4"/>
      <c r="I12" s="4"/>
    </row>
    <row r="13" spans="4:9" ht="15.75" x14ac:dyDescent="0.25">
      <c r="D13" s="4"/>
      <c r="E13" s="4"/>
      <c r="F13" s="4"/>
      <c r="G13" s="4"/>
      <c r="H13" s="4"/>
      <c r="I13" s="4"/>
    </row>
    <row r="14" spans="4:9" ht="15.75" x14ac:dyDescent="0.25">
      <c r="D14" s="4"/>
      <c r="E14" s="4"/>
      <c r="F14" s="4"/>
      <c r="G14" s="4"/>
      <c r="H14" s="4"/>
      <c r="I14" s="4"/>
    </row>
    <row r="15" spans="4:9" ht="15.75" x14ac:dyDescent="0.25">
      <c r="D15" s="14"/>
      <c r="E15" s="14" t="s">
        <v>8</v>
      </c>
      <c r="F15" s="14" t="s">
        <v>9</v>
      </c>
      <c r="G15" s="14" t="s">
        <v>10</v>
      </c>
      <c r="H15" s="14" t="s">
        <v>7</v>
      </c>
      <c r="I15" s="14" t="s">
        <v>11</v>
      </c>
    </row>
    <row r="16" spans="4:9" ht="15.75" x14ac:dyDescent="0.25">
      <c r="D16" s="1">
        <v>0</v>
      </c>
      <c r="E16" s="1"/>
      <c r="F16" s="1"/>
      <c r="G16" s="1"/>
      <c r="H16" s="1"/>
      <c r="I16" s="1">
        <v>15000</v>
      </c>
    </row>
    <row r="17" spans="4:9" ht="15.75" x14ac:dyDescent="0.25">
      <c r="D17" s="14">
        <v>1</v>
      </c>
      <c r="E17" s="17">
        <v>45628</v>
      </c>
      <c r="F17" s="15">
        <f>H17-G17</f>
        <v>269.92936823091895</v>
      </c>
      <c r="G17" s="14">
        <f>I16*$G$12</f>
        <v>351.49233895126918</v>
      </c>
      <c r="H17" s="15">
        <f>PMT($G$12,36,-$I$7)</f>
        <v>621.42170718218813</v>
      </c>
      <c r="I17" s="16">
        <f>I16-F17</f>
        <v>14730.070631769082</v>
      </c>
    </row>
    <row r="18" spans="4:9" ht="15.75" x14ac:dyDescent="0.25">
      <c r="D18" s="14">
        <v>2</v>
      </c>
      <c r="E18" s="17">
        <v>45659</v>
      </c>
      <c r="F18" s="15">
        <f>H18-G18</f>
        <v>276.25457523032719</v>
      </c>
      <c r="G18" s="14">
        <f t="shared" ref="G18:G52" si="0">I17*$G$12</f>
        <v>345.16713195186094</v>
      </c>
      <c r="H18" s="15">
        <f t="shared" ref="H18:H52" si="1">PMT($G$12,36,-$I$7)</f>
        <v>621.42170718218813</v>
      </c>
      <c r="I18" s="16">
        <f t="shared" ref="I18:I52" si="2">I17-F18</f>
        <v>14453.816056538755</v>
      </c>
    </row>
    <row r="19" spans="4:9" ht="15.75" x14ac:dyDescent="0.25">
      <c r="D19" s="14">
        <v>3</v>
      </c>
      <c r="E19" s="17">
        <v>45690</v>
      </c>
      <c r="F19" s="15">
        <f t="shared" ref="F19:F52" si="3">H19-G19</f>
        <v>282.72799968324034</v>
      </c>
      <c r="G19" s="14">
        <f t="shared" si="0"/>
        <v>338.69370749894779</v>
      </c>
      <c r="H19" s="15">
        <f t="shared" si="1"/>
        <v>621.42170718218813</v>
      </c>
      <c r="I19" s="16">
        <f t="shared" si="2"/>
        <v>14171.088056855515</v>
      </c>
    </row>
    <row r="20" spans="4:9" ht="15.75" x14ac:dyDescent="0.25">
      <c r="D20" s="14">
        <v>4</v>
      </c>
      <c r="E20" s="17">
        <v>45718</v>
      </c>
      <c r="F20" s="15">
        <f t="shared" si="3"/>
        <v>289.35311474295202</v>
      </c>
      <c r="G20" s="14">
        <f t="shared" si="0"/>
        <v>332.06859243923611</v>
      </c>
      <c r="H20" s="15">
        <f t="shared" si="1"/>
        <v>621.42170718218813</v>
      </c>
      <c r="I20" s="16">
        <f t="shared" si="2"/>
        <v>13881.734942112564</v>
      </c>
    </row>
    <row r="21" spans="4:9" ht="15.75" x14ac:dyDescent="0.25">
      <c r="D21" s="14">
        <v>5</v>
      </c>
      <c r="E21" s="17">
        <v>45749</v>
      </c>
      <c r="F21" s="15">
        <f t="shared" si="3"/>
        <v>296.13347494854105</v>
      </c>
      <c r="G21" s="14">
        <f t="shared" si="0"/>
        <v>325.28823223364708</v>
      </c>
      <c r="H21" s="15">
        <f t="shared" si="1"/>
        <v>621.42170718218813</v>
      </c>
      <c r="I21" s="16">
        <f t="shared" si="2"/>
        <v>13585.601467164022</v>
      </c>
    </row>
    <row r="22" spans="4:9" ht="15.75" x14ac:dyDescent="0.25">
      <c r="D22" s="14">
        <v>6</v>
      </c>
      <c r="E22" s="17">
        <v>45779</v>
      </c>
      <c r="F22" s="15">
        <f t="shared" si="3"/>
        <v>303.07271813196968</v>
      </c>
      <c r="G22" s="14">
        <f t="shared" si="0"/>
        <v>318.34898905021845</v>
      </c>
      <c r="H22" s="15">
        <f t="shared" si="1"/>
        <v>621.42170718218813</v>
      </c>
      <c r="I22" s="22">
        <f t="shared" si="2"/>
        <v>13282.528749032053</v>
      </c>
    </row>
    <row r="23" spans="4:9" ht="15.75" x14ac:dyDescent="0.25">
      <c r="D23" s="14">
        <v>7</v>
      </c>
      <c r="E23" s="17">
        <v>45810</v>
      </c>
      <c r="F23" s="15">
        <f t="shared" si="3"/>
        <v>310.17456736987134</v>
      </c>
      <c r="G23" s="14">
        <f t="shared" si="0"/>
        <v>311.24713981231679</v>
      </c>
      <c r="H23" s="15">
        <f t="shared" si="1"/>
        <v>621.42170718218813</v>
      </c>
      <c r="I23" s="22">
        <f t="shared" si="2"/>
        <v>12972.354181662182</v>
      </c>
    </row>
    <row r="24" spans="4:9" ht="15.75" x14ac:dyDescent="0.25">
      <c r="D24" s="14">
        <v>8</v>
      </c>
      <c r="E24" s="17">
        <v>45840</v>
      </c>
      <c r="F24" s="15">
        <f t="shared" si="3"/>
        <v>317.44283298107359</v>
      </c>
      <c r="G24" s="14">
        <f t="shared" si="0"/>
        <v>303.97887420111454</v>
      </c>
      <c r="H24" s="15">
        <f t="shared" si="1"/>
        <v>621.42170718218813</v>
      </c>
      <c r="I24" s="22">
        <f t="shared" si="2"/>
        <v>12654.911348681107</v>
      </c>
    </row>
    <row r="25" spans="4:9" ht="15.75" x14ac:dyDescent="0.25">
      <c r="D25" s="14">
        <v>9</v>
      </c>
      <c r="E25" s="17">
        <v>45871</v>
      </c>
      <c r="F25" s="15">
        <f t="shared" si="3"/>
        <v>324.88141457092928</v>
      </c>
      <c r="G25" s="14">
        <f t="shared" si="0"/>
        <v>296.54029261125885</v>
      </c>
      <c r="H25" s="15">
        <f t="shared" si="1"/>
        <v>621.42170718218813</v>
      </c>
      <c r="I25" s="22">
        <f t="shared" si="2"/>
        <v>12330.029934110178</v>
      </c>
    </row>
    <row r="26" spans="4:9" ht="15.75" x14ac:dyDescent="0.25">
      <c r="D26" s="14">
        <v>10</v>
      </c>
      <c r="E26" s="17">
        <v>45902</v>
      </c>
      <c r="F26" s="15">
        <f t="shared" si="3"/>
        <v>332.49430312355145</v>
      </c>
      <c r="G26" s="14">
        <f t="shared" si="0"/>
        <v>288.92740405863668</v>
      </c>
      <c r="H26" s="15">
        <f t="shared" si="1"/>
        <v>621.42170718218813</v>
      </c>
      <c r="I26" s="22">
        <f t="shared" si="2"/>
        <v>11997.535630986627</v>
      </c>
    </row>
    <row r="27" spans="4:9" ht="15.75" x14ac:dyDescent="0.25">
      <c r="D27" s="14">
        <v>11</v>
      </c>
      <c r="E27" s="17">
        <v>45932</v>
      </c>
      <c r="F27" s="15">
        <f t="shared" si="3"/>
        <v>340.28558314307605</v>
      </c>
      <c r="G27" s="14">
        <f t="shared" si="0"/>
        <v>281.13612403911208</v>
      </c>
      <c r="H27" s="15">
        <f t="shared" si="1"/>
        <v>621.42170718218813</v>
      </c>
      <c r="I27" s="22">
        <f t="shared" si="2"/>
        <v>11657.250047843552</v>
      </c>
    </row>
    <row r="28" spans="4:9" ht="15.75" x14ac:dyDescent="0.25">
      <c r="D28" s="14">
        <v>12</v>
      </c>
      <c r="E28" s="17">
        <v>45963</v>
      </c>
      <c r="F28" s="15">
        <f t="shared" si="3"/>
        <v>348.2594348450998</v>
      </c>
      <c r="G28" s="14">
        <f t="shared" si="0"/>
        <v>273.16227233708833</v>
      </c>
      <c r="H28" s="15">
        <f t="shared" si="1"/>
        <v>621.42170718218813</v>
      </c>
      <c r="I28" s="22">
        <f t="shared" si="2"/>
        <v>11308.990612998452</v>
      </c>
    </row>
    <row r="29" spans="4:9" ht="15.75" x14ac:dyDescent="0.25">
      <c r="D29" s="14">
        <v>13</v>
      </c>
      <c r="E29" s="17">
        <v>45993</v>
      </c>
      <c r="F29" s="15">
        <f t="shared" si="3"/>
        <v>356.42013639946992</v>
      </c>
      <c r="G29" s="14">
        <f t="shared" si="0"/>
        <v>265.0015707827182</v>
      </c>
      <c r="H29" s="15">
        <f t="shared" si="1"/>
        <v>621.42170718218813</v>
      </c>
      <c r="I29" s="22">
        <f t="shared" si="2"/>
        <v>10952.570476598981</v>
      </c>
    </row>
    <row r="30" spans="4:9" ht="15.75" x14ac:dyDescent="0.25">
      <c r="D30" s="14">
        <v>14</v>
      </c>
      <c r="E30" s="17">
        <v>46024</v>
      </c>
      <c r="F30" s="15">
        <f t="shared" si="3"/>
        <v>364.77206622562858</v>
      </c>
      <c r="G30" s="14">
        <f t="shared" si="0"/>
        <v>256.64964095655955</v>
      </c>
      <c r="H30" s="15">
        <f t="shared" si="1"/>
        <v>621.42170718218813</v>
      </c>
      <c r="I30" s="22">
        <f t="shared" si="2"/>
        <v>10587.798410373352</v>
      </c>
    </row>
    <row r="31" spans="4:9" ht="15.75" x14ac:dyDescent="0.25">
      <c r="D31" s="14">
        <v>15</v>
      </c>
      <c r="E31" s="17">
        <v>46055</v>
      </c>
      <c r="F31" s="15">
        <f t="shared" si="3"/>
        <v>373.31970534174417</v>
      </c>
      <c r="G31" s="14">
        <f t="shared" si="0"/>
        <v>248.10200184044396</v>
      </c>
      <c r="H31" s="15">
        <f t="shared" si="1"/>
        <v>621.42170718218813</v>
      </c>
      <c r="I31" s="22">
        <f t="shared" si="2"/>
        <v>10214.478705031608</v>
      </c>
    </row>
    <row r="32" spans="4:9" ht="15.75" x14ac:dyDescent="0.25">
      <c r="D32" s="14">
        <v>16</v>
      </c>
      <c r="E32" s="17">
        <v>46083</v>
      </c>
      <c r="F32" s="15">
        <f t="shared" si="3"/>
        <v>382.06763976888874</v>
      </c>
      <c r="G32" s="14">
        <f t="shared" si="0"/>
        <v>239.35406741329942</v>
      </c>
      <c r="H32" s="15">
        <f t="shared" si="1"/>
        <v>621.42170718218813</v>
      </c>
      <c r="I32" s="22">
        <f t="shared" si="2"/>
        <v>9832.4110652627187</v>
      </c>
    </row>
    <row r="33" spans="4:9" ht="15.75" x14ac:dyDescent="0.25">
      <c r="D33" s="14">
        <v>17</v>
      </c>
      <c r="E33" s="17">
        <v>46114</v>
      </c>
      <c r="F33" s="15">
        <f t="shared" si="3"/>
        <v>391.02056299155254</v>
      </c>
      <c r="G33" s="14">
        <f t="shared" si="0"/>
        <v>230.40114419063556</v>
      </c>
      <c r="H33" s="15">
        <f t="shared" si="1"/>
        <v>621.42170718218813</v>
      </c>
      <c r="I33" s="22">
        <f t="shared" si="2"/>
        <v>9441.390502271166</v>
      </c>
    </row>
    <row r="34" spans="4:9" ht="15.75" x14ac:dyDescent="0.25">
      <c r="D34" s="14">
        <v>18</v>
      </c>
      <c r="E34" s="17">
        <v>46144</v>
      </c>
      <c r="F34" s="15">
        <f t="shared" si="3"/>
        <v>400.18327847581543</v>
      </c>
      <c r="G34" s="14">
        <f t="shared" si="0"/>
        <v>221.2384287063727</v>
      </c>
      <c r="H34" s="15">
        <f t="shared" si="1"/>
        <v>621.42170718218813</v>
      </c>
      <c r="I34" s="22">
        <f t="shared" si="2"/>
        <v>9041.2072237953507</v>
      </c>
    </row>
    <row r="35" spans="4:9" ht="15.75" x14ac:dyDescent="0.25">
      <c r="D35" s="14">
        <v>19</v>
      </c>
      <c r="E35" s="17">
        <v>46175</v>
      </c>
      <c r="F35" s="15">
        <f t="shared" si="3"/>
        <v>409.56070224652552</v>
      </c>
      <c r="G35" s="14">
        <f t="shared" si="0"/>
        <v>211.86100493566261</v>
      </c>
      <c r="H35" s="15">
        <f t="shared" si="1"/>
        <v>621.42170718218813</v>
      </c>
      <c r="I35" s="22">
        <f t="shared" si="2"/>
        <v>8631.6465215488261</v>
      </c>
    </row>
    <row r="36" spans="4:9" ht="15.75" x14ac:dyDescent="0.25">
      <c r="D36" s="14">
        <v>20</v>
      </c>
      <c r="E36" s="17">
        <v>46205</v>
      </c>
      <c r="F36" s="15">
        <f t="shared" si="3"/>
        <v>419.15786552486918</v>
      </c>
      <c r="G36" s="14">
        <f t="shared" si="0"/>
        <v>202.26384165731892</v>
      </c>
      <c r="H36" s="15">
        <f t="shared" si="1"/>
        <v>621.42170718218813</v>
      </c>
      <c r="I36" s="22">
        <f t="shared" si="2"/>
        <v>8212.4886560239574</v>
      </c>
    </row>
    <row r="37" spans="4:9" ht="15.75" x14ac:dyDescent="0.25">
      <c r="D37" s="14">
        <v>21</v>
      </c>
      <c r="E37" s="17">
        <v>46236</v>
      </c>
      <c r="F37" s="15">
        <f t="shared" si="3"/>
        <v>428.97991742774639</v>
      </c>
      <c r="G37" s="14">
        <f t="shared" si="0"/>
        <v>192.44178975444174</v>
      </c>
      <c r="H37" s="15">
        <f t="shared" si="1"/>
        <v>621.42170718218813</v>
      </c>
      <c r="I37" s="22">
        <f t="shared" si="2"/>
        <v>7783.5087385962106</v>
      </c>
    </row>
    <row r="38" spans="4:9" ht="15.75" x14ac:dyDescent="0.25">
      <c r="D38" s="14">
        <v>22</v>
      </c>
      <c r="E38" s="17">
        <v>46267</v>
      </c>
      <c r="F38" s="15">
        <f t="shared" si="3"/>
        <v>439.03212773039979</v>
      </c>
      <c r="G38" s="14">
        <f t="shared" si="0"/>
        <v>182.38957945178834</v>
      </c>
      <c r="H38" s="15">
        <f t="shared" si="1"/>
        <v>621.42170718218813</v>
      </c>
      <c r="I38" s="22">
        <f t="shared" si="2"/>
        <v>7344.4766108658105</v>
      </c>
    </row>
    <row r="39" spans="4:9" ht="15.75" x14ac:dyDescent="0.25">
      <c r="D39" s="14">
        <v>23</v>
      </c>
      <c r="E39" s="17">
        <v>46297</v>
      </c>
      <c r="F39" s="15">
        <f t="shared" si="3"/>
        <v>449.31988969378051</v>
      </c>
      <c r="G39" s="14">
        <f t="shared" si="0"/>
        <v>172.10181748840762</v>
      </c>
      <c r="H39" s="15">
        <f t="shared" si="1"/>
        <v>621.42170718218813</v>
      </c>
      <c r="I39" s="22">
        <f t="shared" si="2"/>
        <v>6895.1567211720303</v>
      </c>
    </row>
    <row r="40" spans="4:9" ht="15.75" x14ac:dyDescent="0.25">
      <c r="D40" s="14">
        <v>24</v>
      </c>
      <c r="E40" s="17">
        <v>46328</v>
      </c>
      <c r="F40" s="15">
        <f t="shared" si="3"/>
        <v>459.84872295816672</v>
      </c>
      <c r="G40" s="14">
        <f t="shared" si="0"/>
        <v>161.57298422402141</v>
      </c>
      <c r="H40" s="15">
        <f t="shared" si="1"/>
        <v>621.42170718218813</v>
      </c>
      <c r="I40" s="22">
        <f t="shared" si="2"/>
        <v>6435.3079982138634</v>
      </c>
    </row>
    <row r="41" spans="4:9" ht="15.75" x14ac:dyDescent="0.25">
      <c r="D41" s="14">
        <v>25</v>
      </c>
      <c r="E41" s="17">
        <v>46358</v>
      </c>
      <c r="F41" s="15">
        <f t="shared" si="3"/>
        <v>470.62427650458807</v>
      </c>
      <c r="G41" s="14">
        <f t="shared" si="0"/>
        <v>150.79743067760006</v>
      </c>
      <c r="H41" s="15">
        <f t="shared" si="1"/>
        <v>621.42170718218813</v>
      </c>
      <c r="I41" s="22">
        <f t="shared" si="2"/>
        <v>5964.6837217092752</v>
      </c>
    </row>
    <row r="42" spans="4:9" ht="15.75" x14ac:dyDescent="0.25">
      <c r="D42" s="14">
        <v>26</v>
      </c>
      <c r="E42" s="17">
        <v>46389</v>
      </c>
      <c r="F42" s="15">
        <f t="shared" si="3"/>
        <v>481.65233168564453</v>
      </c>
      <c r="G42" s="14">
        <f t="shared" si="0"/>
        <v>139.76937549654363</v>
      </c>
      <c r="H42" s="15">
        <f t="shared" si="1"/>
        <v>621.42170718218813</v>
      </c>
      <c r="I42" s="22">
        <f t="shared" si="2"/>
        <v>5483.0313900236306</v>
      </c>
    </row>
    <row r="43" spans="4:9" ht="15.75" x14ac:dyDescent="0.25">
      <c r="D43" s="14">
        <v>27</v>
      </c>
      <c r="E43" s="17">
        <v>46420</v>
      </c>
      <c r="F43" s="15">
        <f t="shared" si="3"/>
        <v>492.93880532734579</v>
      </c>
      <c r="G43" s="14">
        <f t="shared" si="0"/>
        <v>128.48290185484231</v>
      </c>
      <c r="H43" s="15">
        <f t="shared" si="1"/>
        <v>621.42170718218813</v>
      </c>
      <c r="I43" s="22">
        <f t="shared" si="2"/>
        <v>4990.0925846962846</v>
      </c>
    </row>
    <row r="44" spans="4:9" ht="15.75" x14ac:dyDescent="0.25">
      <c r="D44" s="14">
        <v>28</v>
      </c>
      <c r="E44" s="17">
        <v>46448</v>
      </c>
      <c r="F44" s="15">
        <f t="shared" si="3"/>
        <v>504.48975290363603</v>
      </c>
      <c r="G44" s="14">
        <f t="shared" si="0"/>
        <v>116.9319542785521</v>
      </c>
      <c r="H44" s="15">
        <f t="shared" si="1"/>
        <v>621.42170718218813</v>
      </c>
      <c r="I44" s="22">
        <f t="shared" si="2"/>
        <v>4485.6028317926484</v>
      </c>
    </row>
    <row r="45" spans="4:9" ht="15.75" x14ac:dyDescent="0.25">
      <c r="D45" s="14">
        <v>29</v>
      </c>
      <c r="E45" s="17">
        <v>46479</v>
      </c>
      <c r="F45" s="15">
        <f t="shared" si="3"/>
        <v>516.31137178530582</v>
      </c>
      <c r="G45" s="14">
        <f t="shared" si="0"/>
        <v>105.11033539688231</v>
      </c>
      <c r="H45" s="15">
        <f t="shared" si="1"/>
        <v>621.42170718218813</v>
      </c>
      <c r="I45" s="22">
        <f t="shared" si="2"/>
        <v>3969.2914600073427</v>
      </c>
    </row>
    <row r="46" spans="4:9" ht="15.75" x14ac:dyDescent="0.25">
      <c r="D46" s="14">
        <v>30</v>
      </c>
      <c r="E46" s="17">
        <v>46509</v>
      </c>
      <c r="F46" s="15">
        <f t="shared" si="3"/>
        <v>528.41000456503616</v>
      </c>
      <c r="G46" s="14">
        <f t="shared" si="0"/>
        <v>93.01170261715194</v>
      </c>
      <c r="H46" s="15">
        <f t="shared" si="1"/>
        <v>621.42170718218813</v>
      </c>
      <c r="I46" s="22">
        <f t="shared" si="2"/>
        <v>3440.8814554423066</v>
      </c>
    </row>
    <row r="47" spans="4:9" ht="15.75" x14ac:dyDescent="0.25">
      <c r="D47" s="14">
        <v>31</v>
      </c>
      <c r="E47" s="17">
        <v>46540</v>
      </c>
      <c r="F47" s="15">
        <f t="shared" si="3"/>
        <v>540.79214246035724</v>
      </c>
      <c r="G47" s="14">
        <f t="shared" si="0"/>
        <v>80.629564721830917</v>
      </c>
      <c r="H47" s="15">
        <f t="shared" si="1"/>
        <v>621.42170718218813</v>
      </c>
      <c r="I47" s="22">
        <f t="shared" si="2"/>
        <v>2900.0893129819492</v>
      </c>
    </row>
    <row r="48" spans="4:9" ht="15.75" x14ac:dyDescent="0.25">
      <c r="D48" s="14">
        <v>32</v>
      </c>
      <c r="E48" s="17">
        <v>46570</v>
      </c>
      <c r="F48" s="15">
        <f t="shared" si="3"/>
        <v>553.46442879634787</v>
      </c>
      <c r="G48" s="14">
        <f t="shared" si="0"/>
        <v>67.957278385840311</v>
      </c>
      <c r="H48" s="15">
        <f t="shared" si="1"/>
        <v>621.42170718218813</v>
      </c>
      <c r="I48" s="22">
        <f t="shared" si="2"/>
        <v>2346.6248841856013</v>
      </c>
    </row>
    <row r="49" spans="4:9" ht="15.75" x14ac:dyDescent="0.25">
      <c r="D49" s="14">
        <v>33</v>
      </c>
      <c r="E49" s="17">
        <v>46601</v>
      </c>
      <c r="F49" s="15">
        <f t="shared" si="3"/>
        <v>566.43366256994489</v>
      </c>
      <c r="G49" s="14">
        <f t="shared" si="0"/>
        <v>54.988044612243215</v>
      </c>
      <c r="H49" s="15">
        <f t="shared" si="1"/>
        <v>621.42170718218813</v>
      </c>
      <c r="I49" s="22">
        <f t="shared" si="2"/>
        <v>1780.1912216156566</v>
      </c>
    </row>
    <row r="50" spans="4:9" ht="15.75" x14ac:dyDescent="0.25">
      <c r="D50" s="14">
        <v>34</v>
      </c>
      <c r="E50" s="17">
        <v>46632</v>
      </c>
      <c r="F50" s="15">
        <f t="shared" si="3"/>
        <v>579.70680209777447</v>
      </c>
      <c r="G50" s="14">
        <f t="shared" si="0"/>
        <v>41.714905084413623</v>
      </c>
      <c r="H50" s="15">
        <f t="shared" si="1"/>
        <v>621.42170718218813</v>
      </c>
      <c r="I50" s="22">
        <f t="shared" si="2"/>
        <v>1200.4844195178821</v>
      </c>
    </row>
    <row r="51" spans="4:9" ht="15.75" x14ac:dyDescent="0.25">
      <c r="D51" s="14">
        <v>35</v>
      </c>
      <c r="E51" s="17">
        <v>46662</v>
      </c>
      <c r="F51" s="15">
        <f t="shared" si="3"/>
        <v>593.29096874946163</v>
      </c>
      <c r="G51" s="14">
        <f t="shared" si="0"/>
        <v>28.130738432726471</v>
      </c>
      <c r="H51" s="15">
        <f t="shared" si="1"/>
        <v>621.42170718218813</v>
      </c>
      <c r="I51" s="22">
        <f t="shared" si="2"/>
        <v>607.19345076842046</v>
      </c>
    </row>
    <row r="52" spans="4:9" ht="15.75" x14ac:dyDescent="0.25">
      <c r="D52" s="14">
        <v>36</v>
      </c>
      <c r="E52" s="17">
        <v>46693</v>
      </c>
      <c r="F52" s="15">
        <f t="shared" si="3"/>
        <v>607.19345076842251</v>
      </c>
      <c r="G52" s="14">
        <f t="shared" si="0"/>
        <v>14.228256413765628</v>
      </c>
      <c r="H52" s="15">
        <f t="shared" si="1"/>
        <v>621.42170718218813</v>
      </c>
      <c r="I52" s="21">
        <f t="shared" si="2"/>
        <v>-2.0463630789890885E-12</v>
      </c>
    </row>
    <row r="53" spans="4:9" ht="15.75" x14ac:dyDescent="0.25">
      <c r="D53" s="14"/>
      <c r="E53" s="18"/>
      <c r="F53" s="18"/>
      <c r="G53" s="18"/>
      <c r="H53" s="19">
        <f>SUM(H17:H52)</f>
        <v>22371.18145855876</v>
      </c>
      <c r="I53" s="20">
        <f>H53-I16</f>
        <v>7371.1814585587599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MicroEmprendedor CMAC Trujillo</vt:lpstr>
      <vt:lpstr>Manos Emprendedoras</vt:lpstr>
      <vt:lpstr>CrediAmigo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Walter Ysidro Palomino</dc:creator>
  <cp:lastModifiedBy>Gabriel Walter Ysidro Palomino</cp:lastModifiedBy>
  <dcterms:created xsi:type="dcterms:W3CDTF">2024-11-14T01:09:18Z</dcterms:created>
  <dcterms:modified xsi:type="dcterms:W3CDTF">2024-11-14T02:44:32Z</dcterms:modified>
</cp:coreProperties>
</file>