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sou\OneDrive\Área de Trabalho\"/>
    </mc:Choice>
  </mc:AlternateContent>
  <xr:revisionPtr revIDLastSave="0" documentId="13_ncr:1_{AA77CDAA-366C-4305-9366-5619397C2ED5}" xr6:coauthVersionLast="47" xr6:coauthVersionMax="47" xr10:uidLastSave="{00000000-0000-0000-0000-000000000000}"/>
  <bookViews>
    <workbookView xWindow="-120" yWindow="-120" windowWidth="20730" windowHeight="11760" xr2:uid="{5D7F3A9A-47AD-4D1B-B95A-5B68640EB23A}"/>
  </bookViews>
  <sheets>
    <sheet name="App" sheetId="1" r:id="rId1"/>
    <sheet name="Auxiliar" sheetId="2" r:id="rId2"/>
  </sheets>
  <definedNames>
    <definedName name="Aporte">App!$D$13</definedName>
    <definedName name="Patrimonio">App!$D$16</definedName>
    <definedName name="Percentual">App!$D$9</definedName>
    <definedName name="Qtde_Anos">App!$D$14</definedName>
    <definedName name="Rendimento">App!$D$8</definedName>
    <definedName name="Salario">App!$D$7</definedName>
    <definedName name="Taxa_Mensal">App!$D$15</definedName>
    <definedName name="Valor">App!$D$10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0" i="1"/>
  <c r="D10" i="1" l="1"/>
  <c r="D13" i="1" s="1"/>
  <c r="D16" i="1" s="1"/>
  <c r="D17" i="1" s="1"/>
  <c r="C22" i="1" l="1"/>
  <c r="D22" i="1" s="1"/>
  <c r="C20" i="1"/>
  <c r="D20" i="1" s="1"/>
  <c r="C23" i="1"/>
  <c r="D23" i="1" s="1"/>
  <c r="C24" i="1"/>
  <c r="D24" i="1" s="1"/>
  <c r="C21" i="1"/>
  <c r="D21" i="1" s="1"/>
  <c r="D27" i="1"/>
  <c r="D30" i="1" s="1"/>
  <c r="D33" i="1"/>
  <c r="D31" i="1"/>
  <c r="D35" i="1" l="1"/>
  <c r="D32" i="1"/>
  <c r="D34" i="1"/>
  <c r="D36" i="1" s="1"/>
</calcChain>
</file>

<file path=xl/sharedStrings.xml><?xml version="1.0" encoding="utf-8"?>
<sst xmlns="http://schemas.openxmlformats.org/spreadsheetml/2006/main" count="90" uniqueCount="55">
  <si>
    <t>Ajustes</t>
  </si>
  <si>
    <t>Salário (R$)</t>
  </si>
  <si>
    <t>Rendimento (%)</t>
  </si>
  <si>
    <t>Valor a ser investido (R$)</t>
  </si>
  <si>
    <t>Aporte Mensal</t>
  </si>
  <si>
    <t>Percentual investido (%)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</si>
  <si>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</si>
  <si>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</si>
  <si>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</si>
  <si>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</si>
  <si>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</si>
  <si>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</si>
  <si>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</si>
  <si>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Perfil</t>
  </si>
  <si>
    <t>Quantidade de anos</t>
  </si>
  <si>
    <t>Rendimento mensal (%)</t>
  </si>
  <si>
    <t>Investimento mensal (R$)</t>
  </si>
  <si>
    <t>Patrimônio acumulado (R$)</t>
  </si>
  <si>
    <t>Dividendos mensais (R$)</t>
  </si>
  <si>
    <t>Patrimônio</t>
  </si>
  <si>
    <t>Conservador</t>
  </si>
  <si>
    <t>CHAVE</t>
  </si>
  <si>
    <t>PERFIL</t>
  </si>
  <si>
    <t>TIPO DE FII</t>
  </si>
  <si>
    <t>%</t>
  </si>
  <si>
    <t>Conservador-PAPEL</t>
  </si>
  <si>
    <t>PAPEL</t>
  </si>
  <si>
    <t>Conservador-TIJOLO</t>
  </si>
  <si>
    <t>TIJOLO</t>
  </si>
  <si>
    <t>Conservador-HÍBRIDOS</t>
  </si>
  <si>
    <t>HÍBRIDOS</t>
  </si>
  <si>
    <t>Conservador-FOFs</t>
  </si>
  <si>
    <t>FOFs</t>
  </si>
  <si>
    <t>Conservador-DESENVOLVIMENTO</t>
  </si>
  <si>
    <t>DESENVOLVIMENTO</t>
  </si>
  <si>
    <t>Conservador-HOTELARIAS</t>
  </si>
  <si>
    <t>HOTELARIAS</t>
  </si>
  <si>
    <t>Moderado-PAPEL</t>
  </si>
  <si>
    <t>Moderado</t>
  </si>
  <si>
    <t>Moderado-TIJOLO</t>
  </si>
  <si>
    <t>Moderado-HÍBRIDOS</t>
  </si>
  <si>
    <t>Moderado-FOFs</t>
  </si>
  <si>
    <t>Moderado-DESENVOLVIMENTO</t>
  </si>
  <si>
    <t>Moderado-HOTELARIAS</t>
  </si>
  <si>
    <t>% Sugerido</t>
  </si>
  <si>
    <t>Valor</t>
  </si>
  <si>
    <t>Ousado</t>
  </si>
  <si>
    <t>Ousado-PAPEL</t>
  </si>
  <si>
    <t>Ousado-TIJOLO</t>
  </si>
  <si>
    <t>Ousado-HÍBRIDOS</t>
  </si>
  <si>
    <t>Ousado-FOFs</t>
  </si>
  <si>
    <t>Ousado-DESENVOLVIMENTO</t>
  </si>
  <si>
    <t>Ousado-HOTELARIAS</t>
  </si>
  <si>
    <t>Totalizador</t>
  </si>
  <si>
    <t>Tipo de 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</si>
</sst>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Cooper Black"/>
      <family val="1"/>
    </font>
    <font>
      <sz val="12"/>
      <color theme="1"/>
      <name val="Aptos Narrow"/>
      <family val="2"/>
      <scheme val="minor"/>
    </font>
    <font>
      <sz val="10"/>
      <color theme="1"/>
      <name val="Neue Haas Grotesk Text Pro"/>
      <family val="2"/>
    </font>
    <font>
      <sz val="12"/>
      <color theme="1"/>
      <name val="Neue Haas Grotesk Text Pro"/>
      <family val="2"/>
    </font>
    <font>
      <sz val="11"/>
      <color theme="0"/>
      <name val="Neue Haas Grotesk Text Pro"/>
      <family val="2"/>
    </font>
    <font>
      <sz val="12"/>
      <color theme="0"/>
      <name val="Neue Haas Grotesk Text Pro"/>
      <family val="2"/>
    </font>
    <font>
      <i/>
      <sz val="12"/>
      <color theme="1"/>
      <name val="Neue Haas Grotesk Text Pro"/>
      <family val="2"/>
    </font>
    <font>
      <i/>
      <sz val="12"/>
      <color theme="1"/>
      <name val="Aptos Narrow"/>
      <family val="2"/>
      <scheme val="minor"/>
    </font>
    <font>
      <sz val="16"/>
      <color theme="1"/>
      <name val="Baguet Script"/>
    </font>
    <font>
      <sz val="16"/>
      <color theme="0"/>
      <name val="Baguet Script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44" fontId="2" fillId="2" borderId="4" xfId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44" fontId="8" fillId="0" borderId="8" xfId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0" borderId="0" xfId="0" applyFont="1"/>
    <xf numFmtId="0" fontId="10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10" fontId="5" fillId="0" borderId="3" xfId="2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5" fillId="0" borderId="6" xfId="1" applyFont="1" applyBorder="1" applyAlignment="1">
      <alignment horizontal="center" vertical="center"/>
    </xf>
    <xf numFmtId="44" fontId="5" fillId="0" borderId="3" xfId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44" fontId="5" fillId="0" borderId="2" xfId="1" applyFont="1" applyBorder="1" applyAlignment="1">
      <alignment vertical="center"/>
    </xf>
    <xf numFmtId="44" fontId="5" fillId="0" borderId="5" xfId="1" applyFont="1" applyBorder="1" applyAlignment="1">
      <alignment vertical="center"/>
    </xf>
    <xf numFmtId="10" fontId="5" fillId="0" borderId="2" xfId="2" applyNumberFormat="1" applyFont="1" applyBorder="1" applyAlignment="1">
      <alignment horizontal="center" vertical="center"/>
    </xf>
    <xf numFmtId="44" fontId="11" fillId="2" borderId="4" xfId="1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44" fontId="5" fillId="0" borderId="0" xfId="1" applyFont="1" applyBorder="1" applyAlignment="1">
      <alignment vertical="center"/>
    </xf>
    <xf numFmtId="44" fontId="5" fillId="0" borderId="0" xfId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6">
    <dxf>
      <font>
        <strike val="0"/>
        <outline val="0"/>
        <shadow val="0"/>
        <u val="none"/>
        <vertAlign val="baseline"/>
        <sz val="10"/>
        <color theme="1"/>
        <name val="Neue Haas Grotesk Text Pr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eue Haas Grotesk Text Pr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eue Haas Grotesk Text Pr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eue Haas Grotesk Text Pr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eue Haas Grotesk Text Pr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eue Haas Grotesk Text Pro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App!$C$29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Neue Haas Grotesk Text Pro" panose="020B05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App!$C$30:$C$35</c:f>
              <c:numCache>
                <c:formatCode>0.00%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2-4F72-8CEE-8C2C7B555A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1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Neue Haas Grotesk Text Pro" panose="020B05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64553</xdr:rowOff>
    </xdr:from>
    <xdr:to>
      <xdr:col>4</xdr:col>
      <xdr:colOff>9524</xdr:colOff>
      <xdr:row>4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82C4C0C-4DF7-7D14-5DD9-186959E0B1AF}"/>
            </a:ext>
          </a:extLst>
        </xdr:cNvPr>
        <xdr:cNvSpPr/>
      </xdr:nvSpPr>
      <xdr:spPr>
        <a:xfrm>
          <a:off x="304800" y="64553"/>
          <a:ext cx="6143624" cy="706972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80000"/>
          </a:blip>
          <a:srcRect/>
          <a:stretch>
            <a:fillRect/>
          </a:stretch>
        </a:blipFill>
        <a:ln>
          <a:noFill/>
        </a:ln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guet Script" panose="00000500000000000000" pitchFamily="2" charset="0"/>
              <a:ea typeface="Verdana" panose="020B0604030504040204" pitchFamily="34" charset="0"/>
            </a:rPr>
            <a:t>Simulador de Investimentos</a:t>
          </a:r>
        </a:p>
      </xdr:txBody>
    </xdr:sp>
    <xdr:clientData/>
  </xdr:twoCellAnchor>
  <xdr:twoCellAnchor>
    <xdr:from>
      <xdr:col>1</xdr:col>
      <xdr:colOff>11905</xdr:colOff>
      <xdr:row>36</xdr:row>
      <xdr:rowOff>152399</xdr:rowOff>
    </xdr:from>
    <xdr:to>
      <xdr:col>4</xdr:col>
      <xdr:colOff>11905</xdr:colOff>
      <xdr:row>51</xdr:row>
      <xdr:rowOff>38099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92D6818F-276F-4854-359B-FAF875703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2ACD8-FC09-46BF-9175-6797D5B7777D}" name="Tab_Auxiliar" displayName="Tab_Auxiliar" ref="A2:D20" totalsRowShown="0" headerRowDxfId="1" dataDxfId="0">
  <autoFilter ref="A2:D20" xr:uid="{8112ACD8-FC09-46BF-9175-6797D5B7777D}"/>
  <tableColumns count="4">
    <tableColumn id="1" xr3:uid="{20943268-7093-471F-9A29-24432FD594AD}" name="CHAVE" dataDxfId="5"/>
    <tableColumn id="2" xr3:uid="{01C13B99-C8A4-4680-991B-9EA7A807B4DA}" name="PERFIL" dataDxfId="4"/>
    <tableColumn id="3" xr3:uid="{0A8F6217-9473-45C3-9480-E9EF05AE98D3}" name="TIPO DE FII" dataDxfId="3"/>
    <tableColumn id="4" xr3:uid="{F1353A3B-ADA8-462A-8C44-AA0E7B33EA95}" name="%" dataDxfId="2" dataCellStyle="Porcentage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864F-2207-42A9-A2FD-784020E63C3E}">
  <dimension ref="A6:E36"/>
  <sheetViews>
    <sheetView showGridLines="0" tabSelected="1" zoomScale="80" zoomScaleNormal="80" workbookViewId="0"/>
  </sheetViews>
  <sheetFormatPr defaultColWidth="0" defaultRowHeight="15" x14ac:dyDescent="0.25"/>
  <cols>
    <col min="1" max="1" width="4.42578125" style="2" bestFit="1" customWidth="1"/>
    <col min="2" max="4" width="30.7109375" customWidth="1"/>
    <col min="5" max="5" width="5.7109375" customWidth="1"/>
    <col min="6" max="16384" width="13.28515625" hidden="1"/>
  </cols>
  <sheetData>
    <row r="6" spans="1:4" ht="21.75" x14ac:dyDescent="0.25">
      <c r="B6" s="12" t="s">
        <v>0</v>
      </c>
      <c r="C6" s="13"/>
      <c r="D6" s="14"/>
    </row>
    <row r="7" spans="1:4" s="1" customFormat="1" ht="15.75" x14ac:dyDescent="0.25">
      <c r="A7" s="3"/>
      <c r="B7" s="17" t="s">
        <v>1</v>
      </c>
      <c r="C7" s="18"/>
      <c r="D7" s="19">
        <v>4000</v>
      </c>
    </row>
    <row r="8" spans="1:4" s="1" customFormat="1" ht="15.75" x14ac:dyDescent="0.25">
      <c r="A8" s="3"/>
      <c r="B8" s="17" t="s">
        <v>2</v>
      </c>
      <c r="C8" s="18"/>
      <c r="D8" s="20">
        <v>6.0000000000000001E-3</v>
      </c>
    </row>
    <row r="9" spans="1:4" s="1" customFormat="1" ht="15.75" x14ac:dyDescent="0.25">
      <c r="A9" s="3"/>
      <c r="B9" s="17" t="s">
        <v>5</v>
      </c>
      <c r="C9" s="18"/>
      <c r="D9" s="21">
        <v>0.2</v>
      </c>
    </row>
    <row r="10" spans="1:4" s="1" customFormat="1" ht="15.75" x14ac:dyDescent="0.25">
      <c r="A10" s="3"/>
      <c r="B10" s="22" t="s">
        <v>3</v>
      </c>
      <c r="C10" s="23"/>
      <c r="D10" s="24">
        <f>IF($D$7="","",$D$7*$D$9)</f>
        <v>800</v>
      </c>
    </row>
    <row r="12" spans="1:4" s="16" customFormat="1" ht="21.75" x14ac:dyDescent="0.35">
      <c r="A12" s="15"/>
      <c r="B12" s="12" t="s">
        <v>4</v>
      </c>
      <c r="C12" s="13"/>
      <c r="D12" s="14"/>
    </row>
    <row r="13" spans="1:4" s="1" customFormat="1" ht="15.75" x14ac:dyDescent="0.25">
      <c r="A13" s="3"/>
      <c r="B13" s="17" t="s">
        <v>16</v>
      </c>
      <c r="C13" s="18"/>
      <c r="D13" s="25">
        <f>Valor</f>
        <v>800</v>
      </c>
    </row>
    <row r="14" spans="1:4" s="1" customFormat="1" ht="15.75" x14ac:dyDescent="0.25">
      <c r="A14" s="3"/>
      <c r="B14" s="17" t="s">
        <v>14</v>
      </c>
      <c r="C14" s="18"/>
      <c r="D14" s="26">
        <v>2</v>
      </c>
    </row>
    <row r="15" spans="1:4" s="1" customFormat="1" ht="15.75" x14ac:dyDescent="0.25">
      <c r="A15" s="3"/>
      <c r="B15" s="17" t="s">
        <v>15</v>
      </c>
      <c r="C15" s="18"/>
      <c r="D15" s="20">
        <v>1.04E-2</v>
      </c>
    </row>
    <row r="16" spans="1:4" s="1" customFormat="1" ht="15.75" x14ac:dyDescent="0.25">
      <c r="A16" s="3"/>
      <c r="B16" s="17" t="s">
        <v>17</v>
      </c>
      <c r="C16" s="18"/>
      <c r="D16" s="25">
        <f>FV(Taxa_Mensal,Qtde_Anos*12,Aporte*-1)</f>
        <v>21681.426163999589</v>
      </c>
    </row>
    <row r="17" spans="1:4" s="1" customFormat="1" ht="15.75" x14ac:dyDescent="0.25">
      <c r="A17" s="3"/>
      <c r="B17" s="22" t="s">
        <v>18</v>
      </c>
      <c r="C17" s="23"/>
      <c r="D17" s="24">
        <f>Patrimonio*Rendimento</f>
        <v>130.08855698399753</v>
      </c>
    </row>
    <row r="19" spans="1:4" s="31" customFormat="1" ht="21.75" x14ac:dyDescent="0.25">
      <c r="A19" s="27"/>
      <c r="B19" s="28" t="s">
        <v>6</v>
      </c>
      <c r="C19" s="29" t="s">
        <v>19</v>
      </c>
      <c r="D19" s="30" t="s">
        <v>12</v>
      </c>
    </row>
    <row r="20" spans="1:4" s="4" customFormat="1" ht="15.75" x14ac:dyDescent="0.25">
      <c r="A20" s="3">
        <v>2</v>
      </c>
      <c r="B20" s="17" t="s">
        <v>7</v>
      </c>
      <c r="C20" s="32">
        <f>FV(Taxa_Mensal,$A20*12,Aporte*-1)</f>
        <v>21681.426163999589</v>
      </c>
      <c r="D20" s="25">
        <f>$C20*Rendimento</f>
        <v>130.08855698399753</v>
      </c>
    </row>
    <row r="21" spans="1:4" s="4" customFormat="1" ht="15.75" x14ac:dyDescent="0.25">
      <c r="A21" s="3">
        <v>5</v>
      </c>
      <c r="B21" s="17" t="s">
        <v>8</v>
      </c>
      <c r="C21" s="32">
        <f>FV(Taxa_Mensal,$A21*12,Aporte*-1)</f>
        <v>66182.612589424534</v>
      </c>
      <c r="D21" s="25">
        <f>$C21*Rendimento</f>
        <v>397.09567553654722</v>
      </c>
    </row>
    <row r="22" spans="1:4" s="4" customFormat="1" ht="15.75" x14ac:dyDescent="0.25">
      <c r="A22" s="3">
        <v>10</v>
      </c>
      <c r="B22" s="17" t="s">
        <v>9</v>
      </c>
      <c r="C22" s="32">
        <f>FV(Taxa_Mensal,$A22*12,Aporte*-1)</f>
        <v>189307.02189795321</v>
      </c>
      <c r="D22" s="25">
        <f>$C22*Rendimento</f>
        <v>1135.8421313877193</v>
      </c>
    </row>
    <row r="23" spans="1:4" s="4" customFormat="1" ht="15.75" x14ac:dyDescent="0.25">
      <c r="A23" s="3">
        <v>20</v>
      </c>
      <c r="B23" s="17" t="s">
        <v>10</v>
      </c>
      <c r="C23" s="32">
        <f>FV(Taxa_Mensal,$A23*12,Aporte*-1)</f>
        <v>844496.97481424408</v>
      </c>
      <c r="D23" s="25">
        <f>$C23*Rendimento</f>
        <v>5066.9818488854644</v>
      </c>
    </row>
    <row r="24" spans="1:4" s="4" customFormat="1" ht="15.75" x14ac:dyDescent="0.25">
      <c r="A24" s="3">
        <v>30</v>
      </c>
      <c r="B24" s="22" t="s">
        <v>11</v>
      </c>
      <c r="C24" s="33">
        <f>FV(Taxa_Mensal,$A24*12,Aporte*-1)</f>
        <v>3112103.6916630967</v>
      </c>
      <c r="D24" s="24">
        <f>$C24*Rendimento</f>
        <v>18672.622149978579</v>
      </c>
    </row>
    <row r="25" spans="1:4" s="4" customFormat="1" ht="15.75" x14ac:dyDescent="0.25">
      <c r="A25" s="3"/>
      <c r="B25" s="36"/>
      <c r="C25" s="37"/>
      <c r="D25" s="38"/>
    </row>
    <row r="26" spans="1:4" s="4" customFormat="1" ht="21.75" x14ac:dyDescent="0.25">
      <c r="A26" s="3"/>
      <c r="B26" s="8" t="s">
        <v>13</v>
      </c>
      <c r="C26" s="9"/>
      <c r="D26" s="10" t="s">
        <v>46</v>
      </c>
    </row>
    <row r="27" spans="1:4" s="4" customFormat="1" ht="21.75" x14ac:dyDescent="0.25">
      <c r="A27" s="3"/>
      <c r="B27" s="8" t="s">
        <v>3</v>
      </c>
      <c r="C27" s="9"/>
      <c r="D27" s="11">
        <f>Aporte</f>
        <v>800</v>
      </c>
    </row>
    <row r="29" spans="1:4" s="31" customFormat="1" ht="21.75" x14ac:dyDescent="0.25">
      <c r="A29" s="27"/>
      <c r="B29" s="28" t="s">
        <v>54</v>
      </c>
      <c r="C29" s="29" t="s">
        <v>44</v>
      </c>
      <c r="D29" s="30" t="s">
        <v>45</v>
      </c>
    </row>
    <row r="30" spans="1:4" s="1" customFormat="1" ht="15.75" x14ac:dyDescent="0.25">
      <c r="A30" s="3"/>
      <c r="B30" s="17" t="s">
        <v>26</v>
      </c>
      <c r="C30" s="34">
        <f>VLOOKUP($D$26&amp;"-"&amp;$B30,Auxiliar!$A:$D,4,FALSE)</f>
        <v>0.5</v>
      </c>
      <c r="D30" s="25">
        <f>C30*$D$27</f>
        <v>400</v>
      </c>
    </row>
    <row r="31" spans="1:4" s="1" customFormat="1" ht="15.75" x14ac:dyDescent="0.25">
      <c r="A31" s="3"/>
      <c r="B31" s="17" t="s">
        <v>28</v>
      </c>
      <c r="C31" s="34">
        <f>VLOOKUP($D$26&amp;"-"&amp;$B31,Auxiliar!$A:$D,4,FALSE)</f>
        <v>0.1</v>
      </c>
      <c r="D31" s="25">
        <f>C31*$D$27</f>
        <v>80</v>
      </c>
    </row>
    <row r="32" spans="1:4" s="1" customFormat="1" ht="15.75" x14ac:dyDescent="0.25">
      <c r="A32" s="3"/>
      <c r="B32" s="17" t="s">
        <v>30</v>
      </c>
      <c r="C32" s="34">
        <f>VLOOKUP($D$26&amp;"-"&amp;$B32,Auxiliar!$A:$D,4,FALSE)</f>
        <v>0.05</v>
      </c>
      <c r="D32" s="25">
        <f>C32*$D$27</f>
        <v>40</v>
      </c>
    </row>
    <row r="33" spans="1:4" s="1" customFormat="1" ht="15.75" x14ac:dyDescent="0.25">
      <c r="A33" s="3"/>
      <c r="B33" s="17" t="s">
        <v>32</v>
      </c>
      <c r="C33" s="34">
        <f>VLOOKUP($D$26&amp;"-"&amp;$B33,Auxiliar!$A:$D,4,FALSE)</f>
        <v>0.05</v>
      </c>
      <c r="D33" s="25">
        <f>C33*$D$27</f>
        <v>40</v>
      </c>
    </row>
    <row r="34" spans="1:4" s="1" customFormat="1" ht="15.75" x14ac:dyDescent="0.25">
      <c r="A34" s="3"/>
      <c r="B34" s="17" t="s">
        <v>34</v>
      </c>
      <c r="C34" s="34">
        <f>VLOOKUP($D$26&amp;"-"&amp;$B34,Auxiliar!$A:$D,4,FALSE)</f>
        <v>0.2</v>
      </c>
      <c r="D34" s="25">
        <f>C34*$D$27</f>
        <v>160</v>
      </c>
    </row>
    <row r="35" spans="1:4" s="1" customFormat="1" ht="15.75" x14ac:dyDescent="0.25">
      <c r="A35" s="3"/>
      <c r="B35" s="17" t="s">
        <v>36</v>
      </c>
      <c r="C35" s="34">
        <f>VLOOKUP($D$26&amp;"-"&amp;$B35,Auxiliar!$A:$D,4,FALSE)</f>
        <v>0.1</v>
      </c>
      <c r="D35" s="25">
        <f>C35*$D$27</f>
        <v>80</v>
      </c>
    </row>
    <row r="36" spans="1:4" ht="21.75" x14ac:dyDescent="0.25">
      <c r="B36" s="28" t="s">
        <v>53</v>
      </c>
      <c r="C36" s="7"/>
      <c r="D36" s="35">
        <f>SUM(D30:D35)</f>
        <v>800</v>
      </c>
    </row>
  </sheetData>
  <mergeCells count="4">
    <mergeCell ref="B27:C27"/>
    <mergeCell ref="B26:C26"/>
    <mergeCell ref="B6:D6"/>
    <mergeCell ref="B12:D12"/>
  </mergeCells>
  <dataValidations count="1">
    <dataValidation type="list" allowBlank="1" showInputMessage="1" showErrorMessage="1" sqref="D26" xr:uid="{92379BF6-4ADF-4710-811D-A68D1BAF655E}">
      <formula1>"Conservador,Moderado,Ousado"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D128-AC45-413B-A533-647146ACB521}">
  <dimension ref="A2:D20"/>
  <sheetViews>
    <sheetView showGridLines="0" workbookViewId="0">
      <selection activeCell="A15" sqref="A15"/>
    </sheetView>
  </sheetViews>
  <sheetFormatPr defaultColWidth="30.7109375" defaultRowHeight="12.75" x14ac:dyDescent="0.25"/>
  <cols>
    <col min="1" max="1" width="33.5703125" style="5" bestFit="1" customWidth="1"/>
    <col min="2" max="2" width="12.5703125" style="5" bestFit="1" customWidth="1"/>
    <col min="3" max="3" width="21.140625" style="5" bestFit="1" customWidth="1"/>
    <col min="4" max="4" width="7.5703125" style="6" bestFit="1" customWidth="1"/>
    <col min="5" max="16384" width="30.7109375" style="5"/>
  </cols>
  <sheetData>
    <row r="2" spans="1:4" x14ac:dyDescent="0.25">
      <c r="A2" s="5" t="s">
        <v>21</v>
      </c>
      <c r="B2" s="5" t="s">
        <v>22</v>
      </c>
      <c r="C2" s="5" t="s">
        <v>23</v>
      </c>
      <c r="D2" s="6" t="s">
        <v>24</v>
      </c>
    </row>
    <row r="3" spans="1:4" x14ac:dyDescent="0.25">
      <c r="A3" s="5" t="s">
        <v>25</v>
      </c>
      <c r="B3" s="5" t="s">
        <v>20</v>
      </c>
      <c r="C3" s="5" t="s">
        <v>26</v>
      </c>
      <c r="D3" s="6">
        <v>0.3</v>
      </c>
    </row>
    <row r="4" spans="1:4" x14ac:dyDescent="0.25">
      <c r="A4" s="5" t="s">
        <v>27</v>
      </c>
      <c r="B4" s="5" t="s">
        <v>20</v>
      </c>
      <c r="C4" s="5" t="s">
        <v>28</v>
      </c>
      <c r="D4" s="6">
        <v>0.5</v>
      </c>
    </row>
    <row r="5" spans="1:4" x14ac:dyDescent="0.25">
      <c r="A5" s="5" t="s">
        <v>29</v>
      </c>
      <c r="B5" s="5" t="s">
        <v>20</v>
      </c>
      <c r="C5" s="5" t="s">
        <v>30</v>
      </c>
      <c r="D5" s="6">
        <v>0.1</v>
      </c>
    </row>
    <row r="6" spans="1:4" x14ac:dyDescent="0.25">
      <c r="A6" s="5" t="s">
        <v>31</v>
      </c>
      <c r="B6" s="5" t="s">
        <v>20</v>
      </c>
      <c r="C6" s="5" t="s">
        <v>32</v>
      </c>
      <c r="D6" s="6">
        <v>0.1</v>
      </c>
    </row>
    <row r="7" spans="1:4" x14ac:dyDescent="0.25">
      <c r="A7" s="5" t="s">
        <v>33</v>
      </c>
      <c r="B7" s="5" t="s">
        <v>20</v>
      </c>
      <c r="C7" s="5" t="s">
        <v>34</v>
      </c>
      <c r="D7" s="6">
        <v>0</v>
      </c>
    </row>
    <row r="8" spans="1:4" x14ac:dyDescent="0.25">
      <c r="A8" s="5" t="s">
        <v>35</v>
      </c>
      <c r="B8" s="5" t="s">
        <v>20</v>
      </c>
      <c r="C8" s="5" t="s">
        <v>36</v>
      </c>
      <c r="D8" s="6">
        <v>0</v>
      </c>
    </row>
    <row r="9" spans="1:4" x14ac:dyDescent="0.25">
      <c r="A9" s="5" t="s">
        <v>37</v>
      </c>
      <c r="B9" s="5" t="s">
        <v>38</v>
      </c>
      <c r="C9" s="5" t="s">
        <v>26</v>
      </c>
      <c r="D9" s="6">
        <v>0.32</v>
      </c>
    </row>
    <row r="10" spans="1:4" x14ac:dyDescent="0.25">
      <c r="A10" s="5" t="s">
        <v>39</v>
      </c>
      <c r="B10" s="5" t="s">
        <v>38</v>
      </c>
      <c r="C10" s="5" t="s">
        <v>28</v>
      </c>
      <c r="D10" s="6">
        <v>0.35</v>
      </c>
    </row>
    <row r="11" spans="1:4" x14ac:dyDescent="0.25">
      <c r="A11" s="5" t="s">
        <v>40</v>
      </c>
      <c r="B11" s="5" t="s">
        <v>38</v>
      </c>
      <c r="C11" s="5" t="s">
        <v>30</v>
      </c>
      <c r="D11" s="6">
        <v>0.08</v>
      </c>
    </row>
    <row r="12" spans="1:4" x14ac:dyDescent="0.25">
      <c r="A12" s="5" t="s">
        <v>41</v>
      </c>
      <c r="B12" s="5" t="s">
        <v>38</v>
      </c>
      <c r="C12" s="5" t="s">
        <v>32</v>
      </c>
      <c r="D12" s="6">
        <v>0.05</v>
      </c>
    </row>
    <row r="13" spans="1:4" x14ac:dyDescent="0.25">
      <c r="A13" s="5" t="s">
        <v>42</v>
      </c>
      <c r="B13" s="5" t="s">
        <v>38</v>
      </c>
      <c r="C13" s="5" t="s">
        <v>34</v>
      </c>
      <c r="D13" s="6">
        <v>0.1</v>
      </c>
    </row>
    <row r="14" spans="1:4" x14ac:dyDescent="0.25">
      <c r="A14" s="5" t="s">
        <v>43</v>
      </c>
      <c r="B14" s="5" t="s">
        <v>38</v>
      </c>
      <c r="C14" s="5" t="s">
        <v>36</v>
      </c>
      <c r="D14" s="6">
        <v>0.1</v>
      </c>
    </row>
    <row r="15" spans="1:4" x14ac:dyDescent="0.25">
      <c r="A15" s="5" t="s">
        <v>47</v>
      </c>
      <c r="B15" s="5" t="s">
        <v>46</v>
      </c>
      <c r="C15" s="5" t="s">
        <v>26</v>
      </c>
      <c r="D15" s="6">
        <v>0.5</v>
      </c>
    </row>
    <row r="16" spans="1:4" x14ac:dyDescent="0.25">
      <c r="A16" s="5" t="s">
        <v>48</v>
      </c>
      <c r="B16" s="5" t="s">
        <v>46</v>
      </c>
      <c r="C16" s="5" t="s">
        <v>28</v>
      </c>
      <c r="D16" s="6">
        <v>0.1</v>
      </c>
    </row>
    <row r="17" spans="1:4" x14ac:dyDescent="0.25">
      <c r="A17" s="5" t="s">
        <v>49</v>
      </c>
      <c r="B17" s="5" t="s">
        <v>46</v>
      </c>
      <c r="C17" s="5" t="s">
        <v>30</v>
      </c>
      <c r="D17" s="6">
        <v>0.05</v>
      </c>
    </row>
    <row r="18" spans="1:4" x14ac:dyDescent="0.25">
      <c r="A18" s="5" t="s">
        <v>50</v>
      </c>
      <c r="B18" s="5" t="s">
        <v>46</v>
      </c>
      <c r="C18" s="5" t="s">
        <v>32</v>
      </c>
      <c r="D18" s="6">
        <v>0.05</v>
      </c>
    </row>
    <row r="19" spans="1:4" x14ac:dyDescent="0.25">
      <c r="A19" s="5" t="s">
        <v>51</v>
      </c>
      <c r="B19" s="5" t="s">
        <v>46</v>
      </c>
      <c r="C19" s="5" t="s">
        <v>34</v>
      </c>
      <c r="D19" s="6">
        <v>0.2</v>
      </c>
    </row>
    <row r="20" spans="1:4" x14ac:dyDescent="0.25">
      <c r="A20" s="5" t="s">
        <v>52</v>
      </c>
      <c r="B20" s="5" t="s">
        <v>46</v>
      </c>
      <c r="C20" s="5" t="s">
        <v>36</v>
      </c>
      <c r="D20" s="6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Auxiliar</vt:lpstr>
      <vt:lpstr>Aporte</vt:lpstr>
      <vt:lpstr>Patrimonio</vt:lpstr>
      <vt:lpstr>Percentual</vt:lpstr>
      <vt:lpstr>Qtde_Anos</vt:lpstr>
      <vt:lpstr>Rendimento</vt:lpstr>
      <vt:lpstr>Salario</vt:lpstr>
      <vt:lpstr>Taxa_Mensal</vt:lpstr>
      <vt:lpstr>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Aparecida de Souza</dc:creator>
  <cp:lastModifiedBy>Gabriela Aparecida de Souza</cp:lastModifiedBy>
  <dcterms:created xsi:type="dcterms:W3CDTF">2026-01-10T13:09:59Z</dcterms:created>
  <dcterms:modified xsi:type="dcterms:W3CDTF">2026-01-10T19:20:44Z</dcterms:modified>
</cp:coreProperties>
</file>