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\Projetos\Projecoes\PTL\PTL-MG\"/>
    </mc:Choice>
  </mc:AlternateContent>
  <bookViews>
    <workbookView xWindow="0" yWindow="0" windowWidth="17280" windowHeight="889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3" i="1" l="1"/>
  <c r="D204" i="1"/>
  <c r="C203" i="1"/>
  <c r="C204" i="1"/>
  <c r="C205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G204" i="1" s="1"/>
  <c r="G199" i="1" l="1"/>
  <c r="G193" i="1"/>
  <c r="I205" i="1" s="1"/>
  <c r="G197" i="1"/>
  <c r="G200" i="1"/>
  <c r="G196" i="1"/>
  <c r="G203" i="1"/>
  <c r="G202" i="1"/>
  <c r="G198" i="1"/>
  <c r="G194" i="1"/>
  <c r="I206" i="1" s="1"/>
  <c r="G195" i="1"/>
  <c r="G201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G192" i="1" s="1"/>
  <c r="I204" i="1" s="1"/>
  <c r="G188" i="1" l="1"/>
  <c r="I200" i="1" s="1"/>
  <c r="G184" i="1"/>
  <c r="I196" i="1" s="1"/>
  <c r="G187" i="1"/>
  <c r="I199" i="1" s="1"/>
  <c r="G190" i="1"/>
  <c r="I202" i="1" s="1"/>
  <c r="G182" i="1"/>
  <c r="I194" i="1" s="1"/>
  <c r="G191" i="1"/>
  <c r="I203" i="1" s="1"/>
  <c r="G183" i="1"/>
  <c r="I195" i="1" s="1"/>
  <c r="G186" i="1"/>
  <c r="I198" i="1" s="1"/>
  <c r="G185" i="1"/>
  <c r="I197" i="1" s="1"/>
  <c r="G189" i="1"/>
  <c r="I201" i="1" s="1"/>
  <c r="G181" i="1"/>
  <c r="I193" i="1" s="1"/>
  <c r="D28" i="3"/>
  <c r="I27" i="3"/>
  <c r="I26" i="3"/>
  <c r="I25" i="3"/>
  <c r="I24" i="3"/>
  <c r="I23" i="3"/>
  <c r="I22" i="3"/>
  <c r="I21" i="3"/>
  <c r="I20" i="3"/>
  <c r="I19" i="3"/>
  <c r="I18" i="3"/>
  <c r="I17" i="3"/>
  <c r="I16" i="3"/>
  <c r="I28" i="3" s="1"/>
  <c r="D27" i="3" l="1"/>
  <c r="D26" i="3"/>
  <c r="D25" i="3"/>
  <c r="D24" i="3"/>
  <c r="D23" i="3"/>
  <c r="D22" i="3"/>
  <c r="D21" i="3"/>
  <c r="D20" i="3"/>
  <c r="D19" i="3"/>
  <c r="D18" i="3"/>
  <c r="D17" i="3"/>
  <c r="D16" i="3"/>
  <c r="H4" i="2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  <c r="G1" i="3" s="1"/>
  <c r="G6" i="3" l="1"/>
  <c r="G10" i="3"/>
  <c r="G5" i="3"/>
  <c r="G4" i="3"/>
  <c r="G7" i="3"/>
  <c r="G11" i="3"/>
  <c r="G3" i="3"/>
  <c r="G9" i="3"/>
  <c r="G12" i="3"/>
  <c r="G8" i="3"/>
  <c r="G2" i="3"/>
  <c r="P13" i="2"/>
  <c r="P40" i="2"/>
  <c r="O13" i="2"/>
  <c r="O40" i="2"/>
  <c r="U5" i="2"/>
  <c r="U6" i="2"/>
  <c r="U7" i="2"/>
  <c r="U8" i="2"/>
  <c r="U9" i="2"/>
  <c r="U10" i="2"/>
  <c r="U11" i="2"/>
  <c r="U12" i="2"/>
  <c r="U4" i="2"/>
  <c r="O32" i="2"/>
  <c r="O33" i="2"/>
  <c r="O34" i="2"/>
  <c r="O35" i="2"/>
  <c r="O36" i="2"/>
  <c r="O37" i="2"/>
  <c r="O38" i="2"/>
  <c r="O39" i="2"/>
  <c r="O31" i="2"/>
  <c r="F29" i="2" l="1"/>
  <c r="G39" i="2" s="1"/>
  <c r="F28" i="2"/>
  <c r="G38" i="2" s="1"/>
  <c r="F27" i="2"/>
  <c r="G37" i="2" s="1"/>
  <c r="F26" i="2"/>
  <c r="G36" i="2" s="1"/>
  <c r="F25" i="2"/>
  <c r="G35" i="2" s="1"/>
  <c r="F24" i="2"/>
  <c r="G34" i="2" s="1"/>
  <c r="F23" i="2"/>
  <c r="G33" i="2" s="1"/>
  <c r="F22" i="2"/>
  <c r="G32" i="2" s="1"/>
  <c r="F21" i="2"/>
  <c r="G31" i="2" s="1"/>
  <c r="G40" i="2" l="1"/>
  <c r="H40" i="2"/>
  <c r="D32" i="2" l="1"/>
  <c r="D31" i="2"/>
  <c r="D30" i="2"/>
  <c r="D29" i="2"/>
  <c r="D28" i="2"/>
  <c r="D27" i="2"/>
  <c r="D26" i="2"/>
  <c r="D25" i="2"/>
  <c r="D24" i="2"/>
  <c r="D23" i="2"/>
  <c r="D22" i="2"/>
  <c r="D21" i="2"/>
  <c r="D33" i="2" s="1"/>
  <c r="D16" i="2"/>
  <c r="L16" i="2"/>
  <c r="H16" i="2"/>
  <c r="L14" i="2"/>
  <c r="L13" i="2"/>
  <c r="L12" i="2"/>
  <c r="L11" i="2"/>
  <c r="L10" i="2"/>
  <c r="L9" i="2"/>
  <c r="L8" i="2"/>
  <c r="L7" i="2"/>
  <c r="L6" i="2"/>
  <c r="L5" i="2"/>
  <c r="L4" i="2"/>
  <c r="L3" i="2"/>
  <c r="L15" i="2" l="1"/>
  <c r="H14" i="2"/>
  <c r="H13" i="2"/>
  <c r="H12" i="2"/>
  <c r="H11" i="2"/>
  <c r="H10" i="2"/>
  <c r="H9" i="2"/>
  <c r="H8" i="2"/>
  <c r="H7" i="2"/>
  <c r="H6" i="2"/>
  <c r="H5" i="2"/>
  <c r="H3" i="2"/>
  <c r="D4" i="2"/>
  <c r="D5" i="2"/>
  <c r="D6" i="2"/>
  <c r="D7" i="2"/>
  <c r="D8" i="2"/>
  <c r="D9" i="2"/>
  <c r="D10" i="2"/>
  <c r="D11" i="2"/>
  <c r="D12" i="2"/>
  <c r="D13" i="2"/>
  <c r="D14" i="2"/>
  <c r="D3" i="2"/>
  <c r="D15" i="2" l="1"/>
  <c r="D169" i="1" l="1"/>
  <c r="D170" i="1"/>
  <c r="D171" i="1"/>
  <c r="D172" i="1"/>
  <c r="D173" i="1"/>
  <c r="D174" i="1"/>
  <c r="C169" i="1"/>
  <c r="C170" i="1"/>
  <c r="C171" i="1"/>
  <c r="C172" i="1"/>
  <c r="C173" i="1"/>
  <c r="C174" i="1"/>
  <c r="C175" i="1"/>
  <c r="C176" i="1"/>
  <c r="C177" i="1"/>
  <c r="B167" i="1"/>
  <c r="B168" i="1"/>
  <c r="B169" i="1"/>
  <c r="B170" i="1"/>
  <c r="B171" i="1"/>
  <c r="B172" i="1"/>
  <c r="B173" i="1"/>
  <c r="B174" i="1"/>
  <c r="B175" i="1"/>
  <c r="G177" i="1" s="1"/>
  <c r="B176" i="1"/>
  <c r="B177" i="1"/>
  <c r="B178" i="1"/>
  <c r="G180" i="1" s="1"/>
  <c r="I192" i="1" s="1"/>
  <c r="D168" i="1"/>
  <c r="C168" i="1"/>
  <c r="D167" i="1"/>
  <c r="C167" i="1"/>
  <c r="G176" i="1" l="1"/>
  <c r="G179" i="1"/>
  <c r="I191" i="1" s="1"/>
  <c r="G175" i="1"/>
  <c r="G178" i="1"/>
  <c r="I190" i="1" s="1"/>
  <c r="G174" i="1"/>
  <c r="I186" i="1"/>
  <c r="G172" i="1"/>
  <c r="I184" i="1" s="1"/>
  <c r="I187" i="1"/>
  <c r="G171" i="1"/>
  <c r="I183" i="1" s="1"/>
  <c r="G170" i="1"/>
  <c r="I182" i="1" s="1"/>
  <c r="I189" i="1"/>
  <c r="G169" i="1"/>
  <c r="I181" i="1" s="1"/>
  <c r="I188" i="1"/>
  <c r="G173" i="1"/>
  <c r="I185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B166" i="1"/>
  <c r="G168" i="1" s="1"/>
  <c r="I2" i="3" s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180" i="1" l="1"/>
  <c r="I6" i="3"/>
  <c r="I10" i="3"/>
  <c r="I12" i="3"/>
  <c r="I3" i="3"/>
  <c r="I5" i="3"/>
  <c r="I7" i="3"/>
  <c r="I4" i="3"/>
  <c r="I8" i="3"/>
  <c r="I11" i="3"/>
  <c r="I9" i="3"/>
  <c r="G167" i="1"/>
  <c r="I1" i="3" s="1"/>
  <c r="G7" i="1"/>
  <c r="G12" i="1"/>
  <c r="G16" i="1"/>
  <c r="G70" i="1"/>
  <c r="G63" i="1"/>
  <c r="G5" i="1"/>
  <c r="G9" i="1"/>
  <c r="G18" i="1"/>
  <c r="P5" i="1"/>
  <c r="P7" i="1"/>
  <c r="G53" i="1"/>
  <c r="G57" i="1"/>
  <c r="G65" i="1"/>
  <c r="G69" i="1"/>
  <c r="G73" i="1"/>
  <c r="P11" i="1"/>
  <c r="P13" i="1"/>
  <c r="P14" i="1"/>
  <c r="P15" i="1"/>
  <c r="G153" i="1"/>
  <c r="P16" i="1"/>
  <c r="G161" i="1"/>
  <c r="I173" i="1" s="1"/>
  <c r="G165" i="1"/>
  <c r="I177" i="1" s="1"/>
  <c r="L169" i="1"/>
  <c r="P19" i="1"/>
  <c r="G64" i="1"/>
  <c r="G148" i="1"/>
  <c r="L148" i="1" s="1"/>
  <c r="G164" i="1"/>
  <c r="I176" i="1" s="1"/>
  <c r="G14" i="1"/>
  <c r="L178" i="1"/>
  <c r="G61" i="1"/>
  <c r="G17" i="1"/>
  <c r="G58" i="1"/>
  <c r="G74" i="1"/>
  <c r="P9" i="1"/>
  <c r="P8" i="1"/>
  <c r="G36" i="1"/>
  <c r="G47" i="1"/>
  <c r="G62" i="1"/>
  <c r="G75" i="1"/>
  <c r="G100" i="1"/>
  <c r="G124" i="1"/>
  <c r="G24" i="1"/>
  <c r="G32" i="1"/>
  <c r="G40" i="1"/>
  <c r="G68" i="1"/>
  <c r="G76" i="1"/>
  <c r="G84" i="1"/>
  <c r="G96" i="1"/>
  <c r="G108" i="1"/>
  <c r="G112" i="1"/>
  <c r="G120" i="1"/>
  <c r="G128" i="1"/>
  <c r="G136" i="1"/>
  <c r="I136" i="1" s="1"/>
  <c r="G144" i="1"/>
  <c r="G156" i="1"/>
  <c r="I168" i="1" s="1"/>
  <c r="G8" i="1"/>
  <c r="G11" i="1"/>
  <c r="G26" i="1"/>
  <c r="G34" i="1"/>
  <c r="G42" i="1"/>
  <c r="G55" i="1"/>
  <c r="G66" i="1"/>
  <c r="G79" i="1"/>
  <c r="G87" i="1"/>
  <c r="G95" i="1"/>
  <c r="G107" i="1"/>
  <c r="G115" i="1"/>
  <c r="G123" i="1"/>
  <c r="G131" i="1"/>
  <c r="G143" i="1"/>
  <c r="G154" i="1"/>
  <c r="L154" i="1" s="1"/>
  <c r="G15" i="1"/>
  <c r="P17" i="1"/>
  <c r="G28" i="1"/>
  <c r="I28" i="1" s="1"/>
  <c r="G43" i="1"/>
  <c r="G52" i="1"/>
  <c r="G67" i="1"/>
  <c r="G80" i="1"/>
  <c r="G88" i="1"/>
  <c r="G92" i="1"/>
  <c r="G104" i="1"/>
  <c r="G116" i="1"/>
  <c r="G132" i="1"/>
  <c r="G140" i="1"/>
  <c r="G151" i="1"/>
  <c r="L190" i="1"/>
  <c r="G6" i="1"/>
  <c r="G10" i="1"/>
  <c r="G13" i="1"/>
  <c r="G19" i="1"/>
  <c r="P18" i="1"/>
  <c r="G22" i="1"/>
  <c r="G30" i="1"/>
  <c r="G38" i="1"/>
  <c r="G46" i="1"/>
  <c r="G56" i="1"/>
  <c r="G83" i="1"/>
  <c r="G91" i="1"/>
  <c r="G99" i="1"/>
  <c r="G103" i="1"/>
  <c r="G111" i="1"/>
  <c r="G119" i="1"/>
  <c r="G127" i="1"/>
  <c r="I127" i="1" s="1"/>
  <c r="G135" i="1"/>
  <c r="G139" i="1"/>
  <c r="G147" i="1"/>
  <c r="G159" i="1"/>
  <c r="I171" i="1" s="1"/>
  <c r="G163" i="1"/>
  <c r="I175" i="1" s="1"/>
  <c r="P4" i="1"/>
  <c r="G21" i="1"/>
  <c r="I21" i="1" s="1"/>
  <c r="G25" i="1"/>
  <c r="G29" i="1"/>
  <c r="G33" i="1"/>
  <c r="G37" i="1"/>
  <c r="G41" i="1"/>
  <c r="G45" i="1"/>
  <c r="G49" i="1"/>
  <c r="G54" i="1"/>
  <c r="G59" i="1"/>
  <c r="G60" i="1"/>
  <c r="G71" i="1"/>
  <c r="G72" i="1"/>
  <c r="G81" i="1"/>
  <c r="G89" i="1"/>
  <c r="G97" i="1"/>
  <c r="G105" i="1"/>
  <c r="G113" i="1"/>
  <c r="G121" i="1"/>
  <c r="G129" i="1"/>
  <c r="G133" i="1"/>
  <c r="G137" i="1"/>
  <c r="G141" i="1"/>
  <c r="G145" i="1"/>
  <c r="L145" i="1" s="1"/>
  <c r="G150" i="1"/>
  <c r="G157" i="1"/>
  <c r="I169" i="1" s="1"/>
  <c r="G166" i="1"/>
  <c r="I178" i="1" s="1"/>
  <c r="G4" i="1"/>
  <c r="P3" i="1"/>
  <c r="G20" i="1"/>
  <c r="G44" i="1"/>
  <c r="G48" i="1"/>
  <c r="G77" i="1"/>
  <c r="G82" i="1"/>
  <c r="G85" i="1"/>
  <c r="G90" i="1"/>
  <c r="G93" i="1"/>
  <c r="G98" i="1"/>
  <c r="G101" i="1"/>
  <c r="G106" i="1"/>
  <c r="G109" i="1"/>
  <c r="G114" i="1"/>
  <c r="G117" i="1"/>
  <c r="G122" i="1"/>
  <c r="G125" i="1"/>
  <c r="G23" i="1"/>
  <c r="G27" i="1"/>
  <c r="G31" i="1"/>
  <c r="G35" i="1"/>
  <c r="G39" i="1"/>
  <c r="P6" i="1"/>
  <c r="P10" i="1"/>
  <c r="P12" i="1"/>
  <c r="G51" i="1"/>
  <c r="G50" i="1"/>
  <c r="G78" i="1"/>
  <c r="G86" i="1"/>
  <c r="G94" i="1"/>
  <c r="G102" i="1"/>
  <c r="G110" i="1"/>
  <c r="G118" i="1"/>
  <c r="G126" i="1"/>
  <c r="L187" i="1"/>
  <c r="G130" i="1"/>
  <c r="G134" i="1"/>
  <c r="G138" i="1"/>
  <c r="G142" i="1"/>
  <c r="G160" i="1"/>
  <c r="I172" i="1" s="1"/>
  <c r="G162" i="1"/>
  <c r="I174" i="1" s="1"/>
  <c r="G146" i="1"/>
  <c r="G149" i="1"/>
  <c r="G152" i="1"/>
  <c r="G155" i="1"/>
  <c r="G158" i="1"/>
  <c r="I179" i="1" l="1"/>
  <c r="I167" i="1"/>
  <c r="I19" i="1"/>
  <c r="I144" i="1"/>
  <c r="I86" i="1"/>
  <c r="I64" i="1"/>
  <c r="I81" i="1"/>
  <c r="I24" i="1"/>
  <c r="I16" i="1"/>
  <c r="I158" i="1"/>
  <c r="I57" i="1"/>
  <c r="I70" i="1"/>
  <c r="I75" i="1"/>
  <c r="I63" i="1"/>
  <c r="Q6" i="1"/>
  <c r="I170" i="1"/>
  <c r="L157" i="1"/>
  <c r="M169" i="1" s="1"/>
  <c r="Q8" i="1"/>
  <c r="I17" i="1"/>
  <c r="L163" i="1"/>
  <c r="I82" i="1"/>
  <c r="I77" i="1"/>
  <c r="I27" i="1"/>
  <c r="Q16" i="1"/>
  <c r="I119" i="1"/>
  <c r="I38" i="1"/>
  <c r="I131" i="1"/>
  <c r="I40" i="1"/>
  <c r="I134" i="1"/>
  <c r="I109" i="1"/>
  <c r="I145" i="1"/>
  <c r="I30" i="1"/>
  <c r="Q14" i="1"/>
  <c r="Q12" i="1"/>
  <c r="I135" i="1"/>
  <c r="I76" i="1"/>
  <c r="I165" i="1"/>
  <c r="Q15" i="1"/>
  <c r="I73" i="1"/>
  <c r="I65" i="1"/>
  <c r="I149" i="1"/>
  <c r="Q10" i="1"/>
  <c r="I18" i="1"/>
  <c r="I69" i="1"/>
  <c r="Q19" i="1"/>
  <c r="I102" i="1"/>
  <c r="I117" i="1"/>
  <c r="I85" i="1"/>
  <c r="I49" i="1"/>
  <c r="I33" i="1"/>
  <c r="Q5" i="1"/>
  <c r="I99" i="1"/>
  <c r="I42" i="1"/>
  <c r="I118" i="1"/>
  <c r="I43" i="1"/>
  <c r="I53" i="1"/>
  <c r="I26" i="1"/>
  <c r="I108" i="1"/>
  <c r="I61" i="1"/>
  <c r="I148" i="1"/>
  <c r="I54" i="1"/>
  <c r="I125" i="1"/>
  <c r="I93" i="1"/>
  <c r="I92" i="1"/>
  <c r="L181" i="1"/>
  <c r="M181" i="1" s="1"/>
  <c r="I71" i="1"/>
  <c r="L175" i="1"/>
  <c r="M187" i="1" s="1"/>
  <c r="I78" i="1"/>
  <c r="I22" i="1"/>
  <c r="I141" i="1"/>
  <c r="I133" i="1"/>
  <c r="I29" i="1"/>
  <c r="I159" i="1"/>
  <c r="I58" i="1"/>
  <c r="I151" i="1"/>
  <c r="I116" i="1"/>
  <c r="I67" i="1"/>
  <c r="I115" i="1"/>
  <c r="I156" i="1"/>
  <c r="I84" i="1"/>
  <c r="I74" i="1"/>
  <c r="I34" i="1"/>
  <c r="I37" i="1"/>
  <c r="I143" i="1"/>
  <c r="Q4" i="1"/>
  <c r="I100" i="1"/>
  <c r="I154" i="1"/>
  <c r="I153" i="1"/>
  <c r="I155" i="1"/>
  <c r="I138" i="1"/>
  <c r="I166" i="1"/>
  <c r="I50" i="1"/>
  <c r="L151" i="1"/>
  <c r="I20" i="1"/>
  <c r="I46" i="1"/>
  <c r="I83" i="1"/>
  <c r="I132" i="1"/>
  <c r="I88" i="1"/>
  <c r="I68" i="1"/>
  <c r="I124" i="1"/>
  <c r="I59" i="1"/>
  <c r="L166" i="1"/>
  <c r="M166" i="1" s="1"/>
  <c r="I126" i="1"/>
  <c r="I94" i="1"/>
  <c r="I163" i="1"/>
  <c r="I101" i="1"/>
  <c r="I36" i="1"/>
  <c r="I147" i="1"/>
  <c r="I39" i="1"/>
  <c r="I23" i="1"/>
  <c r="I45" i="1"/>
  <c r="I157" i="1"/>
  <c r="I41" i="1"/>
  <c r="I91" i="1"/>
  <c r="I140" i="1"/>
  <c r="I107" i="1"/>
  <c r="I112" i="1"/>
  <c r="I72" i="1"/>
  <c r="I139" i="1"/>
  <c r="I111" i="1"/>
  <c r="I55" i="1"/>
  <c r="I95" i="1"/>
  <c r="I152" i="1"/>
  <c r="I162" i="1"/>
  <c r="I161" i="1"/>
  <c r="I123" i="1"/>
  <c r="I31" i="1"/>
  <c r="I52" i="1"/>
  <c r="I103" i="1"/>
  <c r="I80" i="1"/>
  <c r="I87" i="1"/>
  <c r="I128" i="1"/>
  <c r="I96" i="1"/>
  <c r="I137" i="1"/>
  <c r="I110" i="1"/>
  <c r="I121" i="1"/>
  <c r="I104" i="1"/>
  <c r="Q18" i="1"/>
  <c r="I79" i="1"/>
  <c r="I120" i="1"/>
  <c r="I89" i="1"/>
  <c r="I25" i="1"/>
  <c r="I66" i="1"/>
  <c r="Q17" i="1"/>
  <c r="Q9" i="1"/>
  <c r="I97" i="1"/>
  <c r="Q13" i="1"/>
  <c r="I35" i="1"/>
  <c r="M190" i="1"/>
  <c r="I114" i="1"/>
  <c r="I98" i="1"/>
  <c r="I60" i="1"/>
  <c r="I48" i="1"/>
  <c r="Q11" i="1"/>
  <c r="I47" i="1"/>
  <c r="I150" i="1"/>
  <c r="L184" i="1"/>
  <c r="L160" i="1"/>
  <c r="M160" i="1" s="1"/>
  <c r="I160" i="1"/>
  <c r="I130" i="1"/>
  <c r="I129" i="1"/>
  <c r="I164" i="1"/>
  <c r="I44" i="1"/>
  <c r="I56" i="1"/>
  <c r="I113" i="1"/>
  <c r="I32" i="1"/>
  <c r="Q7" i="1"/>
  <c r="L172" i="1"/>
  <c r="I146" i="1"/>
  <c r="I142" i="1"/>
  <c r="I51" i="1"/>
  <c r="I122" i="1"/>
  <c r="I106" i="1"/>
  <c r="I90" i="1"/>
  <c r="I105" i="1"/>
  <c r="I62" i="1"/>
  <c r="M157" i="1" l="1"/>
  <c r="M175" i="1"/>
  <c r="M163" i="1"/>
  <c r="M178" i="1"/>
  <c r="M172" i="1"/>
  <c r="M184" i="1"/>
  <c r="H15" i="2" l="1"/>
</calcChain>
</file>

<file path=xl/sharedStrings.xml><?xml version="1.0" encoding="utf-8"?>
<sst xmlns="http://schemas.openxmlformats.org/spreadsheetml/2006/main" count="91" uniqueCount="63">
  <si>
    <t xml:space="preserve">ICP </t>
  </si>
  <si>
    <t>Preço ao produtor deflacionado icp</t>
  </si>
  <si>
    <t xml:space="preserve">Projeção </t>
  </si>
  <si>
    <t>Trimestre móvel</t>
  </si>
  <si>
    <t>Var. (%) - t/t-4</t>
  </si>
  <si>
    <t>Trimestre consolidado</t>
  </si>
  <si>
    <t>Ano</t>
  </si>
  <si>
    <t>Produção</t>
  </si>
  <si>
    <t>Var. (%) t/t-1</t>
  </si>
  <si>
    <t>2006*</t>
  </si>
  <si>
    <t>-</t>
  </si>
  <si>
    <t>2022*</t>
  </si>
  <si>
    <t>1° tri. 2018</t>
  </si>
  <si>
    <t>2° tri. 2018</t>
  </si>
  <si>
    <t>3º tri. 2018</t>
  </si>
  <si>
    <t>4° tri. 2018</t>
  </si>
  <si>
    <t>1° tri. 2019</t>
  </si>
  <si>
    <t>2° tri. 2019</t>
  </si>
  <si>
    <t>3º tri. 2019</t>
  </si>
  <si>
    <t>4° tri. 2019</t>
  </si>
  <si>
    <t>1° tri. 2020</t>
  </si>
  <si>
    <t>2° tri. 2020</t>
  </si>
  <si>
    <t>3º tri. 2020</t>
  </si>
  <si>
    <t>4° tri. 2020</t>
  </si>
  <si>
    <t>1° tri. 2021</t>
  </si>
  <si>
    <t>2° tri. 2021</t>
  </si>
  <si>
    <t>3º tri. 2021</t>
  </si>
  <si>
    <t>4° tri. 2021</t>
  </si>
  <si>
    <t>PTL MG</t>
  </si>
  <si>
    <t>Previsao</t>
  </si>
  <si>
    <t>Dados Reais</t>
  </si>
  <si>
    <t>Diferenca</t>
  </si>
  <si>
    <t>4 meses de defasagem ptl e preço ao produtor</t>
  </si>
  <si>
    <t>3 meses de defasagem ptl e preço ao produtor</t>
  </si>
  <si>
    <t>2 meses de defasagem ptl e preço ao produtor</t>
  </si>
  <si>
    <t>sem icp e preço ao prod. Apenas PTL_12 e ICP</t>
  </si>
  <si>
    <t>Data</t>
  </si>
  <si>
    <t xml:space="preserve">PREVISAO </t>
  </si>
  <si>
    <t>ARIMA(1,1,1)(1,1,1)[12]</t>
  </si>
  <si>
    <t>Point Forecast  Lo 99.5  Hi 99.5</t>
  </si>
  <si>
    <t>190       561513.5 475280.2 647746.8</t>
  </si>
  <si>
    <t>191       563714.4 452821.0 674607.8</t>
  </si>
  <si>
    <t>192       562716.2 427590.7 697841.6</t>
  </si>
  <si>
    <t>193       563169.6 477623.4 648715.7</t>
  </si>
  <si>
    <t>194       562963.6 452953.6 672973.7</t>
  </si>
  <si>
    <t>195       563057.1 429003.7 697110.5</t>
  </si>
  <si>
    <t>196       563014.7 478139.5 647889.9</t>
  </si>
  <si>
    <t>197       563033.9 453887.5 672180.3</t>
  </si>
  <si>
    <t>198       563025.2 430023.5 696026.9</t>
  </si>
  <si>
    <t>ARIMA(1,0,1)(2,1,2)[12]</t>
  </si>
  <si>
    <t>190       553625.9 468733.3 638518.6</t>
  </si>
  <si>
    <t>191       546088.9 438376.0 653801.8</t>
  </si>
  <si>
    <t>192       539403.6 416684.1 662123.1</t>
  </si>
  <si>
    <t>193       533477.0 449260.9 617693.1</t>
  </si>
  <si>
    <t>194       528219.8 421361.6 635078.1</t>
  </si>
  <si>
    <t>195       523556.4 401807.0 645305.8</t>
  </si>
  <si>
    <t>196       519422.5 435867.0 602978.0</t>
  </si>
  <si>
    <t>197       515755.2 409731.6 621778.8</t>
  </si>
  <si>
    <t>198       512501.9 391699.9 633303.9</t>
  </si>
  <si>
    <t>ARIMA(1,1,1)(2,1,2)[12]</t>
  </si>
  <si>
    <t>Linhas laranja e amarela estão sobrepostas.</t>
  </si>
  <si>
    <t>Modelo PTL do João Pedro</t>
  </si>
  <si>
    <t>Modelo do JP com defasagem de 4 meses pro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</si>
</sst>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17" fontId="4" fillId="0" borderId="1" xfId="0" applyNumberFormat="1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64" fontId="0" fillId="2" borderId="0" xfId="1" applyNumberFormat="1" applyFont="1" applyFill="1" applyAlignment="1">
      <alignment horizontal="center"/>
    </xf>
    <xf numFmtId="17" fontId="4" fillId="0" borderId="2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2" fontId="0" fillId="0" borderId="0" xfId="1" applyNumberFormat="1" applyFont="1"/>
    <xf numFmtId="0" fontId="0" fillId="0" borderId="0" xfId="0" applyFont="1" applyFill="1"/>
    <xf numFmtId="0" fontId="0" fillId="0" borderId="0" xfId="0" applyFill="1"/>
    <xf numFmtId="3" fontId="0" fillId="0" borderId="0" xfId="0" applyNumberFormat="1" applyFill="1"/>
    <xf numFmtId="0" fontId="3" fillId="2" borderId="0" xfId="0" applyNumberFormat="1" applyFont="1" applyFill="1"/>
    <xf numFmtId="0" fontId="0" fillId="0" borderId="0" xfId="0" applyNumberFormat="1"/>
    <xf numFmtId="0" fontId="3" fillId="2" borderId="0" xfId="0" applyNumberFormat="1" applyFont="1" applyFill="1" applyBorder="1"/>
    <xf numFmtId="0" fontId="0" fillId="0" borderId="0" xfId="0" applyNumberFormat="1" applyFont="1" applyFill="1"/>
    <xf numFmtId="10" fontId="0" fillId="0" borderId="0" xfId="0" applyNumberFormat="1" applyFill="1"/>
    <xf numFmtId="0" fontId="0" fillId="3" borderId="5" xfId="0" applyFont="1" applyFill="1" applyBorder="1"/>
    <xf numFmtId="10" fontId="0" fillId="3" borderId="5" xfId="0" applyNumberFormat="1" applyFont="1" applyFill="1" applyBorder="1"/>
    <xf numFmtId="0" fontId="0" fillId="4" borderId="5" xfId="0" applyFont="1" applyFill="1" applyBorder="1"/>
    <xf numFmtId="10" fontId="0" fillId="4" borderId="5" xfId="0" applyNumberFormat="1" applyFont="1" applyFill="1" applyBorder="1"/>
    <xf numFmtId="0" fontId="6" fillId="5" borderId="7" xfId="0" applyFont="1" applyFill="1" applyBorder="1"/>
    <xf numFmtId="10" fontId="6" fillId="5" borderId="7" xfId="0" applyNumberFormat="1" applyFont="1" applyFill="1" applyBorder="1"/>
    <xf numFmtId="0" fontId="6" fillId="5" borderId="9" xfId="0" applyNumberFormat="1" applyFont="1" applyFill="1" applyBorder="1"/>
    <xf numFmtId="0" fontId="6" fillId="5" borderId="10" xfId="0" applyFont="1" applyFill="1" applyBorder="1"/>
    <xf numFmtId="0" fontId="0" fillId="3" borderId="6" xfId="0" applyNumberFormat="1" applyFont="1" applyFill="1" applyBorder="1"/>
    <xf numFmtId="0" fontId="0" fillId="4" borderId="6" xfId="0" applyNumberFormat="1" applyFont="1" applyFill="1" applyBorder="1"/>
    <xf numFmtId="0" fontId="6" fillId="5" borderId="8" xfId="0" applyNumberFormat="1" applyFont="1" applyFill="1" applyBorder="1"/>
    <xf numFmtId="0" fontId="7" fillId="0" borderId="0" xfId="0" applyNumberFormat="1" applyFont="1" applyFill="1"/>
    <xf numFmtId="9" fontId="0" fillId="0" borderId="0" xfId="1" applyFont="1"/>
    <xf numFmtId="10" fontId="0" fillId="0" borderId="0" xfId="0" applyNumberFormat="1"/>
    <xf numFmtId="0" fontId="8" fillId="0" borderId="0" xfId="0" applyFont="1"/>
    <xf numFmtId="0" fontId="8" fillId="0" borderId="0" xfId="0" applyNumberFormat="1" applyFont="1"/>
    <xf numFmtId="0" fontId="0" fillId="2" borderId="0" xfId="0" applyNumberFormat="1" applyFill="1"/>
    <xf numFmtId="0" fontId="0" fillId="2" borderId="0" xfId="0" applyFill="1" applyAlignment="1">
      <alignment horizontal="right"/>
    </xf>
    <xf numFmtId="17" fontId="0" fillId="0" borderId="0" xfId="0" applyNumberFormat="1"/>
    <xf numFmtId="3" fontId="0" fillId="0" borderId="0" xfId="0" applyNumberFormat="1" applyFont="1" applyFill="1"/>
    <xf numFmtId="0" fontId="0" fillId="0" borderId="0" xfId="0" applyAlignment="1">
      <alignment horizontal="left"/>
    </xf>
    <xf numFmtId="0" fontId="8" fillId="2" borderId="0" xfId="0" applyFont="1" applyFill="1"/>
    <xf numFmtId="10" fontId="2" fillId="0" borderId="0" xfId="0" applyNumberFormat="1" applyFont="1"/>
    <xf numFmtId="9" fontId="2" fillId="0" borderId="0" xfId="0" applyNumberFormat="1" applyFont="1"/>
    <xf numFmtId="9" fontId="2" fillId="0" borderId="0" xfId="1" applyFont="1"/>
    <xf numFmtId="10" fontId="9" fillId="0" borderId="0" xfId="0" applyNumberFormat="1" applyFont="1"/>
    <xf numFmtId="9" fontId="9" fillId="0" borderId="0" xfId="0" applyNumberFormat="1" applyFont="1"/>
  </cellXfs>
  <cellStyles count="3">
    <cellStyle name="Normal" xfId="0" builtinId="0"/>
    <cellStyle name="Normal 3" xfId="2"/>
    <cellStyle name="Porcentagem" xfId="1" builtinId="5"/>
  </cellStyles>
  <dxfs count="18"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PTL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48620615019665"/>
          <c:y val="9.5191559869521533E-2"/>
          <c:w val="0.85373445459789754"/>
          <c:h val="0.7376056184902412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PTL 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Plan1!$B$71:$B$178</c:f>
              <c:numCache>
                <c:formatCode>General</c:formatCode>
                <c:ptCount val="108"/>
                <c:pt idx="0">
                  <c:v>534404</c:v>
                </c:pt>
                <c:pt idx="1">
                  <c:v>482125</c:v>
                </c:pt>
                <c:pt idx="2">
                  <c:v>477554</c:v>
                </c:pt>
                <c:pt idx="3">
                  <c:v>435555</c:v>
                </c:pt>
                <c:pt idx="4">
                  <c:v>435800</c:v>
                </c:pt>
                <c:pt idx="5">
                  <c:v>429689</c:v>
                </c:pt>
                <c:pt idx="6">
                  <c:v>435065</c:v>
                </c:pt>
                <c:pt idx="7">
                  <c:v>432200</c:v>
                </c:pt>
                <c:pt idx="8">
                  <c:v>423641</c:v>
                </c:pt>
                <c:pt idx="9">
                  <c:v>471529</c:v>
                </c:pt>
                <c:pt idx="10">
                  <c:v>474787</c:v>
                </c:pt>
                <c:pt idx="11">
                  <c:v>537175</c:v>
                </c:pt>
                <c:pt idx="12">
                  <c:v>523282</c:v>
                </c:pt>
                <c:pt idx="13">
                  <c:v>457148</c:v>
                </c:pt>
                <c:pt idx="14">
                  <c:v>478546</c:v>
                </c:pt>
                <c:pt idx="15">
                  <c:v>461455</c:v>
                </c:pt>
                <c:pt idx="16">
                  <c:v>478474</c:v>
                </c:pt>
                <c:pt idx="17">
                  <c:v>475591</c:v>
                </c:pt>
                <c:pt idx="18">
                  <c:v>527556</c:v>
                </c:pt>
                <c:pt idx="19">
                  <c:v>507543</c:v>
                </c:pt>
                <c:pt idx="20">
                  <c:v>518562</c:v>
                </c:pt>
                <c:pt idx="21">
                  <c:v>569516</c:v>
                </c:pt>
                <c:pt idx="22">
                  <c:v>589580</c:v>
                </c:pt>
                <c:pt idx="23">
                  <c:v>585200</c:v>
                </c:pt>
                <c:pt idx="24">
                  <c:v>616834</c:v>
                </c:pt>
                <c:pt idx="25">
                  <c:v>525914</c:v>
                </c:pt>
                <c:pt idx="26">
                  <c:v>563386</c:v>
                </c:pt>
                <c:pt idx="27">
                  <c:v>540893</c:v>
                </c:pt>
                <c:pt idx="28">
                  <c:v>541482</c:v>
                </c:pt>
                <c:pt idx="29">
                  <c:v>505365</c:v>
                </c:pt>
                <c:pt idx="30">
                  <c:v>520123</c:v>
                </c:pt>
                <c:pt idx="31">
                  <c:v>537549</c:v>
                </c:pt>
                <c:pt idx="32">
                  <c:v>526490</c:v>
                </c:pt>
                <c:pt idx="33">
                  <c:v>550245</c:v>
                </c:pt>
                <c:pt idx="34">
                  <c:v>566267</c:v>
                </c:pt>
                <c:pt idx="35">
                  <c:v>594964</c:v>
                </c:pt>
                <c:pt idx="36">
                  <c:v>597663</c:v>
                </c:pt>
                <c:pt idx="37">
                  <c:v>523491</c:v>
                </c:pt>
                <c:pt idx="38">
                  <c:v>562848</c:v>
                </c:pt>
                <c:pt idx="39">
                  <c:v>515056</c:v>
                </c:pt>
                <c:pt idx="40">
                  <c:v>504315</c:v>
                </c:pt>
                <c:pt idx="41">
                  <c:v>488178</c:v>
                </c:pt>
                <c:pt idx="42">
                  <c:v>522314</c:v>
                </c:pt>
                <c:pt idx="43">
                  <c:v>511437</c:v>
                </c:pt>
                <c:pt idx="44">
                  <c:v>514600</c:v>
                </c:pt>
                <c:pt idx="45">
                  <c:v>552649</c:v>
                </c:pt>
                <c:pt idx="46">
                  <c:v>552891</c:v>
                </c:pt>
                <c:pt idx="47">
                  <c:v>596988</c:v>
                </c:pt>
                <c:pt idx="48">
                  <c:v>558610</c:v>
                </c:pt>
                <c:pt idx="49">
                  <c:v>511054</c:v>
                </c:pt>
                <c:pt idx="50">
                  <c:v>516826</c:v>
                </c:pt>
                <c:pt idx="51">
                  <c:v>484342</c:v>
                </c:pt>
                <c:pt idx="52">
                  <c:v>471488</c:v>
                </c:pt>
                <c:pt idx="53">
                  <c:v>458659</c:v>
                </c:pt>
                <c:pt idx="54">
                  <c:v>489557</c:v>
                </c:pt>
                <c:pt idx="55">
                  <c:v>500318</c:v>
                </c:pt>
                <c:pt idx="56">
                  <c:v>494259</c:v>
                </c:pt>
                <c:pt idx="57">
                  <c:v>537273</c:v>
                </c:pt>
                <c:pt idx="58">
                  <c:v>529128</c:v>
                </c:pt>
                <c:pt idx="59">
                  <c:v>554781</c:v>
                </c:pt>
                <c:pt idx="60">
                  <c:v>534424</c:v>
                </c:pt>
                <c:pt idx="61">
                  <c:v>473039</c:v>
                </c:pt>
                <c:pt idx="62">
                  <c:v>498165</c:v>
                </c:pt>
                <c:pt idx="63">
                  <c:v>447815</c:v>
                </c:pt>
                <c:pt idx="64">
                  <c:v>466266</c:v>
                </c:pt>
                <c:pt idx="65">
                  <c:v>463774</c:v>
                </c:pt>
                <c:pt idx="66">
                  <c:v>483727</c:v>
                </c:pt>
                <c:pt idx="67">
                  <c:v>505461</c:v>
                </c:pt>
                <c:pt idx="68">
                  <c:v>504901</c:v>
                </c:pt>
                <c:pt idx="69">
                  <c:v>523252</c:v>
                </c:pt>
                <c:pt idx="70">
                  <c:v>528430</c:v>
                </c:pt>
                <c:pt idx="71">
                  <c:v>560976</c:v>
                </c:pt>
                <c:pt idx="72">
                  <c:v>551988</c:v>
                </c:pt>
                <c:pt idx="73">
                  <c:v>476316</c:v>
                </c:pt>
                <c:pt idx="74">
                  <c:v>495852</c:v>
                </c:pt>
                <c:pt idx="75">
                  <c:v>488644</c:v>
                </c:pt>
                <c:pt idx="76">
                  <c:v>445765</c:v>
                </c:pt>
                <c:pt idx="77">
                  <c:v>463051</c:v>
                </c:pt>
                <c:pt idx="78">
                  <c:v>475240</c:v>
                </c:pt>
                <c:pt idx="79">
                  <c:v>503409</c:v>
                </c:pt>
                <c:pt idx="80">
                  <c:v>500663</c:v>
                </c:pt>
                <c:pt idx="81">
                  <c:v>547893</c:v>
                </c:pt>
                <c:pt idx="82">
                  <c:v>553101</c:v>
                </c:pt>
                <c:pt idx="83">
                  <c:v>570090</c:v>
                </c:pt>
                <c:pt idx="84">
                  <c:v>557028</c:v>
                </c:pt>
                <c:pt idx="85">
                  <c:v>485008</c:v>
                </c:pt>
                <c:pt idx="86">
                  <c:v>536660</c:v>
                </c:pt>
                <c:pt idx="87">
                  <c:v>483106</c:v>
                </c:pt>
                <c:pt idx="88">
                  <c:v>488111</c:v>
                </c:pt>
                <c:pt idx="89">
                  <c:v>484415</c:v>
                </c:pt>
                <c:pt idx="90">
                  <c:v>513611</c:v>
                </c:pt>
                <c:pt idx="91">
                  <c:v>527083</c:v>
                </c:pt>
                <c:pt idx="92">
                  <c:v>512500</c:v>
                </c:pt>
                <c:pt idx="93">
                  <c:v>555704</c:v>
                </c:pt>
                <c:pt idx="94">
                  <c:v>554107</c:v>
                </c:pt>
                <c:pt idx="95">
                  <c:v>587862</c:v>
                </c:pt>
                <c:pt idx="96">
                  <c:v>585523</c:v>
                </c:pt>
                <c:pt idx="97">
                  <c:v>533527</c:v>
                </c:pt>
                <c:pt idx="98">
                  <c:v>552839</c:v>
                </c:pt>
                <c:pt idx="99">
                  <c:v>511064</c:v>
                </c:pt>
                <c:pt idx="100">
                  <c:v>496084</c:v>
                </c:pt>
                <c:pt idx="101">
                  <c:v>482614</c:v>
                </c:pt>
                <c:pt idx="102">
                  <c:v>547717</c:v>
                </c:pt>
                <c:pt idx="103">
                  <c:v>541055</c:v>
                </c:pt>
                <c:pt idx="104">
                  <c:v>538853</c:v>
                </c:pt>
                <c:pt idx="105">
                  <c:v>562311</c:v>
                </c:pt>
                <c:pt idx="106">
                  <c:v>572870</c:v>
                </c:pt>
                <c:pt idx="107">
                  <c:v>592459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Plan1!$E$1</c:f>
              <c:strCache>
                <c:ptCount val="1"/>
                <c:pt idx="0">
                  <c:v>Projeção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Plan1!$A$71:$A$196</c:f>
              <c:numCache>
                <c:formatCode>mmm\-yy</c:formatCode>
                <c:ptCount val="12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</c:numCache>
            </c:numRef>
          </c:cat>
          <c:val>
            <c:numRef>
              <c:f>Plan1!$E$71:$E$196</c:f>
              <c:numCache>
                <c:formatCode>General</c:formatCode>
                <c:ptCount val="1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0480"/>
        <c:axId val="131322048"/>
      </c:lineChart>
      <c:dateAx>
        <c:axId val="131320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2048"/>
        <c:crosses val="autoZero"/>
        <c:auto val="1"/>
        <c:lblOffset val="100"/>
        <c:baseTimeUnit val="months"/>
      </c:dateAx>
      <c:valAx>
        <c:axId val="13132204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trimestre YOY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Pt>
            <c:idx val="39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Pt>
            <c:idx val="40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Pt>
            <c:idx val="41"/>
            <c:bubble3D val="0"/>
            <c:spPr>
              <a:ln>
                <a:solidFill>
                  <a:srgbClr val="FF0000"/>
                </a:solidFill>
                <a:prstDash val="dash"/>
              </a:ln>
            </c:spPr>
          </c:dPt>
          <c:dLbls>
            <c:dLbl>
              <c:idx val="41"/>
              <c:layout>
                <c:manualLayout>
                  <c:x val="0"/>
                  <c:y val="-4.74489896674354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Plan1!$A$155:$A$199</c:f>
              <c:numCache>
                <c:formatCode>mmm\-yy</c:formatCode>
                <c:ptCount val="4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</c:numCache>
            </c:numRef>
          </c:cat>
          <c:val>
            <c:numRef>
              <c:f>Plan1!$I$155:$I$196</c:f>
              <c:numCache>
                <c:formatCode>0.0%</c:formatCode>
                <c:ptCount val="42"/>
                <c:pt idx="0">
                  <c:v>2.3653674864170249E-2</c:v>
                </c:pt>
                <c:pt idx="1">
                  <c:v>1.4375062921574644E-2</c:v>
                </c:pt>
                <c:pt idx="2">
                  <c:v>3.5783738672419352E-2</c:v>
                </c:pt>
                <c:pt idx="3">
                  <c:v>3.0094221569921364E-2</c:v>
                </c:pt>
                <c:pt idx="4">
                  <c:v>5.4267018397341493E-2</c:v>
                </c:pt>
                <c:pt idx="5">
                  <c:v>4.1626951755327601E-2</c:v>
                </c:pt>
                <c:pt idx="6">
                  <c:v>7.3754963671990081E-2</c:v>
                </c:pt>
                <c:pt idx="7">
                  <c:v>5.7854616078240939E-2</c:v>
                </c:pt>
                <c:pt idx="8">
                  <c:v>4.9943487242718243E-2</c:v>
                </c:pt>
                <c:pt idx="9">
                  <c:v>2.7914289304204587E-2</c:v>
                </c:pt>
                <c:pt idx="10">
                  <c:v>1.2895395206339533E-2</c:v>
                </c:pt>
                <c:pt idx="11">
                  <c:v>1.5911228878979111E-2</c:v>
                </c:pt>
                <c:pt idx="12">
                  <c:v>2.8135022874994364E-2</c:v>
                </c:pt>
                <c:pt idx="13">
                  <c:v>5.8795652449002089E-2</c:v>
                </c:pt>
                <c:pt idx="14">
                  <c:v>5.9031631169015331E-2</c:v>
                </c:pt>
                <c:pt idx="15">
                  <c:v>6.1574694937578611E-2</c:v>
                </c:pt>
                <c:pt idx="16">
                  <c:v>3.4558521683134558E-2</c:v>
                </c:pt>
                <c:pt idx="17">
                  <c:v>2.3446860195434072E-2</c:v>
                </c:pt>
                <c:pt idx="18">
                  <c:v>2.7102481130609091E-2</c:v>
                </c:pt>
                <c:pt idx="19">
                  <c:v>3.0343404963186327E-2</c:v>
                </c:pt>
                <c:pt idx="20">
                  <c:v>4.7921251305374613E-2</c:v>
                </c:pt>
                <c:pt idx="21">
                  <c:v>2.9419157806714447E-2</c:v>
                </c:pt>
                <c:pt idx="22">
                  <c:v>3.1882296304469371E-2</c:v>
                </c:pt>
                <c:pt idx="23">
                  <c:v>1.7651809270689878E-2</c:v>
                </c:pt>
                <c:pt idx="24">
                  <c:v>2.187911724048508E-2</c:v>
                </c:pt>
                <c:pt idx="25">
                  <c:v>-3.8367531542340405E-3</c:v>
                </c:pt>
                <c:pt idx="26">
                  <c:v>-6.1917986182097318E-3</c:v>
                </c:pt>
                <c:pt idx="27">
                  <c:v>-1.562947985201224E-2</c:v>
                </c:pt>
                <c:pt idx="28">
                  <c:v>-1.1816124108726567E-2</c:v>
                </c:pt>
                <c:pt idx="29">
                  <c:v>-2.9916187954854512E-2</c:v>
                </c:pt>
                <c:pt idx="30">
                  <c:v>-7.5303243220225191E-2</c:v>
                </c:pt>
                <c:pt idx="31">
                  <c:v>-9.4676928520427195E-2</c:v>
                </c:pt>
                <c:pt idx="32">
                  <c:v>-0.10432132708701325</c:v>
                </c:pt>
                <c:pt idx="33">
                  <c:v>-8.1281485599667302E-2</c:v>
                </c:pt>
                <c:pt idx="34">
                  <c:v>-6.467252158558312E-2</c:v>
                </c:pt>
                <c:pt idx="35">
                  <c:v>-4.8209696464541207E-2</c:v>
                </c:pt>
                <c:pt idx="36">
                  <c:v>-5.8933159914982713E-2</c:v>
                </c:pt>
                <c:pt idx="37">
                  <c:v>-6.0261838207488649E-2</c:v>
                </c:pt>
                <c:pt idx="38">
                  <c:v>-8.8818967016683903E-2</c:v>
                </c:pt>
                <c:pt idx="39">
                  <c:v>-9.5028627064674964E-2</c:v>
                </c:pt>
                <c:pt idx="40">
                  <c:v>-9.0216106604115054E-2</c:v>
                </c:pt>
                <c:pt idx="41">
                  <c:v>-6.1716973638141326E-2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06664"/>
        <c:axId val="494900392"/>
      </c:lineChart>
      <c:dateAx>
        <c:axId val="494906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94900392"/>
        <c:crosses val="autoZero"/>
        <c:auto val="1"/>
        <c:lblOffset val="100"/>
        <c:baseTimeUnit val="months"/>
        <c:majorUnit val="3"/>
        <c:majorTimeUnit val="months"/>
      </c:dateAx>
      <c:valAx>
        <c:axId val="494900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494906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Brasil: cresc. % da produção - ano YOY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Plan1!$O$12:$O$19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2022*</c:v>
                </c:pt>
              </c:strCache>
            </c:strRef>
          </c:cat>
          <c:val>
            <c:numRef>
              <c:f>Plan1!$Q$12:$Q$19</c:f>
              <c:numCache>
                <c:formatCode>0.0%</c:formatCode>
                <c:ptCount val="8"/>
                <c:pt idx="0">
                  <c:v>-2.2320621011085451E-2</c:v>
                </c:pt>
                <c:pt idx="1">
                  <c:v>-5.2175188554629215E-2</c:v>
                </c:pt>
                <c:pt idx="2">
                  <c:v>-1.9007434131498746E-2</c:v>
                </c:pt>
                <c:pt idx="3">
                  <c:v>1.3652564258801458E-2</c:v>
                </c:pt>
                <c:pt idx="4">
                  <c:v>3.5109120337706745E-2</c:v>
                </c:pt>
                <c:pt idx="5">
                  <c:v>3.6867750324373283E-2</c:v>
                </c:pt>
                <c:pt idx="6">
                  <c:v>-4.7262386073412599E-2</c:v>
                </c:pt>
                <c:pt idx="7">
                  <c:v>-0.75616319834508827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05880"/>
        <c:axId val="494901176"/>
      </c:barChart>
      <c:catAx>
        <c:axId val="49490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94901176"/>
        <c:crosses val="autoZero"/>
        <c:auto val="1"/>
        <c:lblAlgn val="ctr"/>
        <c:lblOffset val="100"/>
        <c:noMultiLvlLbl val="0"/>
      </c:catAx>
      <c:valAx>
        <c:axId val="494901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494905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(Plan1!$K$157,Plan1!$K$160,Plan1!$K$163,Plan1!$K$166,Plan1!$K$169,Plan1!$K$172,Plan1!$K$175,Plan1!$K$178,Plan1!$K$181,Plan1!$K$184,Plan1!$K$187,Plan1!$K$190,Plan1!$K$193,Plan1!$K$196,Plan1!$K$199,Plan1!$K$202)</c:f>
              <c:strCache>
                <c:ptCount val="12"/>
                <c:pt idx="0">
                  <c:v>1° tri. 2019</c:v>
                </c:pt>
                <c:pt idx="1">
                  <c:v>2° tri. 2019</c:v>
                </c:pt>
                <c:pt idx="2">
                  <c:v>3º tri. 2019</c:v>
                </c:pt>
                <c:pt idx="3">
                  <c:v>4° tri. 2019</c:v>
                </c:pt>
                <c:pt idx="4">
                  <c:v>1° tri. 2020</c:v>
                </c:pt>
                <c:pt idx="5">
                  <c:v>2° tri. 2020</c:v>
                </c:pt>
                <c:pt idx="6">
                  <c:v>3º tri. 2020</c:v>
                </c:pt>
                <c:pt idx="7">
                  <c:v>4° tri. 2020</c:v>
                </c:pt>
                <c:pt idx="8">
                  <c:v>1° tri. 2021</c:v>
                </c:pt>
                <c:pt idx="9">
                  <c:v>2° tri. 2021</c:v>
                </c:pt>
                <c:pt idx="10">
                  <c:v>3º tri. 2021</c:v>
                </c:pt>
                <c:pt idx="11">
                  <c:v>4° tri. 2021</c:v>
                </c:pt>
              </c:strCache>
            </c:strRef>
          </c:cat>
          <c:val>
            <c:numRef>
              <c:f>(Plan1!$M$157,Plan1!$M$160,Plan1!$M$163,Plan1!$M$166,Plan1!$M$169,Plan1!$M$172,Plan1!$M$175,Plan1!$M$178,Plan1!$M$181,Plan1!$M$184,Plan1!$M$187,Plan1!$M$190,Plan1!$M$193,Plan1!$M$196,Plan1!$M$199,Plan1!$M$202)</c:f>
              <c:numCache>
                <c:formatCode>0.00</c:formatCode>
                <c:ptCount val="16"/>
                <c:pt idx="0">
                  <c:v>3.5783738672419352</c:v>
                </c:pt>
                <c:pt idx="1">
                  <c:v>4.1626951755327601</c:v>
                </c:pt>
                <c:pt idx="2">
                  <c:v>4.9943487242718243</c:v>
                </c:pt>
                <c:pt idx="3">
                  <c:v>1.5911228878979111</c:v>
                </c:pt>
                <c:pt idx="4">
                  <c:v>5.9031631169015331</c:v>
                </c:pt>
                <c:pt idx="5">
                  <c:v>2.3446860195434072</c:v>
                </c:pt>
                <c:pt idx="6">
                  <c:v>4.7921251305374613</c:v>
                </c:pt>
                <c:pt idx="7">
                  <c:v>1.7651809270689878</c:v>
                </c:pt>
                <c:pt idx="8">
                  <c:v>-0.61917986182097318</c:v>
                </c:pt>
                <c:pt idx="9">
                  <c:v>-2.9916187954854512</c:v>
                </c:pt>
                <c:pt idx="10">
                  <c:v>-10.432132708701324</c:v>
                </c:pt>
                <c:pt idx="11">
                  <c:v>-4.8209696464541203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07840"/>
        <c:axId val="494901568"/>
      </c:barChart>
      <c:catAx>
        <c:axId val="4949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94901568"/>
        <c:crosses val="autoZero"/>
        <c:auto val="1"/>
        <c:lblAlgn val="ctr"/>
        <c:lblOffset val="100"/>
        <c:noMultiLvlLbl val="0"/>
      </c:catAx>
      <c:valAx>
        <c:axId val="49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949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Previsões ARIMA e dados observados de PTL-MG.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Plan2!$F$21:$F$29</c:f>
              <c:numCache>
                <c:formatCode>General</c:formatCode>
                <c:ptCount val="9"/>
                <c:pt idx="0">
                  <c:v>544973</c:v>
                </c:pt>
                <c:pt idx="1">
                  <c:v>481852</c:v>
                </c:pt>
                <c:pt idx="2">
                  <c:v>487136</c:v>
                </c:pt>
                <c:pt idx="3">
                  <c:v>454046</c:v>
                </c:pt>
                <c:pt idx="4">
                  <c:v>461299</c:v>
                </c:pt>
                <c:pt idx="5">
                  <c:v>440656</c:v>
                </c:pt>
                <c:pt idx="6">
                  <c:v>467263</c:v>
                </c:pt>
                <c:pt idx="7">
                  <c:v>482001</c:v>
                </c:pt>
                <c:pt idx="8">
                  <c:v>484370</c:v>
                </c:pt>
              </c:numCache>
            </c:numRef>
          </c:val>
          <c:smooth val="0"/>
        </c:ser>
        <c:ser>
          <c:idx val="1"/>
          <c:order val="1"/>
          <c:tx>
            <c:v>(1,1,1)(1,1,1)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Plan2!$G$21:$G$29</c:f>
              <c:numCache>
                <c:formatCode>General</c:formatCode>
                <c:ptCount val="9"/>
                <c:pt idx="0">
                  <c:v>561514</c:v>
                </c:pt>
                <c:pt idx="1">
                  <c:v>563714</c:v>
                </c:pt>
                <c:pt idx="2">
                  <c:v>562716</c:v>
                </c:pt>
                <c:pt idx="3">
                  <c:v>563169</c:v>
                </c:pt>
                <c:pt idx="4">
                  <c:v>562964</c:v>
                </c:pt>
                <c:pt idx="5">
                  <c:v>563057</c:v>
                </c:pt>
                <c:pt idx="6">
                  <c:v>563014</c:v>
                </c:pt>
                <c:pt idx="7">
                  <c:v>563033</c:v>
                </c:pt>
                <c:pt idx="8">
                  <c:v>563025</c:v>
                </c:pt>
              </c:numCache>
            </c:numRef>
          </c:val>
          <c:smooth val="0"/>
        </c:ser>
        <c:ser>
          <c:idx val="2"/>
          <c:order val="2"/>
          <c:tx>
            <c:v>(1,0,1)(2,1,2)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Plan2!$O$21:$O$29</c:f>
              <c:numCache>
                <c:formatCode>General</c:formatCode>
                <c:ptCount val="9"/>
                <c:pt idx="0">
                  <c:v>553626</c:v>
                </c:pt>
                <c:pt idx="1">
                  <c:v>546089</c:v>
                </c:pt>
                <c:pt idx="2">
                  <c:v>539403</c:v>
                </c:pt>
                <c:pt idx="3">
                  <c:v>533477</c:v>
                </c:pt>
                <c:pt idx="4">
                  <c:v>528219</c:v>
                </c:pt>
                <c:pt idx="5">
                  <c:v>523556</c:v>
                </c:pt>
                <c:pt idx="6">
                  <c:v>519423</c:v>
                </c:pt>
                <c:pt idx="7">
                  <c:v>515755</c:v>
                </c:pt>
                <c:pt idx="8">
                  <c:v>512502</c:v>
                </c:pt>
              </c:numCache>
            </c:numRef>
          </c:val>
          <c:smooth val="0"/>
        </c:ser>
        <c:ser>
          <c:idx val="3"/>
          <c:order val="3"/>
          <c:tx>
            <c:v>(1,1,1)(2,1,2)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Plan2!$O$4:$O$12</c:f>
              <c:numCache>
                <c:formatCode>General</c:formatCode>
                <c:ptCount val="9"/>
                <c:pt idx="0">
                  <c:v>561514</c:v>
                </c:pt>
                <c:pt idx="1">
                  <c:v>563714</c:v>
                </c:pt>
                <c:pt idx="2">
                  <c:v>562716</c:v>
                </c:pt>
                <c:pt idx="3">
                  <c:v>563169</c:v>
                </c:pt>
                <c:pt idx="4">
                  <c:v>562964</c:v>
                </c:pt>
                <c:pt idx="5">
                  <c:v>563057</c:v>
                </c:pt>
                <c:pt idx="6">
                  <c:v>563015</c:v>
                </c:pt>
                <c:pt idx="7">
                  <c:v>563034</c:v>
                </c:pt>
                <c:pt idx="8">
                  <c:v>563025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03920"/>
        <c:axId val="494904704"/>
      </c:lineChart>
      <c:catAx>
        <c:axId val="4949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04704"/>
        <c:crosses val="autoZero"/>
        <c:auto val="1"/>
        <c:lblAlgn val="ctr"/>
        <c:lblOffset val="100"/>
        <c:noMultiLvlLbl val="0"/>
      </c:catAx>
      <c:valAx>
        <c:axId val="4949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281668</xdr:colOff>
      <xdr:row>166</xdr:row>
      <xdr:rowOff>32428</xdr:rowOff>
    </xdr:from>
    <xdr:to>
      <xdr:col>28</xdr:col>
      <xdr:colOff>273504</xdr:colOff>
      <xdr:row>200</xdr:row>
      <xdr:rowOff>106135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288016</xdr:colOff>
      <xdr:row>201</xdr:row>
      <xdr:rowOff>96836</xdr:rowOff>
    </xdr:from>
    <xdr:to>
      <xdr:col>28</xdr:col>
      <xdr:colOff>283481</xdr:colOff>
      <xdr:row>220</xdr:row>
      <xdr:rowOff>181428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174623</xdr:colOff>
      <xdr:row>3</xdr:row>
      <xdr:rowOff>142194</xdr:rowOff>
    </xdr:from>
    <xdr:to>
      <xdr:col>30</xdr:col>
      <xdr:colOff>192768</xdr:colOff>
      <xdr:row>23</xdr:row>
      <xdr:rowOff>68035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328840</xdr:colOff>
      <xdr:row>143</xdr:row>
      <xdr:rowOff>181429</xdr:rowOff>
    </xdr:from>
    <xdr:to>
      <xdr:col>28</xdr:col>
      <xdr:colOff>226785</xdr:colOff>
      <xdr:row>164</xdr:row>
      <xdr:rowOff>181428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15</xdr:row>
      <xdr:rowOff>33337</xdr:rowOff>
    </xdr:from>
    <xdr:to>
      <xdr:col>28</xdr:col>
      <xdr:colOff>314325</xdr:colOff>
      <xdr:row>29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Leite/Pesquisa%20Trimestral%20do%20Le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lanilha%20calculo/Agricola/Leite/Preco_Brasil_produ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AO_MG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_leite cru industrializado"/>
      <sheetName val="Pesq_leite cru adquirido"/>
      <sheetName val="Trimestre Estados"/>
      <sheetName val="regioes_industrializado"/>
      <sheetName val="regioes_adquirido"/>
      <sheetName val="Plan1"/>
      <sheetName val="Trimestre (gráfico)"/>
    </sheetNames>
    <sheetDataSet>
      <sheetData sheetId="0" refreshError="1"/>
      <sheetData sheetId="1">
        <row r="115">
          <cell r="M115">
            <v>386704</v>
          </cell>
        </row>
        <row r="116">
          <cell r="M116">
            <v>370519</v>
          </cell>
        </row>
        <row r="117">
          <cell r="M117">
            <v>347154</v>
          </cell>
        </row>
        <row r="118">
          <cell r="M118">
            <v>360531</v>
          </cell>
        </row>
        <row r="119">
          <cell r="M119">
            <v>360420</v>
          </cell>
        </row>
        <row r="120">
          <cell r="M120">
            <v>343322</v>
          </cell>
        </row>
        <row r="121">
          <cell r="M121">
            <v>422956</v>
          </cell>
        </row>
        <row r="122">
          <cell r="M122">
            <v>433697</v>
          </cell>
        </row>
        <row r="123">
          <cell r="M123">
            <v>447608</v>
          </cell>
        </row>
        <row r="124">
          <cell r="M124">
            <v>448137</v>
          </cell>
        </row>
        <row r="125">
          <cell r="M125">
            <v>387852</v>
          </cell>
        </row>
        <row r="126">
          <cell r="M126">
            <v>397364</v>
          </cell>
        </row>
        <row r="127">
          <cell r="M127">
            <v>378717</v>
          </cell>
        </row>
        <row r="128">
          <cell r="M128">
            <v>392505</v>
          </cell>
        </row>
        <row r="129">
          <cell r="M129">
            <v>370824</v>
          </cell>
        </row>
        <row r="130">
          <cell r="M130">
            <v>388102</v>
          </cell>
        </row>
        <row r="131">
          <cell r="M131">
            <v>395403</v>
          </cell>
        </row>
        <row r="132">
          <cell r="M132">
            <v>420827</v>
          </cell>
        </row>
        <row r="133">
          <cell r="M133">
            <v>457638</v>
          </cell>
        </row>
        <row r="134">
          <cell r="M134">
            <v>474993</v>
          </cell>
        </row>
        <row r="135">
          <cell r="M135">
            <v>514962</v>
          </cell>
        </row>
        <row r="136">
          <cell r="M136">
            <v>497689</v>
          </cell>
        </row>
        <row r="137">
          <cell r="M137">
            <v>464865</v>
          </cell>
        </row>
        <row r="138">
          <cell r="M138">
            <v>460721</v>
          </cell>
        </row>
        <row r="139">
          <cell r="M139">
            <v>452354</v>
          </cell>
        </row>
        <row r="140">
          <cell r="M140">
            <v>464577</v>
          </cell>
        </row>
        <row r="141">
          <cell r="M141">
            <v>431925</v>
          </cell>
        </row>
        <row r="142">
          <cell r="M142">
            <v>436716</v>
          </cell>
        </row>
        <row r="143">
          <cell r="M143">
            <v>419579</v>
          </cell>
        </row>
        <row r="144">
          <cell r="M144">
            <v>402991</v>
          </cell>
        </row>
        <row r="145">
          <cell r="M145">
            <v>425642</v>
          </cell>
        </row>
        <row r="146">
          <cell r="M146">
            <v>428347</v>
          </cell>
        </row>
        <row r="147">
          <cell r="M147">
            <v>454013</v>
          </cell>
        </row>
        <row r="148">
          <cell r="M148">
            <v>471349</v>
          </cell>
        </row>
        <row r="149">
          <cell r="M149">
            <v>421376</v>
          </cell>
        </row>
        <row r="150">
          <cell r="M150">
            <v>437568</v>
          </cell>
        </row>
        <row r="151">
          <cell r="M151">
            <v>388288</v>
          </cell>
        </row>
        <row r="152">
          <cell r="M152">
            <v>381216</v>
          </cell>
        </row>
        <row r="153">
          <cell r="M153">
            <v>363095</v>
          </cell>
        </row>
        <row r="154">
          <cell r="M154">
            <v>408023</v>
          </cell>
        </row>
        <row r="155">
          <cell r="M155">
            <v>425639</v>
          </cell>
        </row>
        <row r="156">
          <cell r="M156">
            <v>432843</v>
          </cell>
        </row>
        <row r="157">
          <cell r="M157">
            <v>503703</v>
          </cell>
        </row>
        <row r="158">
          <cell r="M158">
            <v>505871</v>
          </cell>
        </row>
        <row r="159">
          <cell r="M159">
            <v>524588</v>
          </cell>
        </row>
        <row r="160">
          <cell r="M160">
            <v>503845</v>
          </cell>
        </row>
        <row r="161">
          <cell r="M161">
            <v>438822</v>
          </cell>
        </row>
        <row r="162">
          <cell r="M162">
            <v>482648</v>
          </cell>
        </row>
        <row r="163">
          <cell r="M163">
            <v>469265</v>
          </cell>
        </row>
        <row r="164">
          <cell r="M164">
            <v>458690</v>
          </cell>
        </row>
        <row r="165">
          <cell r="M165">
            <v>432035</v>
          </cell>
        </row>
        <row r="166">
          <cell r="M166">
            <v>464499</v>
          </cell>
        </row>
        <row r="167">
          <cell r="M167">
            <v>460560</v>
          </cell>
        </row>
        <row r="168">
          <cell r="M168">
            <v>431456</v>
          </cell>
        </row>
        <row r="169">
          <cell r="M169">
            <v>456063</v>
          </cell>
        </row>
        <row r="170">
          <cell r="M170">
            <v>488519</v>
          </cell>
        </row>
        <row r="171">
          <cell r="M171">
            <v>511526</v>
          </cell>
        </row>
        <row r="172">
          <cell r="M172">
            <v>532374</v>
          </cell>
        </row>
        <row r="173">
          <cell r="M173">
            <v>453402</v>
          </cell>
        </row>
        <row r="174">
          <cell r="M174">
            <v>466391</v>
          </cell>
        </row>
        <row r="175">
          <cell r="M175">
            <v>449393</v>
          </cell>
        </row>
        <row r="176">
          <cell r="M176">
            <v>446785</v>
          </cell>
        </row>
        <row r="177">
          <cell r="M177">
            <v>422023</v>
          </cell>
        </row>
        <row r="178">
          <cell r="M178">
            <v>446805</v>
          </cell>
        </row>
        <row r="179">
          <cell r="M179">
            <v>446867</v>
          </cell>
        </row>
        <row r="180">
          <cell r="M180">
            <v>440390</v>
          </cell>
        </row>
        <row r="181">
          <cell r="M181">
            <v>447496</v>
          </cell>
        </row>
        <row r="182">
          <cell r="M182">
            <v>504380</v>
          </cell>
        </row>
        <row r="183">
          <cell r="M183">
            <v>515222</v>
          </cell>
        </row>
        <row r="184">
          <cell r="M184">
            <v>534404</v>
          </cell>
        </row>
        <row r="185">
          <cell r="M185">
            <v>482125</v>
          </cell>
        </row>
        <row r="186">
          <cell r="M186">
            <v>477554</v>
          </cell>
        </row>
        <row r="187">
          <cell r="M187">
            <v>435555</v>
          </cell>
        </row>
        <row r="188">
          <cell r="M188">
            <v>435800</v>
          </cell>
        </row>
        <row r="189">
          <cell r="M189">
            <v>429689</v>
          </cell>
        </row>
        <row r="190">
          <cell r="M190">
            <v>435065</v>
          </cell>
        </row>
        <row r="191">
          <cell r="M191">
            <v>432200</v>
          </cell>
        </row>
        <row r="192">
          <cell r="M192">
            <v>423641</v>
          </cell>
        </row>
        <row r="193">
          <cell r="M193">
            <v>471529</v>
          </cell>
        </row>
        <row r="194">
          <cell r="M194">
            <v>474787</v>
          </cell>
        </row>
        <row r="195">
          <cell r="M195">
            <v>537175</v>
          </cell>
        </row>
        <row r="196">
          <cell r="M196">
            <v>523282</v>
          </cell>
        </row>
        <row r="197">
          <cell r="M197">
            <v>457148</v>
          </cell>
        </row>
        <row r="198">
          <cell r="M198">
            <v>478546</v>
          </cell>
        </row>
        <row r="199">
          <cell r="M199">
            <v>461455</v>
          </cell>
        </row>
        <row r="200">
          <cell r="M200">
            <v>478474</v>
          </cell>
        </row>
        <row r="201">
          <cell r="M201">
            <v>475591</v>
          </cell>
        </row>
        <row r="202">
          <cell r="M202">
            <v>527556</v>
          </cell>
        </row>
        <row r="203">
          <cell r="M203">
            <v>507543</v>
          </cell>
        </row>
        <row r="204">
          <cell r="M204">
            <v>518562</v>
          </cell>
        </row>
        <row r="205">
          <cell r="M205">
            <v>569516</v>
          </cell>
        </row>
        <row r="206">
          <cell r="M206">
            <v>589580</v>
          </cell>
        </row>
        <row r="207">
          <cell r="M207">
            <v>585200</v>
          </cell>
        </row>
        <row r="208">
          <cell r="M208">
            <v>616834</v>
          </cell>
        </row>
        <row r="209">
          <cell r="M209">
            <v>525914</v>
          </cell>
        </row>
        <row r="210">
          <cell r="M210">
            <v>563386</v>
          </cell>
        </row>
        <row r="211">
          <cell r="M211">
            <v>540893</v>
          </cell>
        </row>
        <row r="212">
          <cell r="M212">
            <v>541482</v>
          </cell>
        </row>
        <row r="213">
          <cell r="M213">
            <v>505365</v>
          </cell>
        </row>
        <row r="214">
          <cell r="M214">
            <v>520123</v>
          </cell>
        </row>
        <row r="215">
          <cell r="M215">
            <v>537549</v>
          </cell>
        </row>
        <row r="216">
          <cell r="M216">
            <v>526490</v>
          </cell>
        </row>
        <row r="217">
          <cell r="M217">
            <v>550245</v>
          </cell>
        </row>
        <row r="218">
          <cell r="M218">
            <v>566267</v>
          </cell>
        </row>
        <row r="219">
          <cell r="M219">
            <v>594964</v>
          </cell>
        </row>
        <row r="220">
          <cell r="M220">
            <v>597663</v>
          </cell>
        </row>
        <row r="221">
          <cell r="M221">
            <v>523491</v>
          </cell>
        </row>
        <row r="222">
          <cell r="M222">
            <v>562848</v>
          </cell>
        </row>
        <row r="223">
          <cell r="M223">
            <v>515056</v>
          </cell>
        </row>
        <row r="224">
          <cell r="M224">
            <v>504315</v>
          </cell>
        </row>
        <row r="225">
          <cell r="M225">
            <v>488178</v>
          </cell>
        </row>
        <row r="226">
          <cell r="M226">
            <v>522314</v>
          </cell>
        </row>
        <row r="227">
          <cell r="M227">
            <v>511437</v>
          </cell>
        </row>
        <row r="228">
          <cell r="M228">
            <v>514600</v>
          </cell>
        </row>
        <row r="229">
          <cell r="M229">
            <v>552649</v>
          </cell>
        </row>
        <row r="230">
          <cell r="M230">
            <v>552891</v>
          </cell>
        </row>
        <row r="231">
          <cell r="M231">
            <v>596988</v>
          </cell>
        </row>
        <row r="232">
          <cell r="M232">
            <v>558610</v>
          </cell>
        </row>
        <row r="233">
          <cell r="M233">
            <v>511054</v>
          </cell>
        </row>
        <row r="234">
          <cell r="M234">
            <v>516826</v>
          </cell>
        </row>
        <row r="235">
          <cell r="M235">
            <v>484342</v>
          </cell>
        </row>
        <row r="236">
          <cell r="M236">
            <v>471488</v>
          </cell>
        </row>
        <row r="237">
          <cell r="M237">
            <v>458659</v>
          </cell>
        </row>
        <row r="238">
          <cell r="M238">
            <v>489557</v>
          </cell>
        </row>
        <row r="239">
          <cell r="M239">
            <v>500318</v>
          </cell>
        </row>
        <row r="240">
          <cell r="M240">
            <v>494259</v>
          </cell>
        </row>
        <row r="241">
          <cell r="M241">
            <v>537273</v>
          </cell>
        </row>
        <row r="242">
          <cell r="M242">
            <v>529128</v>
          </cell>
        </row>
        <row r="243">
          <cell r="M243">
            <v>554781</v>
          </cell>
        </row>
        <row r="244">
          <cell r="M244">
            <v>534424</v>
          </cell>
        </row>
        <row r="245">
          <cell r="M245">
            <v>473039</v>
          </cell>
        </row>
        <row r="246">
          <cell r="M246">
            <v>498165</v>
          </cell>
        </row>
        <row r="247">
          <cell r="M247">
            <v>447815</v>
          </cell>
        </row>
        <row r="248">
          <cell r="M248">
            <v>466266</v>
          </cell>
        </row>
        <row r="249">
          <cell r="M249">
            <v>463774</v>
          </cell>
        </row>
        <row r="250">
          <cell r="M250">
            <v>483727</v>
          </cell>
        </row>
        <row r="251">
          <cell r="M251">
            <v>505461</v>
          </cell>
        </row>
        <row r="252">
          <cell r="M252">
            <v>504901</v>
          </cell>
        </row>
        <row r="253">
          <cell r="M253">
            <v>523252</v>
          </cell>
        </row>
        <row r="254">
          <cell r="M254">
            <v>528430</v>
          </cell>
        </row>
        <row r="255">
          <cell r="M255">
            <v>560976</v>
          </cell>
        </row>
        <row r="256">
          <cell r="M256">
            <v>551988</v>
          </cell>
        </row>
        <row r="257">
          <cell r="M257">
            <v>476316</v>
          </cell>
        </row>
        <row r="258">
          <cell r="M258">
            <v>495852</v>
          </cell>
        </row>
        <row r="259">
          <cell r="M259">
            <v>488644</v>
          </cell>
        </row>
        <row r="260">
          <cell r="M260">
            <v>445765</v>
          </cell>
        </row>
        <row r="261">
          <cell r="M261">
            <v>463051</v>
          </cell>
        </row>
        <row r="262">
          <cell r="M262">
            <v>475240</v>
          </cell>
        </row>
        <row r="263">
          <cell r="M263">
            <v>503409</v>
          </cell>
        </row>
        <row r="264">
          <cell r="M264">
            <v>500663</v>
          </cell>
        </row>
        <row r="265">
          <cell r="M265">
            <v>547893</v>
          </cell>
        </row>
        <row r="266">
          <cell r="M266">
            <v>553101</v>
          </cell>
        </row>
        <row r="267">
          <cell r="M267">
            <v>570090</v>
          </cell>
        </row>
        <row r="268">
          <cell r="M268">
            <v>557028</v>
          </cell>
        </row>
        <row r="269">
          <cell r="M269">
            <v>485008</v>
          </cell>
        </row>
        <row r="270">
          <cell r="M270">
            <v>536660</v>
          </cell>
        </row>
        <row r="271">
          <cell r="M271">
            <v>483106</v>
          </cell>
        </row>
        <row r="272">
          <cell r="M272">
            <v>488111</v>
          </cell>
        </row>
        <row r="273">
          <cell r="M273">
            <v>484415</v>
          </cell>
        </row>
        <row r="274">
          <cell r="M274">
            <v>513611</v>
          </cell>
        </row>
        <row r="275">
          <cell r="M275">
            <v>527083</v>
          </cell>
        </row>
        <row r="276">
          <cell r="M276">
            <v>512500</v>
          </cell>
        </row>
        <row r="277">
          <cell r="M277">
            <v>555704</v>
          </cell>
        </row>
        <row r="278">
          <cell r="M278">
            <v>554107</v>
          </cell>
        </row>
        <row r="279">
          <cell r="M279">
            <v>587862</v>
          </cell>
        </row>
        <row r="280">
          <cell r="M280">
            <v>585523</v>
          </cell>
        </row>
        <row r="281">
          <cell r="M281">
            <v>533527</v>
          </cell>
        </row>
        <row r="282">
          <cell r="M282">
            <v>552839</v>
          </cell>
        </row>
        <row r="283">
          <cell r="M283">
            <v>511064</v>
          </cell>
        </row>
        <row r="284">
          <cell r="M284">
            <v>496084</v>
          </cell>
        </row>
        <row r="285">
          <cell r="M285">
            <v>482614</v>
          </cell>
        </row>
        <row r="286">
          <cell r="M286">
            <v>547717</v>
          </cell>
        </row>
        <row r="287">
          <cell r="M287">
            <v>541055</v>
          </cell>
        </row>
        <row r="288">
          <cell r="M288">
            <v>538853</v>
          </cell>
        </row>
        <row r="289">
          <cell r="M289">
            <v>562311</v>
          </cell>
        </row>
        <row r="290">
          <cell r="M290">
            <v>572870</v>
          </cell>
        </row>
        <row r="291">
          <cell r="M291">
            <v>592459</v>
          </cell>
        </row>
        <row r="292">
          <cell r="M292">
            <v>599959</v>
          </cell>
        </row>
        <row r="293">
          <cell r="M293">
            <v>507945</v>
          </cell>
        </row>
        <row r="294">
          <cell r="M294">
            <v>553633</v>
          </cell>
        </row>
        <row r="295">
          <cell r="M295">
            <v>510885</v>
          </cell>
        </row>
        <row r="296">
          <cell r="M296">
            <v>477036</v>
          </cell>
        </row>
        <row r="297">
          <cell r="M297">
            <v>457273</v>
          </cell>
        </row>
        <row r="298">
          <cell r="M298">
            <v>477162</v>
          </cell>
        </row>
        <row r="299">
          <cell r="M299">
            <v>488177</v>
          </cell>
        </row>
        <row r="300">
          <cell r="M300">
            <v>492490</v>
          </cell>
        </row>
        <row r="301">
          <cell r="M301">
            <v>528070</v>
          </cell>
        </row>
        <row r="302">
          <cell r="M302">
            <v>545210</v>
          </cell>
        </row>
        <row r="303">
          <cell r="M303">
            <v>571071</v>
          </cell>
        </row>
        <row r="304">
          <cell r="M304">
            <v>544973</v>
          </cell>
        </row>
        <row r="305">
          <cell r="M305">
            <v>481852</v>
          </cell>
        </row>
        <row r="306">
          <cell r="M306">
            <v>487136</v>
          </cell>
        </row>
        <row r="307">
          <cell r="M307">
            <v>454046</v>
          </cell>
        </row>
        <row r="308">
          <cell r="M308">
            <v>461299</v>
          </cell>
        </row>
        <row r="309">
          <cell r="M309">
            <v>440656</v>
          </cell>
        </row>
        <row r="310">
          <cell r="M310">
            <v>467263</v>
          </cell>
        </row>
        <row r="311">
          <cell r="M311">
            <v>482001</v>
          </cell>
        </row>
        <row r="312">
          <cell r="M312">
            <v>484370</v>
          </cell>
        </row>
        <row r="313">
          <cell r="M313">
            <v>525355</v>
          </cell>
        </row>
        <row r="314">
          <cell r="M314">
            <v>506162</v>
          </cell>
        </row>
        <row r="315">
          <cell r="M315">
            <v>520620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  <sheetName val="Plan1"/>
      <sheetName val="Sheet1"/>
      <sheetName val="dolar"/>
    </sheetNames>
    <sheetDataSet>
      <sheetData sheetId="0">
        <row r="4">
          <cell r="C4">
            <v>100</v>
          </cell>
          <cell r="M4">
            <v>2.3760009335048333</v>
          </cell>
        </row>
        <row r="5">
          <cell r="C5">
            <v>102.99784030300351</v>
          </cell>
          <cell r="M5">
            <v>2.3307025948426636</v>
          </cell>
        </row>
        <row r="6">
          <cell r="C6">
            <v>105.13143176177236</v>
          </cell>
          <cell r="M6">
            <v>2.2724311002188795</v>
          </cell>
        </row>
        <row r="7">
          <cell r="C7">
            <v>105.5905430700395</v>
          </cell>
          <cell r="M7">
            <v>2.2521021057559092</v>
          </cell>
        </row>
        <row r="8">
          <cell r="C8">
            <v>106.01884368814564</v>
          </cell>
          <cell r="M8">
            <v>2.280371574839815</v>
          </cell>
        </row>
        <row r="9">
          <cell r="C9">
            <v>104.06114645023271</v>
          </cell>
          <cell r="M9">
            <v>2.3165253998042474</v>
          </cell>
        </row>
        <row r="10">
          <cell r="C10">
            <v>106.85632792466154</v>
          </cell>
          <cell r="M10">
            <v>2.2568676005549611</v>
          </cell>
        </row>
        <row r="11">
          <cell r="C11">
            <v>109.58053567926241</v>
          </cell>
          <cell r="M11">
            <v>2.1664386000072038</v>
          </cell>
        </row>
        <row r="12">
          <cell r="C12">
            <v>111.08780455014049</v>
          </cell>
          <cell r="M12">
            <v>2.021479102092206</v>
          </cell>
        </row>
        <row r="13">
          <cell r="C13">
            <v>112.26594002147296</v>
          </cell>
          <cell r="M13">
            <v>2.0592281136332313</v>
          </cell>
        </row>
        <row r="14">
          <cell r="C14">
            <v>115.59444346059742</v>
          </cell>
          <cell r="M14">
            <v>2.1843089591252793</v>
          </cell>
        </row>
        <row r="15">
          <cell r="C15">
            <v>113.50565379221899</v>
          </cell>
          <cell r="M15">
            <v>2.2912188226180299</v>
          </cell>
        </row>
        <row r="16">
          <cell r="C16">
            <v>112.97869700966353</v>
          </cell>
          <cell r="M16">
            <v>2.4812287046472647</v>
          </cell>
        </row>
        <row r="17">
          <cell r="C17">
            <v>114.09741412790063</v>
          </cell>
          <cell r="M17">
            <v>2.637541948303622</v>
          </cell>
        </row>
        <row r="18">
          <cell r="C18">
            <v>115.42270091935005</v>
          </cell>
          <cell r="M18">
            <v>2.8679399298236987</v>
          </cell>
        </row>
        <row r="19">
          <cell r="C19">
            <v>114.99866635882586</v>
          </cell>
          <cell r="M19">
            <v>3.3084824157357735</v>
          </cell>
        </row>
        <row r="20">
          <cell r="C20">
            <v>116.45524636653903</v>
          </cell>
          <cell r="M20">
            <v>3.4242768000728292</v>
          </cell>
        </row>
        <row r="21">
          <cell r="C21">
            <v>120.1271911370809</v>
          </cell>
          <cell r="M21">
            <v>3.0745600472469312</v>
          </cell>
        </row>
        <row r="22">
          <cell r="C22">
            <v>123.69166935821428</v>
          </cell>
          <cell r="M22">
            <v>2.7970307738327302</v>
          </cell>
        </row>
        <row r="23">
          <cell r="C23">
            <v>123.94233458990739</v>
          </cell>
          <cell r="M23">
            <v>2.8014891025304607</v>
          </cell>
        </row>
        <row r="24">
          <cell r="C24">
            <v>126.57261801954843</v>
          </cell>
          <cell r="M24">
            <v>2.6850308075524678</v>
          </cell>
        </row>
        <row r="25">
          <cell r="C25">
            <v>128.96376954496716</v>
          </cell>
          <cell r="M25">
            <v>2.6811314203687484</v>
          </cell>
        </row>
        <row r="26">
          <cell r="C26">
            <v>124.91277452113488</v>
          </cell>
          <cell r="M26">
            <v>2.9302728372749431</v>
          </cell>
        </row>
        <row r="27">
          <cell r="C27">
            <v>128.47681359972142</v>
          </cell>
          <cell r="M27">
            <v>2.8786496933523193</v>
          </cell>
        </row>
        <row r="28">
          <cell r="C28">
            <v>129.41609489799495</v>
          </cell>
          <cell r="M28">
            <v>2.8883688193051738</v>
          </cell>
        </row>
        <row r="29">
          <cell r="C29">
            <v>131.028456225827</v>
          </cell>
          <cell r="M29">
            <v>2.8578016173219107</v>
          </cell>
        </row>
        <row r="30">
          <cell r="C30">
            <v>132.78329745799547</v>
          </cell>
          <cell r="M30">
            <v>2.734303178471754</v>
          </cell>
        </row>
        <row r="31">
          <cell r="C31">
            <v>132.2561014753756</v>
          </cell>
          <cell r="M31">
            <v>2.6386553622146729</v>
          </cell>
        </row>
        <row r="32">
          <cell r="C32">
            <v>130.70145247043715</v>
          </cell>
          <cell r="M32">
            <v>2.418729720854532</v>
          </cell>
        </row>
        <row r="33">
          <cell r="C33">
            <v>129.56215972976003</v>
          </cell>
          <cell r="M33">
            <v>2.3184631315719608</v>
          </cell>
        </row>
        <row r="34">
          <cell r="C34">
            <v>130.09409290228282</v>
          </cell>
          <cell r="M34">
            <v>2.1644309421463639</v>
          </cell>
        </row>
        <row r="35">
          <cell r="C35">
            <v>130.34446284255688</v>
          </cell>
          <cell r="M35">
            <v>2.1652749553836115</v>
          </cell>
        </row>
        <row r="36">
          <cell r="C36">
            <v>129.8041726240572</v>
          </cell>
          <cell r="M36">
            <v>2.1580615578504418</v>
          </cell>
        </row>
        <row r="37">
          <cell r="C37">
            <v>131.02368867866545</v>
          </cell>
          <cell r="M37">
            <v>2.1471608996697791</v>
          </cell>
        </row>
        <row r="38">
          <cell r="C38">
            <v>132.61776663151841</v>
          </cell>
          <cell r="M38">
            <v>2.1731566734131453</v>
          </cell>
        </row>
        <row r="39">
          <cell r="C39">
            <v>134.84621703269889</v>
          </cell>
          <cell r="M39">
            <v>2.2365376166239024</v>
          </cell>
        </row>
        <row r="40">
          <cell r="C40">
            <v>134.11282735599247</v>
          </cell>
          <cell r="M40">
            <v>2.3669274274712078</v>
          </cell>
        </row>
        <row r="41">
          <cell r="C41">
            <v>132.97295077137645</v>
          </cell>
          <cell r="M41">
            <v>2.4977156752412268</v>
          </cell>
        </row>
        <row r="42">
          <cell r="C42">
            <v>132.80880491512309</v>
          </cell>
          <cell r="M42">
            <v>2.7413298971204969</v>
          </cell>
        </row>
        <row r="43">
          <cell r="C43">
            <v>131.50338710720283</v>
          </cell>
          <cell r="M43">
            <v>2.7876098376394958</v>
          </cell>
        </row>
        <row r="44">
          <cell r="C44">
            <v>131.48488551689684</v>
          </cell>
          <cell r="M44">
            <v>2.7162997103595838</v>
          </cell>
        </row>
        <row r="45">
          <cell r="C45">
            <v>131.75670090954134</v>
          </cell>
          <cell r="M45">
            <v>2.5599748674413272</v>
          </cell>
        </row>
        <row r="46">
          <cell r="C46">
            <v>132.02136519951708</v>
          </cell>
          <cell r="M46">
            <v>2.3337726084332617</v>
          </cell>
        </row>
        <row r="47">
          <cell r="C47">
            <v>132.18061147387442</v>
          </cell>
          <cell r="M47">
            <v>2.2273879935558067</v>
          </cell>
        </row>
        <row r="48">
          <cell r="C48">
            <v>131.5572324277837</v>
          </cell>
          <cell r="M48">
            <v>2.2272691835500535</v>
          </cell>
        </row>
        <row r="49">
          <cell r="C49">
            <v>133.30605295473705</v>
          </cell>
          <cell r="M49">
            <v>2.2905915537021038</v>
          </cell>
        </row>
        <row r="50">
          <cell r="C50">
            <v>134.34955941307885</v>
          </cell>
          <cell r="M50">
            <v>2.4683902750395377</v>
          </cell>
        </row>
        <row r="51">
          <cell r="C51">
            <v>134.56420435417849</v>
          </cell>
          <cell r="M51">
            <v>2.7510345427891316</v>
          </cell>
        </row>
        <row r="52">
          <cell r="C52">
            <v>132.99411372167643</v>
          </cell>
          <cell r="M52">
            <v>2.9350936184076586</v>
          </cell>
        </row>
        <row r="53">
          <cell r="C53">
            <v>130.98599575944507</v>
          </cell>
          <cell r="M53">
            <v>2.961331338624325</v>
          </cell>
        </row>
        <row r="54">
          <cell r="C54">
            <v>132.05439910770932</v>
          </cell>
          <cell r="M54">
            <v>2.7193953519607192</v>
          </cell>
        </row>
        <row r="55">
          <cell r="C55">
            <v>130.45790853115724</v>
          </cell>
          <cell r="M55">
            <v>2.5850766655783088</v>
          </cell>
        </row>
        <row r="56">
          <cell r="C56">
            <v>133.78505827770553</v>
          </cell>
          <cell r="M56">
            <v>2.5545228899743648</v>
          </cell>
        </row>
        <row r="57">
          <cell r="C57">
            <v>137.93252616739755</v>
          </cell>
          <cell r="M57">
            <v>2.4631687151150876</v>
          </cell>
        </row>
        <row r="58">
          <cell r="C58">
            <v>140.09394771082674</v>
          </cell>
          <cell r="M58">
            <v>2.4473594331477364</v>
          </cell>
        </row>
        <row r="59">
          <cell r="C59">
            <v>143.45827206793126</v>
          </cell>
          <cell r="M59">
            <v>2.3808763185141015</v>
          </cell>
        </row>
        <row r="60">
          <cell r="C60">
            <v>146.42972391497022</v>
          </cell>
          <cell r="M60">
            <v>2.2945478019545233</v>
          </cell>
        </row>
        <row r="61">
          <cell r="C61">
            <v>148.56904434553059</v>
          </cell>
          <cell r="M61">
            <v>2.2885105275928459</v>
          </cell>
        </row>
        <row r="62">
          <cell r="C62">
            <v>150.79359516625678</v>
          </cell>
          <cell r="M62">
            <v>2.3299080822393727</v>
          </cell>
        </row>
        <row r="63">
          <cell r="C63">
            <v>157.31732311316037</v>
          </cell>
          <cell r="M63">
            <v>2.3700416354368414</v>
          </cell>
        </row>
        <row r="64">
          <cell r="C64">
            <v>155.35939906150236</v>
          </cell>
          <cell r="M64">
            <v>2.517404117506489</v>
          </cell>
        </row>
        <row r="65">
          <cell r="C65">
            <v>156.34479015531923</v>
          </cell>
          <cell r="M65">
            <v>2.5817254980558184</v>
          </cell>
        </row>
        <row r="66">
          <cell r="C66">
            <v>158.99827079096713</v>
          </cell>
          <cell r="M66">
            <v>2.5487324961454703</v>
          </cell>
        </row>
        <row r="67">
          <cell r="C67">
            <v>160.64510543279869</v>
          </cell>
          <cell r="M67">
            <v>2.5753603270517238</v>
          </cell>
        </row>
        <row r="68">
          <cell r="C68">
            <v>162.46865533517726</v>
          </cell>
          <cell r="M68">
            <v>2.6078780236368386</v>
          </cell>
        </row>
        <row r="69">
          <cell r="C69">
            <v>166.42142222858817</v>
          </cell>
          <cell r="M69">
            <v>2.51098259986049</v>
          </cell>
        </row>
        <row r="70">
          <cell r="C70">
            <v>170.08408352816207</v>
          </cell>
          <cell r="M70">
            <v>2.354600230419722</v>
          </cell>
        </row>
        <row r="71">
          <cell r="C71">
            <v>171.00676825966116</v>
          </cell>
          <cell r="M71">
            <v>2.2917499644080275</v>
          </cell>
        </row>
        <row r="72">
          <cell r="C72">
            <v>172.03252239707882</v>
          </cell>
          <cell r="M72">
            <v>2.2250319716904898</v>
          </cell>
        </row>
        <row r="73">
          <cell r="C73">
            <v>177.29038436683092</v>
          </cell>
          <cell r="M73">
            <v>2.1938360534391395</v>
          </cell>
        </row>
        <row r="74">
          <cell r="C74">
            <v>177.51925238812947</v>
          </cell>
          <cell r="M74">
            <v>2.2548508166624144</v>
          </cell>
        </row>
        <row r="75">
          <cell r="C75">
            <v>178.83509531564377</v>
          </cell>
          <cell r="M75">
            <v>2.288734364717778</v>
          </cell>
        </row>
        <row r="76">
          <cell r="C76">
            <v>179.24242590940321</v>
          </cell>
          <cell r="M76">
            <v>2.309832149025524</v>
          </cell>
        </row>
        <row r="77">
          <cell r="C77">
            <v>182.17374330713602</v>
          </cell>
          <cell r="M77">
            <v>2.2021949137252093</v>
          </cell>
        </row>
        <row r="78">
          <cell r="C78">
            <v>183.5603168017231</v>
          </cell>
          <cell r="M78">
            <v>2.1688951316857525</v>
          </cell>
        </row>
        <row r="79">
          <cell r="C79">
            <v>190.49715929650327</v>
          </cell>
          <cell r="M79">
            <v>2.1112390737889206</v>
          </cell>
        </row>
        <row r="80">
          <cell r="C80">
            <v>201.24320256524706</v>
          </cell>
          <cell r="M80">
            <v>2.0453502033484106</v>
          </cell>
        </row>
        <row r="81">
          <cell r="C81">
            <v>200.71732452326171</v>
          </cell>
          <cell r="M81">
            <v>2.0569550750244612</v>
          </cell>
        </row>
        <row r="82">
          <cell r="C82">
            <v>202.79964630358003</v>
          </cell>
          <cell r="M82">
            <v>2.0707006216736157</v>
          </cell>
        </row>
        <row r="83">
          <cell r="C83">
            <v>208.57283688039487</v>
          </cell>
          <cell r="M83">
            <v>2.0001608696540427</v>
          </cell>
        </row>
        <row r="84">
          <cell r="C84">
            <v>210.92456221720056</v>
          </cell>
          <cell r="M84">
            <v>1.9550356647660767</v>
          </cell>
        </row>
        <row r="85">
          <cell r="C85">
            <v>213.49568262240805</v>
          </cell>
          <cell r="M85">
            <v>1.9561545766329174</v>
          </cell>
        </row>
        <row r="86">
          <cell r="C86">
            <v>210.04438002073488</v>
          </cell>
          <cell r="M86">
            <v>2.0491775869411284</v>
          </cell>
        </row>
        <row r="87">
          <cell r="C87">
            <v>206.40966300425225</v>
          </cell>
          <cell r="M87">
            <v>2.182928983616172</v>
          </cell>
        </row>
        <row r="88">
          <cell r="C88">
            <v>204.16643118857471</v>
          </cell>
          <cell r="M88">
            <v>2.293617970918969</v>
          </cell>
        </row>
        <row r="89">
          <cell r="C89">
            <v>203.87804907193515</v>
          </cell>
          <cell r="M89">
            <v>2.3672095038186205</v>
          </cell>
        </row>
        <row r="90">
          <cell r="C90">
            <v>204.95066587805672</v>
          </cell>
          <cell r="M90">
            <v>2.4360550868058302</v>
          </cell>
        </row>
        <row r="91">
          <cell r="C91">
            <v>205.79112049682328</v>
          </cell>
          <cell r="M91">
            <v>2.5343013680266377</v>
          </cell>
        </row>
        <row r="92">
          <cell r="C92">
            <v>207.9718525048423</v>
          </cell>
          <cell r="M92">
            <v>2.5988736720343812</v>
          </cell>
        </row>
        <row r="93">
          <cell r="C93">
            <v>212.08617165743436</v>
          </cell>
          <cell r="M93">
            <v>2.5512947916728206</v>
          </cell>
        </row>
        <row r="94">
          <cell r="C94">
            <v>210.96839670078805</v>
          </cell>
          <cell r="M94">
            <v>2.5070505696344889</v>
          </cell>
        </row>
        <row r="95">
          <cell r="C95">
            <v>210.90744595012595</v>
          </cell>
          <cell r="M95">
            <v>2.3418106433622659</v>
          </cell>
        </row>
        <row r="96">
          <cell r="C96">
            <v>213.97572349248216</v>
          </cell>
          <cell r="M96">
            <v>2.1664415873813891</v>
          </cell>
        </row>
        <row r="97">
          <cell r="C97">
            <v>215.57656926519635</v>
          </cell>
          <cell r="M97">
            <v>2.1719876583393303</v>
          </cell>
        </row>
        <row r="98">
          <cell r="C98">
            <v>218.57377805924844</v>
          </cell>
          <cell r="M98">
            <v>2.245677832928334</v>
          </cell>
        </row>
        <row r="99">
          <cell r="C99">
            <v>222.53225015982215</v>
          </cell>
          <cell r="M99">
            <v>2.3425187990577507</v>
          </cell>
        </row>
        <row r="100">
          <cell r="C100">
            <v>224.97934935974723</v>
          </cell>
          <cell r="M100">
            <v>2.3252865120968034</v>
          </cell>
        </row>
        <row r="101">
          <cell r="C101">
            <v>225.13010845841106</v>
          </cell>
          <cell r="M101">
            <v>2.2765063485575192</v>
          </cell>
        </row>
        <row r="102">
          <cell r="C102">
            <v>223.65408950741875</v>
          </cell>
          <cell r="M102">
            <v>2.3027413018004075</v>
          </cell>
        </row>
        <row r="103">
          <cell r="C103">
            <v>220.69558769399077</v>
          </cell>
          <cell r="M103">
            <v>2.3479255911079733</v>
          </cell>
        </row>
        <row r="104">
          <cell r="C104">
            <v>218.89299842696317</v>
          </cell>
          <cell r="M104">
            <v>2.3571805420875851</v>
          </cell>
        </row>
        <row r="105">
          <cell r="C105">
            <v>218.46500244391282</v>
          </cell>
          <cell r="M105">
            <v>2.3204802324142366</v>
          </cell>
        </row>
        <row r="106">
          <cell r="C106">
            <v>221.28850701065767</v>
          </cell>
          <cell r="M106">
            <v>2.1775637852687546</v>
          </cell>
        </row>
        <row r="107">
          <cell r="C107">
            <v>222.66510014728294</v>
          </cell>
          <cell r="M107">
            <v>2.0481150461281685</v>
          </cell>
        </row>
        <row r="108">
          <cell r="C108">
            <v>226.38145542459139</v>
          </cell>
          <cell r="M108">
            <v>1.8857900339281266</v>
          </cell>
        </row>
        <row r="109">
          <cell r="C109">
            <v>230.09755104208563</v>
          </cell>
          <cell r="M109">
            <v>1.8764746665180065</v>
          </cell>
        </row>
        <row r="110">
          <cell r="C110">
            <v>231.13184546299132</v>
          </cell>
          <cell r="M110">
            <v>1.8817464700855553</v>
          </cell>
        </row>
        <row r="111">
          <cell r="C111">
            <v>234.88016742912922</v>
          </cell>
          <cell r="M111">
            <v>1.9228134235530085</v>
          </cell>
        </row>
        <row r="112">
          <cell r="C112">
            <v>238.9162063488686</v>
          </cell>
          <cell r="M112">
            <v>1.9734502718138476</v>
          </cell>
        </row>
        <row r="113">
          <cell r="C113">
            <v>238.67608524939322</v>
          </cell>
          <cell r="M113">
            <v>2.0014890652747708</v>
          </cell>
        </row>
        <row r="114">
          <cell r="C114">
            <v>239.12754221920216</v>
          </cell>
          <cell r="M114">
            <v>2.0451051530885413</v>
          </cell>
        </row>
        <row r="115">
          <cell r="C115">
            <v>240.39744332316522</v>
          </cell>
          <cell r="M115">
            <v>2.1123196011116288</v>
          </cell>
        </row>
        <row r="116">
          <cell r="C116">
            <v>242.16</v>
          </cell>
          <cell r="M116">
            <v>2.0793428802137552</v>
          </cell>
        </row>
        <row r="117">
          <cell r="C117">
            <v>248.98</v>
          </cell>
          <cell r="M117">
            <v>1.9974108340558336</v>
          </cell>
        </row>
        <row r="118">
          <cell r="C118">
            <v>255.42</v>
          </cell>
          <cell r="M118">
            <v>1.9725728542821896</v>
          </cell>
        </row>
        <row r="119">
          <cell r="C119">
            <v>260.58</v>
          </cell>
          <cell r="M119">
            <v>1.9190785031020516</v>
          </cell>
        </row>
        <row r="120">
          <cell r="C120">
            <v>260.76</v>
          </cell>
          <cell r="M120">
            <v>1.8992916522750021</v>
          </cell>
        </row>
        <row r="121">
          <cell r="C121">
            <v>272.66000000000003</v>
          </cell>
          <cell r="M121">
            <v>1.8827940772399021</v>
          </cell>
        </row>
        <row r="122">
          <cell r="C122">
            <v>277.31</v>
          </cell>
          <cell r="M122">
            <v>1.9331418592869869</v>
          </cell>
        </row>
        <row r="123">
          <cell r="C123">
            <v>268.48</v>
          </cell>
          <cell r="M123">
            <v>2.125041273305575</v>
          </cell>
        </row>
        <row r="124">
          <cell r="C124">
            <v>271.42</v>
          </cell>
          <cell r="M124">
            <v>2.2073366186556087</v>
          </cell>
        </row>
        <row r="125">
          <cell r="C125">
            <v>275.20401684485381</v>
          </cell>
          <cell r="M125">
            <v>2.3025358418866131</v>
          </cell>
        </row>
        <row r="126">
          <cell r="C126">
            <v>283.90807264154779</v>
          </cell>
          <cell r="M126">
            <v>2.508023308410718</v>
          </cell>
        </row>
        <row r="127">
          <cell r="C127">
            <v>286.36504199795331</v>
          </cell>
          <cell r="M127">
            <v>2.8239578202019717</v>
          </cell>
        </row>
        <row r="128">
          <cell r="C128">
            <v>289.89063278625218</v>
          </cell>
          <cell r="M128">
            <v>2.706232937794824</v>
          </cell>
        </row>
        <row r="129">
          <cell r="C129">
            <v>290.49167327332663</v>
          </cell>
          <cell r="M129">
            <v>2.4712075078101621</v>
          </cell>
        </row>
        <row r="130">
          <cell r="C130">
            <v>286.6463966844164</v>
          </cell>
          <cell r="M130">
            <v>2.1884047878460837</v>
          </cell>
        </row>
        <row r="131">
          <cell r="C131">
            <v>283.20344429176799</v>
          </cell>
          <cell r="M131">
            <v>2.1379827220785805</v>
          </cell>
        </row>
        <row r="132">
          <cell r="C132">
            <v>283.90276734344985</v>
          </cell>
          <cell r="M132">
            <v>2.1419014686261306</v>
          </cell>
        </row>
        <row r="133">
          <cell r="C133">
            <v>282.3544899019285</v>
          </cell>
          <cell r="M133">
            <v>2.1856155061678773</v>
          </cell>
        </row>
        <row r="134">
          <cell r="C134">
            <v>280.48739159195998</v>
          </cell>
          <cell r="M134">
            <v>2.234670391962513</v>
          </cell>
        </row>
        <row r="135">
          <cell r="C135">
            <v>277.87687304287783</v>
          </cell>
          <cell r="M135">
            <v>2.3193690860771112</v>
          </cell>
        </row>
        <row r="136">
          <cell r="C136">
            <v>265.0443477006325</v>
          </cell>
          <cell r="M136">
            <v>2.4549371052965419</v>
          </cell>
        </row>
        <row r="137">
          <cell r="C137">
            <v>264.71168706223875</v>
          </cell>
          <cell r="M137">
            <v>2.4335840614085464</v>
          </cell>
        </row>
        <row r="138">
          <cell r="C138">
            <v>257.29332595056559</v>
          </cell>
          <cell r="M138">
            <v>2.430270719841825</v>
          </cell>
        </row>
        <row r="139">
          <cell r="C139">
            <v>257.49197201998669</v>
          </cell>
          <cell r="M139">
            <v>2.2533114118043898</v>
          </cell>
        </row>
        <row r="140">
          <cell r="C140">
            <v>258.32100907883984</v>
          </cell>
          <cell r="M140">
            <v>2.1350376474070325</v>
          </cell>
        </row>
        <row r="141">
          <cell r="C141">
            <v>263.5284427270675</v>
          </cell>
          <cell r="M141">
            <v>1.97524698885968</v>
          </cell>
        </row>
        <row r="142">
          <cell r="C142">
            <v>267.28688688795728</v>
          </cell>
          <cell r="M142">
            <v>1.9497235430422026</v>
          </cell>
        </row>
        <row r="143">
          <cell r="C143">
            <v>272.80092214281723</v>
          </cell>
          <cell r="M143">
            <v>1.905534960194373</v>
          </cell>
        </row>
        <row r="144">
          <cell r="C144">
            <v>272.62081600313121</v>
          </cell>
          <cell r="M144">
            <v>1.8508739804206524</v>
          </cell>
        </row>
        <row r="145">
          <cell r="C145">
            <v>275.20709246740842</v>
          </cell>
          <cell r="M145">
            <v>1.9165718053085623</v>
          </cell>
        </row>
        <row r="146">
          <cell r="C146">
            <v>273.46615849732052</v>
          </cell>
          <cell r="M146">
            <v>2.0602552873052407</v>
          </cell>
        </row>
        <row r="147">
          <cell r="C147">
            <v>286.58653419175471</v>
          </cell>
          <cell r="M147">
            <v>2.1151940760149768</v>
          </cell>
        </row>
        <row r="148">
          <cell r="C148">
            <v>291.69893373537946</v>
          </cell>
          <cell r="M148">
            <v>2.2189219125967341</v>
          </cell>
        </row>
        <row r="149">
          <cell r="C149">
            <v>292.35563812607887</v>
          </cell>
          <cell r="M149">
            <v>2.2808343535060458</v>
          </cell>
        </row>
        <row r="150">
          <cell r="C150">
            <v>295.89965031903154</v>
          </cell>
          <cell r="M150">
            <v>2.5948404245890115</v>
          </cell>
        </row>
        <row r="151">
          <cell r="C151">
            <v>295.79427429649951</v>
          </cell>
          <cell r="M151">
            <v>2.7298677617417511</v>
          </cell>
        </row>
        <row r="152">
          <cell r="C152">
            <v>303.98350697844154</v>
          </cell>
          <cell r="M152">
            <v>2.4829437748674752</v>
          </cell>
        </row>
        <row r="153">
          <cell r="C153">
            <v>306.04410074503215</v>
          </cell>
          <cell r="M153">
            <v>2.3941286224106695</v>
          </cell>
        </row>
        <row r="154">
          <cell r="C154">
            <v>309.97905605152152</v>
          </cell>
          <cell r="M154">
            <v>2.2192692602423563</v>
          </cell>
        </row>
        <row r="155">
          <cell r="C155">
            <v>308.548684537344</v>
          </cell>
          <cell r="M155">
            <v>2.0187587085545919</v>
          </cell>
        </row>
        <row r="156">
          <cell r="C156">
            <v>304.47012964628203</v>
          </cell>
          <cell r="M156">
            <v>2.0645775316244976</v>
          </cell>
        </row>
        <row r="157">
          <cell r="C157">
            <v>304.71693417760758</v>
          </cell>
          <cell r="M157">
            <v>2.3132187768233159</v>
          </cell>
        </row>
        <row r="158">
          <cell r="C158">
            <v>304.54821695635638</v>
          </cell>
          <cell r="M158">
            <v>2.4314108673025272</v>
          </cell>
        </row>
        <row r="159">
          <cell r="C159">
            <v>306.22543113020475</v>
          </cell>
          <cell r="M159">
            <v>2.4349612669135632</v>
          </cell>
        </row>
        <row r="160">
          <cell r="C160">
            <v>306.23616534675887</v>
          </cell>
          <cell r="M160">
            <v>2.4759784690686937</v>
          </cell>
        </row>
        <row r="161">
          <cell r="C161">
            <v>303.97221949674446</v>
          </cell>
          <cell r="M161">
            <v>2.4939243126221196</v>
          </cell>
        </row>
        <row r="162">
          <cell r="C162">
            <v>306.06642894352774</v>
          </cell>
          <cell r="M162">
            <v>2.294171749138445</v>
          </cell>
        </row>
        <row r="163">
          <cell r="C163">
            <v>307.00720289108028</v>
          </cell>
          <cell r="M163">
            <v>2.2173937748956103</v>
          </cell>
        </row>
        <row r="164">
          <cell r="C164">
            <v>301.95418769637303</v>
          </cell>
          <cell r="M164">
            <v>2.3139561813604645</v>
          </cell>
        </row>
        <row r="165">
          <cell r="C165">
            <v>301.76498527000132</v>
          </cell>
          <cell r="M165">
            <v>2.2833339678148064</v>
          </cell>
        </row>
        <row r="166">
          <cell r="C166">
            <v>307.34441996283181</v>
          </cell>
          <cell r="M166">
            <v>2.2154503534023373</v>
          </cell>
        </row>
        <row r="167">
          <cell r="C167">
            <v>310.38749113896534</v>
          </cell>
          <cell r="M167">
            <v>2.1851669021250917</v>
          </cell>
        </row>
        <row r="168">
          <cell r="C168">
            <v>313.41944824029014</v>
          </cell>
          <cell r="M168">
            <v>2.1872283347999617</v>
          </cell>
        </row>
        <row r="169">
          <cell r="C169">
            <v>316.78733073204353</v>
          </cell>
          <cell r="M169">
            <v>2.2595889301484124</v>
          </cell>
        </row>
        <row r="170">
          <cell r="C170">
            <v>320.95348475969689</v>
          </cell>
          <cell r="M170">
            <v>2.2697885019205755</v>
          </cell>
        </row>
        <row r="171">
          <cell r="C171">
            <v>321.69796841054051</v>
          </cell>
          <cell r="M171">
            <v>2.2879183763587405</v>
          </cell>
        </row>
        <row r="172">
          <cell r="C172">
            <v>325.67036366092242</v>
          </cell>
          <cell r="M172">
            <v>2.1431380333210348</v>
          </cell>
        </row>
        <row r="173">
          <cell r="C173">
            <v>322.55902904659519</v>
          </cell>
          <cell r="M173">
            <v>2.3730708507769482</v>
          </cell>
        </row>
        <row r="174">
          <cell r="C174">
            <v>324.97216236485502</v>
          </cell>
          <cell r="M174">
            <v>2.7322840709766307</v>
          </cell>
        </row>
        <row r="175">
          <cell r="C175">
            <v>327.99501575568786</v>
          </cell>
          <cell r="M175">
            <v>2.9801677390960095</v>
          </cell>
        </row>
        <row r="176">
          <cell r="C176">
            <v>330.94499949145393</v>
          </cell>
          <cell r="M176">
            <v>3.2639344346526307</v>
          </cell>
        </row>
        <row r="177">
          <cell r="C177">
            <v>349.96046007610943</v>
          </cell>
          <cell r="M177">
            <v>3.0895944146655467</v>
          </cell>
        </row>
        <row r="178">
          <cell r="C178">
            <v>357.68153541690157</v>
          </cell>
          <cell r="M178">
            <v>2.8421803133328964</v>
          </cell>
        </row>
        <row r="179">
          <cell r="C179">
            <v>375.85656534994285</v>
          </cell>
          <cell r="M179">
            <v>2.8278920740828397</v>
          </cell>
        </row>
        <row r="180">
          <cell r="C180">
            <v>390.61815927040442</v>
          </cell>
          <cell r="M180">
            <v>2.6201179781895503</v>
          </cell>
        </row>
        <row r="181">
          <cell r="C181">
            <v>399.51289698336848</v>
          </cell>
          <cell r="M181">
            <v>2.5085623479493786</v>
          </cell>
        </row>
        <row r="182">
          <cell r="C182">
            <v>414.4597917872145</v>
          </cell>
          <cell r="M182">
            <v>2.3688495035506159</v>
          </cell>
        </row>
        <row r="183">
          <cell r="C183">
            <v>421.96964305415389</v>
          </cell>
          <cell r="M183">
            <v>2.3856364509259476</v>
          </cell>
        </row>
        <row r="184">
          <cell r="C184">
            <v>427.07547573510914</v>
          </cell>
          <cell r="M184">
            <v>2.4130078981716974</v>
          </cell>
        </row>
        <row r="185">
          <cell r="C185">
            <v>441.51062681495586</v>
          </cell>
          <cell r="M185">
            <v>2.5226613184059281</v>
          </cell>
        </row>
        <row r="186">
          <cell r="C186">
            <v>452.9899031121447</v>
          </cell>
          <cell r="M186">
            <v>2.5863758568053523</v>
          </cell>
        </row>
        <row r="187">
          <cell r="C187">
            <v>454.16767686023627</v>
          </cell>
          <cell r="M187">
            <v>2.6438209042974319</v>
          </cell>
        </row>
        <row r="188">
          <cell r="C188">
            <v>462.43352857909258</v>
          </cell>
          <cell r="M188">
            <v>2.615541005633232</v>
          </cell>
        </row>
        <row r="189">
          <cell r="C189">
            <v>468.76886792062618</v>
          </cell>
          <cell r="M189">
            <v>2.5208198105434576</v>
          </cell>
        </row>
        <row r="190">
          <cell r="C190">
            <v>481.30580091702262</v>
          </cell>
          <cell r="M190">
            <v>2.287514712445391</v>
          </cell>
        </row>
        <row r="191">
          <cell r="C191">
            <v>487.51800594367484</v>
          </cell>
          <cell r="M191">
            <v>2.2211294720748</v>
          </cell>
        </row>
        <row r="192">
          <cell r="C192">
            <v>489.48319523704458</v>
          </cell>
          <cell r="M192">
            <v>2.2110850716120822</v>
          </cell>
        </row>
        <row r="193">
          <cell r="C193">
            <v>501.09661875180825</v>
          </cell>
          <cell r="M193">
            <v>2.1800562859725585</v>
          </cell>
        </row>
        <row r="194">
          <cell r="C194">
            <v>506.12598815663659</v>
          </cell>
          <cell r="M194">
            <v>2.2197245827399126</v>
          </cell>
        </row>
        <row r="195">
          <cell r="C195">
            <v>519.951406677259</v>
          </cell>
          <cell r="M195">
            <v>2.3794443187651004</v>
          </cell>
        </row>
        <row r="196">
          <cell r="C196">
            <v>522.15169693207702</v>
          </cell>
          <cell r="M196">
            <v>2.4752543394399944</v>
          </cell>
        </row>
        <row r="197">
          <cell r="C197">
            <v>513.09735322183769</v>
          </cell>
          <cell r="M197">
            <v>2.6444259958673983</v>
          </cell>
        </row>
        <row r="198">
          <cell r="C198">
            <v>499.85775960757013</v>
          </cell>
          <cell r="M198">
            <v>3.2323409857807817</v>
          </cell>
        </row>
        <row r="199">
          <cell r="C199">
            <v>495.76305446692908</v>
          </cell>
          <cell r="M199">
            <v>3.6477679287998686</v>
          </cell>
        </row>
        <row r="200">
          <cell r="C200">
            <v>510.87313866114346</v>
          </cell>
          <cell r="M200">
            <v>3.0766567383107919</v>
          </cell>
        </row>
        <row r="201">
          <cell r="C201">
            <v>506.51534149525992</v>
          </cell>
          <cell r="M201">
            <v>2.9290751897528642</v>
          </cell>
        </row>
        <row r="202">
          <cell r="C202">
            <v>504.497385850434</v>
          </cell>
          <cell r="M202">
            <v>2.7212135357887264</v>
          </cell>
        </row>
        <row r="203">
          <cell r="C203">
            <v>495.8909795313902</v>
          </cell>
          <cell r="M203">
            <v>2.5438392493954463</v>
          </cell>
        </row>
        <row r="204">
          <cell r="C204">
            <v>494.72536221255376</v>
          </cell>
          <cell r="M204">
            <v>2.5463863579434363</v>
          </cell>
        </row>
        <row r="205">
          <cell r="C205">
            <v>501.56176356631181</v>
          </cell>
          <cell r="M205">
            <v>2.6686521896994453</v>
          </cell>
        </row>
        <row r="206">
          <cell r="C206">
            <v>500.39180680284557</v>
          </cell>
          <cell r="M206">
            <v>2.7619802811480607</v>
          </cell>
        </row>
        <row r="207">
          <cell r="C207">
            <v>501.47761365657101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ROJECAO_MG_TESTE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ela4" displayName="Tabela4" ref="B2:D15" totalsRowCount="1">
  <autoFilter ref="B2:D14"/>
  <tableColumns count="3">
    <tableColumn id="1" name="Previsao" dataDxfId="17" totalsRowDxfId="16"/>
    <tableColumn id="2" name="Dados Reais" dataDxfId="15" totalsRowDxfId="14"/>
    <tableColumn id="3" name="Diferenca" totalsRowFunction="custom" dataDxfId="13" totalsRowDxfId="12">
      <calculatedColumnFormula>(B3-C3)/C3</calculatedColumnFormula>
      <totalsRowFormula>AVERAGE(Tabela4[Diferenca])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a44" displayName="Tabela44" ref="J2:L15" totalsRowCount="1">
  <autoFilter ref="J2:L14"/>
  <tableColumns count="3">
    <tableColumn id="1" name="Previsao" dataDxfId="11" totalsRowDxfId="10"/>
    <tableColumn id="2" name="Dados Reais" dataDxfId="9" totalsRowDxfId="8"/>
    <tableColumn id="3" name="Diferenca" totalsRowFunction="custom" dataDxfId="7" totalsRowDxfId="6">
      <calculatedColumnFormula>(J3-K3)/K3</calculatedColumnFormula>
      <totalsRowFormula>AVERAGE(Tabela44[Diferenca])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46" displayName="Tabela46" ref="B20:D33" totalsRowCount="1">
  <autoFilter ref="B20:D32"/>
  <tableColumns count="3">
    <tableColumn id="1" name="Previsao" dataDxfId="5" totalsRowDxfId="4"/>
    <tableColumn id="2" name="Dados Reais" dataDxfId="3" totalsRowDxfId="2"/>
    <tableColumn id="3" name="Diferenca" totalsRowFunction="custom" dataDxfId="1" totalsRowDxfId="0">
      <calculatedColumnFormula>(B21-C21)/C21</calculatedColumnFormula>
      <totalsRowFormula>AVERAGE(Tabela46[Diferenca])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tabSelected="1" topLeftCell="A181" zoomScale="84" zoomScaleNormal="84" workbookViewId="0">
      <selection activeCell="G209" sqref="G209"/>
    </sheetView>
  </sheetViews>
  <sheetFormatPr defaultRowHeight="15" x14ac:dyDescent="0.25"/>
  <cols>
    <col min="2" max="2" width="14.5703125" bestFit="1" customWidth="1"/>
    <col min="3" max="3" width="12.28515625" customWidth="1"/>
    <col min="4" max="4" width="34.5703125" customWidth="1"/>
    <col min="5" max="6" width="11.5703125" customWidth="1"/>
    <col min="7" max="7" width="15.7109375" bestFit="1" customWidth="1"/>
    <col min="9" max="9" width="13.7109375" bestFit="1" customWidth="1"/>
    <col min="11" max="11" width="11.28515625" customWidth="1"/>
    <col min="12" max="12" width="21.85546875" customWidth="1"/>
    <col min="16" max="16" width="10.28515625" bestFit="1" customWidth="1"/>
    <col min="17" max="17" width="12.5703125" bestFit="1" customWidth="1"/>
  </cols>
  <sheetData>
    <row r="1" spans="1:17" x14ac:dyDescent="0.25">
      <c r="A1" s="1" t="s">
        <v>36</v>
      </c>
      <c r="B1" s="19" t="s">
        <v>28</v>
      </c>
      <c r="C1" s="2" t="s">
        <v>0</v>
      </c>
      <c r="D1" s="2" t="s">
        <v>1</v>
      </c>
      <c r="E1" s="3" t="s">
        <v>2</v>
      </c>
      <c r="G1" s="21" t="s">
        <v>3</v>
      </c>
      <c r="I1" s="3" t="s">
        <v>4</v>
      </c>
      <c r="L1" s="4" t="s">
        <v>5</v>
      </c>
    </row>
    <row r="2" spans="1:17" x14ac:dyDescent="0.25">
      <c r="A2" s="1">
        <v>38808</v>
      </c>
      <c r="B2" s="39">
        <f>'[1]Pesq_leite cru adquirido'!M115</f>
        <v>386704</v>
      </c>
      <c r="C2">
        <f>[2]Plan2!$C4</f>
        <v>100</v>
      </c>
      <c r="D2">
        <f>[2]Plan2!M4</f>
        <v>2.3760009335048333</v>
      </c>
      <c r="G2" s="20"/>
      <c r="O2" s="6" t="s">
        <v>6</v>
      </c>
      <c r="P2" s="6" t="s">
        <v>7</v>
      </c>
      <c r="Q2" t="s">
        <v>8</v>
      </c>
    </row>
    <row r="3" spans="1:17" x14ac:dyDescent="0.25">
      <c r="A3" s="1">
        <v>38838</v>
      </c>
      <c r="B3" s="39">
        <f>'[1]Pesq_leite cru adquirido'!M116</f>
        <v>370519</v>
      </c>
      <c r="C3">
        <f>[2]Plan2!$C5</f>
        <v>102.99784030300351</v>
      </c>
      <c r="D3">
        <f>[2]Plan2!M5</f>
        <v>2.3307025948426636</v>
      </c>
      <c r="G3" s="20"/>
      <c r="O3" s="6" t="s">
        <v>9</v>
      </c>
      <c r="P3" s="5">
        <f>SUM(B2:B10)</f>
        <v>3472911</v>
      </c>
      <c r="Q3" s="6" t="s">
        <v>10</v>
      </c>
    </row>
    <row r="4" spans="1:17" x14ac:dyDescent="0.25">
      <c r="A4" s="1">
        <v>38869</v>
      </c>
      <c r="B4" s="39">
        <f>'[1]Pesq_leite cru adquirido'!M117</f>
        <v>347154</v>
      </c>
      <c r="C4">
        <f>[2]Plan2!$C6</f>
        <v>105.13143176177236</v>
      </c>
      <c r="D4">
        <f>[2]Plan2!M6</f>
        <v>2.2724311002188795</v>
      </c>
      <c r="G4" s="20">
        <f>SUM(B2:B4)</f>
        <v>1104377</v>
      </c>
      <c r="O4" s="6">
        <v>2007</v>
      </c>
      <c r="P4" s="5">
        <f>SUM(B11:B22)</f>
        <v>5027324</v>
      </c>
      <c r="Q4" s="7">
        <f>P4/P3-1</f>
        <v>0.44758215802247747</v>
      </c>
    </row>
    <row r="5" spans="1:17" x14ac:dyDescent="0.25">
      <c r="A5" s="1">
        <v>38899</v>
      </c>
      <c r="B5" s="39">
        <f>'[1]Pesq_leite cru adquirido'!M118</f>
        <v>360531</v>
      </c>
      <c r="C5">
        <f>[2]Plan2!$C7</f>
        <v>105.5905430700395</v>
      </c>
      <c r="D5">
        <f>[2]Plan2!M7</f>
        <v>2.2521021057559092</v>
      </c>
      <c r="G5" s="20">
        <f t="shared" ref="G5:G68" si="0">SUM(B3:B5)</f>
        <v>1078204</v>
      </c>
      <c r="O5" s="6">
        <v>2008</v>
      </c>
      <c r="P5" s="5">
        <f>SUM(B23:B34)</f>
        <v>5339419</v>
      </c>
      <c r="Q5" s="7">
        <f t="shared" ref="Q5:Q18" si="1">P5/P4-1</f>
        <v>6.2079746600776087E-2</v>
      </c>
    </row>
    <row r="6" spans="1:17" x14ac:dyDescent="0.25">
      <c r="A6" s="1">
        <v>38930</v>
      </c>
      <c r="B6" s="39">
        <f>'[1]Pesq_leite cru adquirido'!M119</f>
        <v>360420</v>
      </c>
      <c r="C6">
        <f>[2]Plan2!$C8</f>
        <v>106.01884368814564</v>
      </c>
      <c r="D6">
        <f>[2]Plan2!M8</f>
        <v>2.280371574839815</v>
      </c>
      <c r="G6" s="20">
        <f t="shared" si="0"/>
        <v>1068105</v>
      </c>
      <c r="O6" s="6">
        <v>2009</v>
      </c>
      <c r="P6" s="5">
        <f>SUM(B35:B46)</f>
        <v>5263559</v>
      </c>
      <c r="Q6" s="7">
        <f t="shared" si="1"/>
        <v>-1.4207538310816226E-2</v>
      </c>
    </row>
    <row r="7" spans="1:17" x14ac:dyDescent="0.25">
      <c r="A7" s="1">
        <v>38961</v>
      </c>
      <c r="B7" s="39">
        <f>'[1]Pesq_leite cru adquirido'!M120</f>
        <v>343322</v>
      </c>
      <c r="C7">
        <f>[2]Plan2!$C9</f>
        <v>104.06114645023271</v>
      </c>
      <c r="D7">
        <f>[2]Plan2!M9</f>
        <v>2.3165253998042474</v>
      </c>
      <c r="G7" s="20">
        <f t="shared" si="0"/>
        <v>1064273</v>
      </c>
      <c r="O7" s="6">
        <v>2010</v>
      </c>
      <c r="P7" s="5">
        <f>SUM(B47:B58)</f>
        <v>5597928</v>
      </c>
      <c r="Q7" s="7">
        <f t="shared" si="1"/>
        <v>6.3525268739269336E-2</v>
      </c>
    </row>
    <row r="8" spans="1:17" x14ac:dyDescent="0.25">
      <c r="A8" s="1">
        <v>38991</v>
      </c>
      <c r="B8" s="39">
        <f>'[1]Pesq_leite cru adquirido'!M121</f>
        <v>422956</v>
      </c>
      <c r="C8">
        <f>[2]Plan2!$C10</f>
        <v>106.85632792466154</v>
      </c>
      <c r="D8">
        <f>[2]Plan2!M10</f>
        <v>2.2568676005549611</v>
      </c>
      <c r="G8" s="20">
        <f t="shared" si="0"/>
        <v>1126698</v>
      </c>
      <c r="O8" s="6">
        <v>2011</v>
      </c>
      <c r="P8" s="5">
        <f>SUM(B59:B70)</f>
        <v>5571528</v>
      </c>
      <c r="Q8" s="7">
        <f t="shared" si="1"/>
        <v>-4.716030645624647E-3</v>
      </c>
    </row>
    <row r="9" spans="1:17" x14ac:dyDescent="0.25">
      <c r="A9" s="1">
        <v>39022</v>
      </c>
      <c r="B9" s="39">
        <f>'[1]Pesq_leite cru adquirido'!M122</f>
        <v>433697</v>
      </c>
      <c r="C9">
        <f>[2]Plan2!$C11</f>
        <v>109.58053567926241</v>
      </c>
      <c r="D9">
        <f>[2]Plan2!M11</f>
        <v>2.1664386000072038</v>
      </c>
      <c r="G9" s="20">
        <f t="shared" si="0"/>
        <v>1199975</v>
      </c>
      <c r="O9" s="6">
        <v>2012</v>
      </c>
      <c r="P9" s="5">
        <f>SUM(B71:B82)</f>
        <v>5569524</v>
      </c>
      <c r="Q9" s="7">
        <f t="shared" si="1"/>
        <v>-3.5968588868262596E-4</v>
      </c>
    </row>
    <row r="10" spans="1:17" x14ac:dyDescent="0.25">
      <c r="A10" s="1">
        <v>39052</v>
      </c>
      <c r="B10" s="39">
        <f>'[1]Pesq_leite cru adquirido'!M123</f>
        <v>447608</v>
      </c>
      <c r="C10" s="38">
        <f>[2]Plan2!$C12</f>
        <v>111.08780455014049</v>
      </c>
      <c r="D10" s="38">
        <f>[2]Plan2!M12</f>
        <v>2.021479102092206</v>
      </c>
      <c r="G10" s="20">
        <f t="shared" si="0"/>
        <v>1304261</v>
      </c>
      <c r="O10" s="6">
        <v>2013</v>
      </c>
      <c r="P10" s="5">
        <f>SUM(B83:B94)</f>
        <v>6172453</v>
      </c>
      <c r="Q10" s="7">
        <f t="shared" si="1"/>
        <v>0.10825503220742028</v>
      </c>
    </row>
    <row r="11" spans="1:17" x14ac:dyDescent="0.25">
      <c r="A11" s="1">
        <v>39083</v>
      </c>
      <c r="B11" s="39">
        <f>'[1]Pesq_leite cru adquirido'!M124</f>
        <v>448137</v>
      </c>
      <c r="C11">
        <f>[2]Plan2!$C13</f>
        <v>112.26594002147296</v>
      </c>
      <c r="D11">
        <f>[2]Plan2!M13</f>
        <v>2.0592281136332313</v>
      </c>
      <c r="G11" s="20">
        <f t="shared" si="0"/>
        <v>1329442</v>
      </c>
      <c r="O11" s="6">
        <v>2014</v>
      </c>
      <c r="P11" s="5">
        <f>SUM(B95:B106)</f>
        <v>6589512</v>
      </c>
      <c r="Q11" s="7">
        <f t="shared" si="1"/>
        <v>6.7567788689520958E-2</v>
      </c>
    </row>
    <row r="12" spans="1:17" x14ac:dyDescent="0.25">
      <c r="A12" s="1">
        <v>39114</v>
      </c>
      <c r="B12" s="39">
        <f>'[1]Pesq_leite cru adquirido'!M125</f>
        <v>387852</v>
      </c>
      <c r="C12">
        <f>[2]Plan2!$C14</f>
        <v>115.59444346059742</v>
      </c>
      <c r="D12">
        <f>[2]Plan2!M14</f>
        <v>2.1843089591252793</v>
      </c>
      <c r="G12" s="20">
        <f t="shared" si="0"/>
        <v>1283597</v>
      </c>
      <c r="O12" s="6">
        <v>2015</v>
      </c>
      <c r="P12" s="5">
        <f>SUM(B107:B118)</f>
        <v>6442430</v>
      </c>
      <c r="Q12" s="7">
        <f t="shared" si="1"/>
        <v>-2.2320621011085451E-2</v>
      </c>
    </row>
    <row r="13" spans="1:17" x14ac:dyDescent="0.25">
      <c r="A13" s="1">
        <v>39142</v>
      </c>
      <c r="B13" s="39">
        <f>'[1]Pesq_leite cru adquirido'!M126</f>
        <v>397364</v>
      </c>
      <c r="C13">
        <f>[2]Plan2!$C15</f>
        <v>113.50565379221899</v>
      </c>
      <c r="D13">
        <f>[2]Plan2!M15</f>
        <v>2.2912188226180299</v>
      </c>
      <c r="G13" s="20">
        <f t="shared" si="0"/>
        <v>1233353</v>
      </c>
      <c r="O13" s="6">
        <v>2016</v>
      </c>
      <c r="P13" s="5">
        <f>SUM(B119:B130)</f>
        <v>6106295</v>
      </c>
      <c r="Q13" s="7">
        <f t="shared" si="1"/>
        <v>-5.2175188554629215E-2</v>
      </c>
    </row>
    <row r="14" spans="1:17" x14ac:dyDescent="0.25">
      <c r="A14" s="1">
        <v>39173</v>
      </c>
      <c r="B14" s="39">
        <f>'[1]Pesq_leite cru adquirido'!M127</f>
        <v>378717</v>
      </c>
      <c r="C14">
        <f>[2]Plan2!$C16</f>
        <v>112.97869700966353</v>
      </c>
      <c r="D14">
        <f>[2]Plan2!M16</f>
        <v>2.4812287046472647</v>
      </c>
      <c r="G14" s="20">
        <f t="shared" si="0"/>
        <v>1163933</v>
      </c>
      <c r="O14" s="6">
        <v>2017</v>
      </c>
      <c r="P14" s="5">
        <f>SUM(B131:B142)</f>
        <v>5990230</v>
      </c>
      <c r="Q14" s="7">
        <f t="shared" si="1"/>
        <v>-1.9007434131498746E-2</v>
      </c>
    </row>
    <row r="15" spans="1:17" x14ac:dyDescent="0.25">
      <c r="A15" s="1">
        <v>39203</v>
      </c>
      <c r="B15" s="20">
        <f>'[1]Pesq_leite cru adquirido'!M128</f>
        <v>392505</v>
      </c>
      <c r="C15">
        <f>[2]Plan2!$C17</f>
        <v>114.09741412790063</v>
      </c>
      <c r="D15">
        <f>[2]Plan2!M17</f>
        <v>2.637541948303622</v>
      </c>
      <c r="G15" s="20">
        <f t="shared" si="0"/>
        <v>1168586</v>
      </c>
      <c r="O15" s="6">
        <v>2018</v>
      </c>
      <c r="P15" s="5">
        <f>SUM(B143:B154)</f>
        <v>6072012</v>
      </c>
      <c r="Q15" s="7">
        <f t="shared" si="1"/>
        <v>1.3652564258801458E-2</v>
      </c>
    </row>
    <row r="16" spans="1:17" x14ac:dyDescent="0.25">
      <c r="A16" s="1">
        <v>39234</v>
      </c>
      <c r="B16" s="20">
        <f>'[1]Pesq_leite cru adquirido'!M129</f>
        <v>370824</v>
      </c>
      <c r="C16">
        <f>[2]Plan2!$C18</f>
        <v>115.42270091935005</v>
      </c>
      <c r="D16">
        <f>[2]Plan2!M18</f>
        <v>2.8679399298236987</v>
      </c>
      <c r="G16" s="20">
        <f t="shared" si="0"/>
        <v>1142046</v>
      </c>
      <c r="I16" s="7">
        <f>G16/G4-1</f>
        <v>3.4108823345651018E-2</v>
      </c>
      <c r="O16" s="6">
        <v>2019</v>
      </c>
      <c r="P16" s="5">
        <f>SUM(B155:B166)</f>
        <v>6285195</v>
      </c>
      <c r="Q16" s="7">
        <f t="shared" si="1"/>
        <v>3.5109120337706745E-2</v>
      </c>
    </row>
    <row r="17" spans="1:17" x14ac:dyDescent="0.25">
      <c r="A17" s="1">
        <v>39264</v>
      </c>
      <c r="B17" s="20">
        <f>'[1]Pesq_leite cru adquirido'!M130</f>
        <v>388102</v>
      </c>
      <c r="C17">
        <f>[2]Plan2!$C19</f>
        <v>114.99866635882586</v>
      </c>
      <c r="D17">
        <f>[2]Plan2!M19</f>
        <v>3.3084824157357735</v>
      </c>
      <c r="G17" s="20">
        <f t="shared" si="0"/>
        <v>1151431</v>
      </c>
      <c r="I17" s="7">
        <f t="shared" ref="I17:I80" si="2">G17/G5-1</f>
        <v>6.7915719103249561E-2</v>
      </c>
      <c r="O17" s="6">
        <v>2020</v>
      </c>
      <c r="P17" s="5">
        <f>SUM(B167:B178)</f>
        <v>6516916</v>
      </c>
      <c r="Q17" s="7">
        <f t="shared" si="1"/>
        <v>3.6867750324373283E-2</v>
      </c>
    </row>
    <row r="18" spans="1:17" x14ac:dyDescent="0.25">
      <c r="A18" s="1">
        <v>39295</v>
      </c>
      <c r="B18" s="20">
        <f>'[1]Pesq_leite cru adquirido'!M131</f>
        <v>395403</v>
      </c>
      <c r="C18">
        <f>[2]Plan2!$C20</f>
        <v>116.45524636653903</v>
      </c>
      <c r="D18">
        <f>[2]Plan2!M20</f>
        <v>3.4242768000728292</v>
      </c>
      <c r="G18" s="20">
        <f t="shared" si="0"/>
        <v>1154329</v>
      </c>
      <c r="I18" s="7">
        <f t="shared" si="2"/>
        <v>8.0726145837721974E-2</v>
      </c>
      <c r="O18" s="6">
        <v>2021</v>
      </c>
      <c r="P18" s="5">
        <f>SUM(Plan3!B1:B12)</f>
        <v>6208911</v>
      </c>
      <c r="Q18" s="7">
        <f t="shared" si="1"/>
        <v>-4.7262386073412599E-2</v>
      </c>
    </row>
    <row r="19" spans="1:17" x14ac:dyDescent="0.25">
      <c r="A19" s="1">
        <v>39326</v>
      </c>
      <c r="B19" s="20">
        <f>'[1]Pesq_leite cru adquirido'!M132</f>
        <v>420827</v>
      </c>
      <c r="C19">
        <f>[2]Plan2!$C21</f>
        <v>120.1271911370809</v>
      </c>
      <c r="D19">
        <f>[2]Plan2!M21</f>
        <v>3.0745600472469312</v>
      </c>
      <c r="G19" s="20">
        <f t="shared" si="0"/>
        <v>1204332</v>
      </c>
      <c r="I19" s="7">
        <f t="shared" si="2"/>
        <v>0.13160063254446941</v>
      </c>
      <c r="O19" s="8" t="s">
        <v>11</v>
      </c>
      <c r="P19" s="9">
        <f>SUM(Plan2!F21:F23,E194:E202)</f>
        <v>1513961</v>
      </c>
      <c r="Q19" s="10">
        <f>P19/P18-1</f>
        <v>-0.75616319834508827</v>
      </c>
    </row>
    <row r="20" spans="1:17" x14ac:dyDescent="0.25">
      <c r="A20" s="1">
        <v>39356</v>
      </c>
      <c r="B20" s="20">
        <f>'[1]Pesq_leite cru adquirido'!M133</f>
        <v>457638</v>
      </c>
      <c r="C20">
        <f>[2]Plan2!$C22</f>
        <v>123.69166935821428</v>
      </c>
      <c r="D20">
        <f>[2]Plan2!M22</f>
        <v>2.7970307738327302</v>
      </c>
      <c r="G20" s="20">
        <f t="shared" si="0"/>
        <v>1273868</v>
      </c>
      <c r="I20" s="7">
        <f t="shared" si="2"/>
        <v>0.13062062771035365</v>
      </c>
    </row>
    <row r="21" spans="1:17" x14ac:dyDescent="0.25">
      <c r="A21" s="1">
        <v>39387</v>
      </c>
      <c r="B21" s="20">
        <f>'[1]Pesq_leite cru adquirido'!M134</f>
        <v>474993</v>
      </c>
      <c r="C21">
        <f>[2]Plan2!$C23</f>
        <v>123.94233458990739</v>
      </c>
      <c r="D21">
        <f>[2]Plan2!M23</f>
        <v>2.8014891025304607</v>
      </c>
      <c r="G21" s="20">
        <f t="shared" si="0"/>
        <v>1353458</v>
      </c>
      <c r="I21" s="7">
        <f t="shared" si="2"/>
        <v>0.12790516469093105</v>
      </c>
    </row>
    <row r="22" spans="1:17" x14ac:dyDescent="0.25">
      <c r="A22" s="1">
        <v>39417</v>
      </c>
      <c r="B22" s="20">
        <f>'[1]Pesq_leite cru adquirido'!M135</f>
        <v>514962</v>
      </c>
      <c r="C22">
        <f>[2]Plan2!$C24</f>
        <v>126.57261801954843</v>
      </c>
      <c r="D22">
        <f>[2]Plan2!M24</f>
        <v>2.6850308075524678</v>
      </c>
      <c r="G22" s="20">
        <f t="shared" si="0"/>
        <v>1447593</v>
      </c>
      <c r="I22" s="7">
        <f t="shared" si="2"/>
        <v>0.10989518202261661</v>
      </c>
    </row>
    <row r="23" spans="1:17" x14ac:dyDescent="0.25">
      <c r="A23" s="1">
        <v>39448</v>
      </c>
      <c r="B23" s="20">
        <f>'[1]Pesq_leite cru adquirido'!M136</f>
        <v>497689</v>
      </c>
      <c r="C23">
        <f>[2]Plan2!$C25</f>
        <v>128.96376954496716</v>
      </c>
      <c r="D23">
        <f>[2]Plan2!M25</f>
        <v>2.6811314203687484</v>
      </c>
      <c r="G23" s="20">
        <f t="shared" si="0"/>
        <v>1487644</v>
      </c>
      <c r="I23" s="7">
        <f t="shared" si="2"/>
        <v>0.11899879799193958</v>
      </c>
    </row>
    <row r="24" spans="1:17" x14ac:dyDescent="0.25">
      <c r="A24" s="1">
        <v>39479</v>
      </c>
      <c r="B24" s="20">
        <f>'[1]Pesq_leite cru adquirido'!M137</f>
        <v>464865</v>
      </c>
      <c r="C24">
        <f>[2]Plan2!$C26</f>
        <v>124.91277452113488</v>
      </c>
      <c r="D24">
        <f>[2]Plan2!M26</f>
        <v>2.9302728372749431</v>
      </c>
      <c r="G24" s="20">
        <f t="shared" si="0"/>
        <v>1477516</v>
      </c>
      <c r="I24" s="7">
        <f t="shared" si="2"/>
        <v>0.15107467530696939</v>
      </c>
    </row>
    <row r="25" spans="1:17" x14ac:dyDescent="0.25">
      <c r="A25" s="1">
        <v>39508</v>
      </c>
      <c r="B25" s="20">
        <f>'[1]Pesq_leite cru adquirido'!M138</f>
        <v>460721</v>
      </c>
      <c r="C25">
        <f>[2]Plan2!$C27</f>
        <v>128.47681359972142</v>
      </c>
      <c r="D25">
        <f>[2]Plan2!M27</f>
        <v>2.8786496933523193</v>
      </c>
      <c r="G25" s="20">
        <f t="shared" si="0"/>
        <v>1423275</v>
      </c>
      <c r="I25" s="7">
        <f t="shared" si="2"/>
        <v>0.15398835532082056</v>
      </c>
    </row>
    <row r="26" spans="1:17" x14ac:dyDescent="0.25">
      <c r="A26" s="1">
        <v>39539</v>
      </c>
      <c r="B26" s="20">
        <f>'[1]Pesq_leite cru adquirido'!M139</f>
        <v>452354</v>
      </c>
      <c r="C26">
        <f>[2]Plan2!$C28</f>
        <v>129.41609489799495</v>
      </c>
      <c r="D26">
        <f>[2]Plan2!M28</f>
        <v>2.8883688193051738</v>
      </c>
      <c r="G26" s="20">
        <f t="shared" si="0"/>
        <v>1377940</v>
      </c>
      <c r="I26" s="7">
        <f t="shared" si="2"/>
        <v>0.18386539431393389</v>
      </c>
    </row>
    <row r="27" spans="1:17" x14ac:dyDescent="0.25">
      <c r="A27" s="1">
        <v>39569</v>
      </c>
      <c r="B27" s="20">
        <f>'[1]Pesq_leite cru adquirido'!M140</f>
        <v>464577</v>
      </c>
      <c r="C27">
        <f>[2]Plan2!$C29</f>
        <v>131.028456225827</v>
      </c>
      <c r="D27">
        <f>[2]Plan2!M29</f>
        <v>2.8578016173219107</v>
      </c>
      <c r="G27" s="20">
        <f t="shared" si="0"/>
        <v>1377652</v>
      </c>
      <c r="I27" s="7">
        <f t="shared" si="2"/>
        <v>0.17890510411728355</v>
      </c>
    </row>
    <row r="28" spans="1:17" x14ac:dyDescent="0.25">
      <c r="A28" s="1">
        <v>39600</v>
      </c>
      <c r="B28" s="20">
        <f>'[1]Pesq_leite cru adquirido'!M141</f>
        <v>431925</v>
      </c>
      <c r="C28">
        <f>[2]Plan2!$C30</f>
        <v>132.78329745799547</v>
      </c>
      <c r="D28">
        <f>[2]Plan2!M30</f>
        <v>2.734303178471754</v>
      </c>
      <c r="G28" s="20">
        <f t="shared" si="0"/>
        <v>1348856</v>
      </c>
      <c r="I28" s="7">
        <f t="shared" si="2"/>
        <v>0.18108727669463409</v>
      </c>
    </row>
    <row r="29" spans="1:17" x14ac:dyDescent="0.25">
      <c r="A29" s="1">
        <v>39630</v>
      </c>
      <c r="B29" s="20">
        <f>'[1]Pesq_leite cru adquirido'!M142</f>
        <v>436716</v>
      </c>
      <c r="C29">
        <f>[2]Plan2!$C31</f>
        <v>132.2561014753756</v>
      </c>
      <c r="D29">
        <f>[2]Plan2!M31</f>
        <v>2.6386553622146729</v>
      </c>
      <c r="G29" s="20">
        <f t="shared" si="0"/>
        <v>1333218</v>
      </c>
      <c r="I29" s="7">
        <f t="shared" si="2"/>
        <v>0.15787919554015839</v>
      </c>
    </row>
    <row r="30" spans="1:17" x14ac:dyDescent="0.25">
      <c r="A30" s="1">
        <v>39661</v>
      </c>
      <c r="B30" s="20">
        <f>'[1]Pesq_leite cru adquirido'!M143</f>
        <v>419579</v>
      </c>
      <c r="C30">
        <f>[2]Plan2!$C32</f>
        <v>130.70145247043715</v>
      </c>
      <c r="D30">
        <f>[2]Plan2!M32</f>
        <v>2.418729720854532</v>
      </c>
      <c r="G30" s="20">
        <f t="shared" si="0"/>
        <v>1288220</v>
      </c>
      <c r="I30" s="7">
        <f t="shared" si="2"/>
        <v>0.11599032858049996</v>
      </c>
    </row>
    <row r="31" spans="1:17" x14ac:dyDescent="0.25">
      <c r="A31" s="1">
        <v>39692</v>
      </c>
      <c r="B31" s="20">
        <f>'[1]Pesq_leite cru adquirido'!M144</f>
        <v>402991</v>
      </c>
      <c r="C31">
        <f>[2]Plan2!$C33</f>
        <v>129.56215972976003</v>
      </c>
      <c r="D31">
        <f>[2]Plan2!M33</f>
        <v>2.3184631315719608</v>
      </c>
      <c r="G31" s="20">
        <f t="shared" si="0"/>
        <v>1259286</v>
      </c>
      <c r="I31" s="7">
        <f t="shared" si="2"/>
        <v>4.5630274708303054E-2</v>
      </c>
    </row>
    <row r="32" spans="1:17" x14ac:dyDescent="0.25">
      <c r="A32" s="1">
        <v>39722</v>
      </c>
      <c r="B32" s="20">
        <f>'[1]Pesq_leite cru adquirido'!M145</f>
        <v>425642</v>
      </c>
      <c r="C32">
        <f>[2]Plan2!$C34</f>
        <v>130.09409290228282</v>
      </c>
      <c r="D32">
        <f>[2]Plan2!M34</f>
        <v>2.1644309421463639</v>
      </c>
      <c r="G32" s="20">
        <f t="shared" si="0"/>
        <v>1248212</v>
      </c>
      <c r="I32" s="7">
        <f t="shared" si="2"/>
        <v>-2.0140234309991345E-2</v>
      </c>
    </row>
    <row r="33" spans="1:9" x14ac:dyDescent="0.25">
      <c r="A33" s="1">
        <v>39753</v>
      </c>
      <c r="B33" s="20">
        <f>'[1]Pesq_leite cru adquirido'!M146</f>
        <v>428347</v>
      </c>
      <c r="C33">
        <f>[2]Plan2!$C35</f>
        <v>130.34446284255688</v>
      </c>
      <c r="D33">
        <f>[2]Plan2!M35</f>
        <v>2.1652749553836115</v>
      </c>
      <c r="G33" s="20">
        <f t="shared" si="0"/>
        <v>1256980</v>
      </c>
      <c r="I33" s="7">
        <f t="shared" si="2"/>
        <v>-7.1282596135232912E-2</v>
      </c>
    </row>
    <row r="34" spans="1:9" x14ac:dyDescent="0.25">
      <c r="A34" s="1">
        <v>39783</v>
      </c>
      <c r="B34" s="20">
        <f>'[1]Pesq_leite cru adquirido'!M147</f>
        <v>454013</v>
      </c>
      <c r="C34">
        <f>[2]Plan2!$C36</f>
        <v>129.8041726240572</v>
      </c>
      <c r="D34">
        <f>[2]Plan2!M36</f>
        <v>2.1580615578504418</v>
      </c>
      <c r="G34" s="20">
        <f t="shared" si="0"/>
        <v>1308002</v>
      </c>
      <c r="I34" s="7">
        <f t="shared" si="2"/>
        <v>-9.6429728521759905E-2</v>
      </c>
    </row>
    <row r="35" spans="1:9" x14ac:dyDescent="0.25">
      <c r="A35" s="1">
        <v>39814</v>
      </c>
      <c r="B35" s="20">
        <f>'[1]Pesq_leite cru adquirido'!M148</f>
        <v>471349</v>
      </c>
      <c r="C35">
        <f>[2]Plan2!$C37</f>
        <v>131.02368867866545</v>
      </c>
      <c r="D35">
        <f>[2]Plan2!M37</f>
        <v>2.1471608996697791</v>
      </c>
      <c r="G35" s="20">
        <f t="shared" si="0"/>
        <v>1353709</v>
      </c>
      <c r="I35" s="7">
        <f t="shared" si="2"/>
        <v>-9.0031620468337903E-2</v>
      </c>
    </row>
    <row r="36" spans="1:9" x14ac:dyDescent="0.25">
      <c r="A36" s="1">
        <v>39845</v>
      </c>
      <c r="B36" s="20">
        <f>'[1]Pesq_leite cru adquirido'!M149</f>
        <v>421376</v>
      </c>
      <c r="C36">
        <f>[2]Plan2!$C38</f>
        <v>132.61776663151841</v>
      </c>
      <c r="D36">
        <f>[2]Plan2!M38</f>
        <v>2.1731566734131453</v>
      </c>
      <c r="G36" s="20">
        <f t="shared" si="0"/>
        <v>1346738</v>
      </c>
      <c r="I36" s="7">
        <f t="shared" si="2"/>
        <v>-8.8512070258460862E-2</v>
      </c>
    </row>
    <row r="37" spans="1:9" x14ac:dyDescent="0.25">
      <c r="A37" s="1">
        <v>39873</v>
      </c>
      <c r="B37" s="20">
        <f>'[1]Pesq_leite cru adquirido'!M150</f>
        <v>437568</v>
      </c>
      <c r="C37">
        <f>[2]Plan2!$C39</f>
        <v>134.84621703269889</v>
      </c>
      <c r="D37">
        <f>[2]Plan2!M39</f>
        <v>2.2365376166239024</v>
      </c>
      <c r="G37" s="20">
        <f t="shared" si="0"/>
        <v>1330293</v>
      </c>
      <c r="I37" s="7">
        <f t="shared" si="2"/>
        <v>-6.5329609527322585E-2</v>
      </c>
    </row>
    <row r="38" spans="1:9" x14ac:dyDescent="0.25">
      <c r="A38" s="1">
        <v>39904</v>
      </c>
      <c r="B38" s="20">
        <f>'[1]Pesq_leite cru adquirido'!M151</f>
        <v>388288</v>
      </c>
      <c r="C38">
        <f>[2]Plan2!$C40</f>
        <v>134.11282735599247</v>
      </c>
      <c r="D38">
        <f>[2]Plan2!M40</f>
        <v>2.3669274274712078</v>
      </c>
      <c r="G38" s="20">
        <f t="shared" si="0"/>
        <v>1247232</v>
      </c>
      <c r="I38" s="7">
        <f t="shared" si="2"/>
        <v>-9.4857540966950649E-2</v>
      </c>
    </row>
    <row r="39" spans="1:9" x14ac:dyDescent="0.25">
      <c r="A39" s="1">
        <v>39934</v>
      </c>
      <c r="B39" s="20">
        <f>'[1]Pesq_leite cru adquirido'!M152</f>
        <v>381216</v>
      </c>
      <c r="C39">
        <f>[2]Plan2!$C41</f>
        <v>132.97295077137645</v>
      </c>
      <c r="D39">
        <f>[2]Plan2!M41</f>
        <v>2.4977156752412268</v>
      </c>
      <c r="G39" s="20">
        <f t="shared" si="0"/>
        <v>1207072</v>
      </c>
      <c r="I39" s="7">
        <f t="shared" si="2"/>
        <v>-0.12381936802617788</v>
      </c>
    </row>
    <row r="40" spans="1:9" x14ac:dyDescent="0.25">
      <c r="A40" s="1">
        <v>39965</v>
      </c>
      <c r="B40" s="20">
        <f>'[1]Pesq_leite cru adquirido'!M153</f>
        <v>363095</v>
      </c>
      <c r="C40">
        <f>[2]Plan2!$C42</f>
        <v>132.80880491512309</v>
      </c>
      <c r="D40">
        <f>[2]Plan2!M42</f>
        <v>2.7413298971204969</v>
      </c>
      <c r="G40" s="20">
        <f t="shared" si="0"/>
        <v>1132599</v>
      </c>
      <c r="I40" s="7">
        <f t="shared" si="2"/>
        <v>-0.16032623200697482</v>
      </c>
    </row>
    <row r="41" spans="1:9" x14ac:dyDescent="0.25">
      <c r="A41" s="1">
        <v>39995</v>
      </c>
      <c r="B41" s="20">
        <f>'[1]Pesq_leite cru adquirido'!M154</f>
        <v>408023</v>
      </c>
      <c r="C41">
        <f>[2]Plan2!$C43</f>
        <v>131.50338710720283</v>
      </c>
      <c r="D41">
        <f>[2]Plan2!M43</f>
        <v>2.7876098376394958</v>
      </c>
      <c r="G41" s="20">
        <f t="shared" si="0"/>
        <v>1152334</v>
      </c>
      <c r="I41" s="7">
        <f t="shared" si="2"/>
        <v>-0.13567473586465228</v>
      </c>
    </row>
    <row r="42" spans="1:9" x14ac:dyDescent="0.25">
      <c r="A42" s="1">
        <v>40026</v>
      </c>
      <c r="B42" s="20">
        <f>'[1]Pesq_leite cru adquirido'!M155</f>
        <v>425639</v>
      </c>
      <c r="C42">
        <f>[2]Plan2!$C44</f>
        <v>131.48488551689684</v>
      </c>
      <c r="D42">
        <f>[2]Plan2!M44</f>
        <v>2.7162997103595838</v>
      </c>
      <c r="G42" s="20">
        <f t="shared" si="0"/>
        <v>1196757</v>
      </c>
      <c r="I42" s="7">
        <f t="shared" si="2"/>
        <v>-7.0999518715747278E-2</v>
      </c>
    </row>
    <row r="43" spans="1:9" x14ac:dyDescent="0.25">
      <c r="A43" s="1">
        <v>40057</v>
      </c>
      <c r="B43" s="20">
        <f>'[1]Pesq_leite cru adquirido'!M156</f>
        <v>432843</v>
      </c>
      <c r="C43">
        <f>[2]Plan2!$C45</f>
        <v>131.75670090954134</v>
      </c>
      <c r="D43">
        <f>[2]Plan2!M45</f>
        <v>2.5599748674413272</v>
      </c>
      <c r="G43" s="20">
        <f t="shared" si="0"/>
        <v>1266505</v>
      </c>
      <c r="I43" s="7">
        <f t="shared" si="2"/>
        <v>5.7326135603825712E-3</v>
      </c>
    </row>
    <row r="44" spans="1:9" x14ac:dyDescent="0.25">
      <c r="A44" s="1">
        <v>40087</v>
      </c>
      <c r="B44" s="20">
        <f>'[1]Pesq_leite cru adquirido'!M157</f>
        <v>503703</v>
      </c>
      <c r="C44">
        <f>[2]Plan2!$C46</f>
        <v>132.02136519951708</v>
      </c>
      <c r="D44">
        <f>[2]Plan2!M46</f>
        <v>2.3337726084332617</v>
      </c>
      <c r="G44" s="20">
        <f t="shared" si="0"/>
        <v>1362185</v>
      </c>
      <c r="I44" s="7">
        <f t="shared" si="2"/>
        <v>9.1309008405623393E-2</v>
      </c>
    </row>
    <row r="45" spans="1:9" x14ac:dyDescent="0.25">
      <c r="A45" s="1">
        <v>40118</v>
      </c>
      <c r="B45" s="20">
        <f>'[1]Pesq_leite cru adquirido'!M158</f>
        <v>505871</v>
      </c>
      <c r="C45">
        <f>[2]Plan2!$C47</f>
        <v>132.18061147387442</v>
      </c>
      <c r="D45">
        <f>[2]Plan2!M47</f>
        <v>2.2273879935558067</v>
      </c>
      <c r="G45" s="20">
        <f t="shared" si="0"/>
        <v>1442417</v>
      </c>
      <c r="I45" s="7">
        <f t="shared" si="2"/>
        <v>0.14752581584432534</v>
      </c>
    </row>
    <row r="46" spans="1:9" x14ac:dyDescent="0.25">
      <c r="A46" s="1">
        <v>40148</v>
      </c>
      <c r="B46" s="20">
        <f>'[1]Pesq_leite cru adquirido'!M159</f>
        <v>524588</v>
      </c>
      <c r="C46">
        <f>[2]Plan2!$C48</f>
        <v>131.5572324277837</v>
      </c>
      <c r="D46">
        <f>[2]Plan2!M48</f>
        <v>2.2272691835500535</v>
      </c>
      <c r="G46" s="20">
        <f t="shared" si="0"/>
        <v>1534162</v>
      </c>
      <c r="I46" s="7">
        <f t="shared" si="2"/>
        <v>0.17290493439612487</v>
      </c>
    </row>
    <row r="47" spans="1:9" x14ac:dyDescent="0.25">
      <c r="A47" s="1">
        <v>40179</v>
      </c>
      <c r="B47" s="20">
        <f>'[1]Pesq_leite cru adquirido'!M160</f>
        <v>503845</v>
      </c>
      <c r="C47">
        <f>[2]Plan2!$C49</f>
        <v>133.30605295473705</v>
      </c>
      <c r="D47">
        <f>[2]Plan2!M49</f>
        <v>2.2905915537021038</v>
      </c>
      <c r="G47" s="20">
        <f t="shared" si="0"/>
        <v>1534304</v>
      </c>
      <c r="I47" s="7">
        <f t="shared" si="2"/>
        <v>0.13340754918523845</v>
      </c>
    </row>
    <row r="48" spans="1:9" x14ac:dyDescent="0.25">
      <c r="A48" s="1">
        <v>40210</v>
      </c>
      <c r="B48" s="20">
        <f>'[1]Pesq_leite cru adquirido'!M161</f>
        <v>438822</v>
      </c>
      <c r="C48">
        <f>[2]Plan2!$C50</f>
        <v>134.34955941307885</v>
      </c>
      <c r="D48">
        <f>[2]Plan2!M50</f>
        <v>2.4683902750395377</v>
      </c>
      <c r="G48" s="20">
        <f t="shared" si="0"/>
        <v>1467255</v>
      </c>
      <c r="I48" s="7">
        <f t="shared" si="2"/>
        <v>8.9488081571916789E-2</v>
      </c>
    </row>
    <row r="49" spans="1:9" x14ac:dyDescent="0.25">
      <c r="A49" s="1">
        <v>40238</v>
      </c>
      <c r="B49" s="20">
        <f>'[1]Pesq_leite cru adquirido'!M162</f>
        <v>482648</v>
      </c>
      <c r="C49">
        <f>[2]Plan2!$C51</f>
        <v>134.56420435417849</v>
      </c>
      <c r="D49">
        <f>[2]Plan2!M51</f>
        <v>2.7510345427891316</v>
      </c>
      <c r="G49" s="20">
        <f t="shared" si="0"/>
        <v>1425315</v>
      </c>
      <c r="I49" s="7">
        <f t="shared" si="2"/>
        <v>7.14293768365315E-2</v>
      </c>
    </row>
    <row r="50" spans="1:9" x14ac:dyDescent="0.25">
      <c r="A50" s="1">
        <v>40269</v>
      </c>
      <c r="B50" s="20">
        <f>'[1]Pesq_leite cru adquirido'!M163</f>
        <v>469265</v>
      </c>
      <c r="C50">
        <f>[2]Plan2!$C52</f>
        <v>132.99411372167643</v>
      </c>
      <c r="D50">
        <f>[2]Plan2!M52</f>
        <v>2.9350936184076586</v>
      </c>
      <c r="G50" s="20">
        <f t="shared" si="0"/>
        <v>1390735</v>
      </c>
      <c r="I50" s="7">
        <f t="shared" si="2"/>
        <v>0.11505718262520515</v>
      </c>
    </row>
    <row r="51" spans="1:9" x14ac:dyDescent="0.25">
      <c r="A51" s="1">
        <v>40299</v>
      </c>
      <c r="B51" s="20">
        <f>'[1]Pesq_leite cru adquirido'!M164</f>
        <v>458690</v>
      </c>
      <c r="C51">
        <f>[2]Plan2!$C53</f>
        <v>130.98599575944507</v>
      </c>
      <c r="D51">
        <f>[2]Plan2!M53</f>
        <v>2.961331338624325</v>
      </c>
      <c r="G51" s="20">
        <f t="shared" si="0"/>
        <v>1410603</v>
      </c>
      <c r="I51" s="7">
        <f t="shared" si="2"/>
        <v>0.16861545955833623</v>
      </c>
    </row>
    <row r="52" spans="1:9" x14ac:dyDescent="0.25">
      <c r="A52" s="1">
        <v>40330</v>
      </c>
      <c r="B52" s="20">
        <f>'[1]Pesq_leite cru adquirido'!M165</f>
        <v>432035</v>
      </c>
      <c r="C52">
        <f>[2]Plan2!$C54</f>
        <v>132.05439910770932</v>
      </c>
      <c r="D52">
        <f>[2]Plan2!M54</f>
        <v>2.7193953519607192</v>
      </c>
      <c r="G52" s="20">
        <f t="shared" si="0"/>
        <v>1359990</v>
      </c>
      <c r="I52" s="7">
        <f t="shared" si="2"/>
        <v>0.20076920428147993</v>
      </c>
    </row>
    <row r="53" spans="1:9" x14ac:dyDescent="0.25">
      <c r="A53" s="1">
        <v>40360</v>
      </c>
      <c r="B53" s="20">
        <f>'[1]Pesq_leite cru adquirido'!M166</f>
        <v>464499</v>
      </c>
      <c r="C53">
        <f>[2]Plan2!$C55</f>
        <v>130.45790853115724</v>
      </c>
      <c r="D53">
        <f>[2]Plan2!M55</f>
        <v>2.5850766655783088</v>
      </c>
      <c r="G53" s="20">
        <f t="shared" si="0"/>
        <v>1355224</v>
      </c>
      <c r="I53" s="7">
        <f t="shared" si="2"/>
        <v>0.17606874395791494</v>
      </c>
    </row>
    <row r="54" spans="1:9" x14ac:dyDescent="0.25">
      <c r="A54" s="1">
        <v>40391</v>
      </c>
      <c r="B54" s="20">
        <f>'[1]Pesq_leite cru adquirido'!M167</f>
        <v>460560</v>
      </c>
      <c r="C54">
        <f>[2]Plan2!$C56</f>
        <v>133.78505827770553</v>
      </c>
      <c r="D54">
        <f>[2]Plan2!M56</f>
        <v>2.5545228899743648</v>
      </c>
      <c r="G54" s="20">
        <f t="shared" si="0"/>
        <v>1357094</v>
      </c>
      <c r="I54" s="7">
        <f t="shared" si="2"/>
        <v>0.13397623744837084</v>
      </c>
    </row>
    <row r="55" spans="1:9" x14ac:dyDescent="0.25">
      <c r="A55" s="1">
        <v>40422</v>
      </c>
      <c r="B55" s="20">
        <f>'[1]Pesq_leite cru adquirido'!M168</f>
        <v>431456</v>
      </c>
      <c r="C55">
        <f>[2]Plan2!$C57</f>
        <v>137.93252616739755</v>
      </c>
      <c r="D55">
        <f>[2]Plan2!M57</f>
        <v>2.4631687151150876</v>
      </c>
      <c r="G55" s="20">
        <f t="shared" si="0"/>
        <v>1356515</v>
      </c>
      <c r="I55" s="7">
        <f t="shared" si="2"/>
        <v>7.1069597040674948E-2</v>
      </c>
    </row>
    <row r="56" spans="1:9" x14ac:dyDescent="0.25">
      <c r="A56" s="1">
        <v>40452</v>
      </c>
      <c r="B56" s="20">
        <f>'[1]Pesq_leite cru adquirido'!M169</f>
        <v>456063</v>
      </c>
      <c r="C56">
        <f>[2]Plan2!$C58</f>
        <v>140.09394771082674</v>
      </c>
      <c r="D56">
        <f>[2]Plan2!M58</f>
        <v>2.4473594331477364</v>
      </c>
      <c r="G56" s="20">
        <f t="shared" si="0"/>
        <v>1348079</v>
      </c>
      <c r="I56" s="7">
        <f t="shared" si="2"/>
        <v>-1.0355421620411365E-2</v>
      </c>
    </row>
    <row r="57" spans="1:9" x14ac:dyDescent="0.25">
      <c r="A57" s="1">
        <v>40483</v>
      </c>
      <c r="B57" s="20">
        <f>'[1]Pesq_leite cru adquirido'!M170</f>
        <v>488519</v>
      </c>
      <c r="C57">
        <f>[2]Plan2!$C59</f>
        <v>143.45827206793126</v>
      </c>
      <c r="D57">
        <f>[2]Plan2!M59</f>
        <v>2.3808763185141015</v>
      </c>
      <c r="G57" s="20">
        <f t="shared" si="0"/>
        <v>1376038</v>
      </c>
      <c r="I57" s="7">
        <f t="shared" si="2"/>
        <v>-4.6019285685068856E-2</v>
      </c>
    </row>
    <row r="58" spans="1:9" x14ac:dyDescent="0.25">
      <c r="A58" s="1">
        <v>40513</v>
      </c>
      <c r="B58" s="20">
        <f>'[1]Pesq_leite cru adquirido'!M171</f>
        <v>511526</v>
      </c>
      <c r="C58">
        <f>[2]Plan2!$C60</f>
        <v>146.42972391497022</v>
      </c>
      <c r="D58">
        <f>[2]Plan2!M60</f>
        <v>2.2945478019545233</v>
      </c>
      <c r="G58" s="20">
        <f t="shared" si="0"/>
        <v>1456108</v>
      </c>
      <c r="I58" s="7">
        <f t="shared" si="2"/>
        <v>-5.0877286753289397E-2</v>
      </c>
    </row>
    <row r="59" spans="1:9" x14ac:dyDescent="0.25">
      <c r="A59" s="1">
        <v>40544</v>
      </c>
      <c r="B59" s="20">
        <f>'[1]Pesq_leite cru adquirido'!M172</f>
        <v>532374</v>
      </c>
      <c r="C59">
        <f>[2]Plan2!$C61</f>
        <v>148.56904434553059</v>
      </c>
      <c r="D59">
        <f>[2]Plan2!M61</f>
        <v>2.2885105275928459</v>
      </c>
      <c r="G59" s="20">
        <f t="shared" si="0"/>
        <v>1532419</v>
      </c>
      <c r="I59" s="7">
        <f t="shared" si="2"/>
        <v>-1.228570087805303E-3</v>
      </c>
    </row>
    <row r="60" spans="1:9" x14ac:dyDescent="0.25">
      <c r="A60" s="1">
        <v>40575</v>
      </c>
      <c r="B60" s="20">
        <f>'[1]Pesq_leite cru adquirido'!M173</f>
        <v>453402</v>
      </c>
      <c r="C60">
        <f>[2]Plan2!$C62</f>
        <v>150.79359516625678</v>
      </c>
      <c r="D60">
        <f>[2]Plan2!M62</f>
        <v>2.3299080822393727</v>
      </c>
      <c r="G60" s="20">
        <f t="shared" si="0"/>
        <v>1497302</v>
      </c>
      <c r="I60" s="7">
        <f t="shared" si="2"/>
        <v>2.0478376287693667E-2</v>
      </c>
    </row>
    <row r="61" spans="1:9" x14ac:dyDescent="0.25">
      <c r="A61" s="1">
        <v>40603</v>
      </c>
      <c r="B61" s="20">
        <f>'[1]Pesq_leite cru adquirido'!M174</f>
        <v>466391</v>
      </c>
      <c r="C61">
        <f>[2]Plan2!$C63</f>
        <v>157.31732311316037</v>
      </c>
      <c r="D61">
        <f>[2]Plan2!M63</f>
        <v>2.3700416354368414</v>
      </c>
      <c r="G61" s="20">
        <f t="shared" si="0"/>
        <v>1452167</v>
      </c>
      <c r="I61" s="7">
        <f t="shared" si="2"/>
        <v>1.8839344285298321E-2</v>
      </c>
    </row>
    <row r="62" spans="1:9" x14ac:dyDescent="0.25">
      <c r="A62" s="1">
        <v>40634</v>
      </c>
      <c r="B62" s="20">
        <f>'[1]Pesq_leite cru adquirido'!M175</f>
        <v>449393</v>
      </c>
      <c r="C62">
        <f>[2]Plan2!$C64</f>
        <v>155.35939906150236</v>
      </c>
      <c r="D62">
        <f>[2]Plan2!M64</f>
        <v>2.517404117506489</v>
      </c>
      <c r="G62" s="20">
        <f t="shared" si="0"/>
        <v>1369186</v>
      </c>
      <c r="I62" s="7">
        <f t="shared" si="2"/>
        <v>-1.5494684465408581E-2</v>
      </c>
    </row>
    <row r="63" spans="1:9" x14ac:dyDescent="0.25">
      <c r="A63" s="1">
        <v>40664</v>
      </c>
      <c r="B63" s="20">
        <f>'[1]Pesq_leite cru adquirido'!M176</f>
        <v>446785</v>
      </c>
      <c r="C63">
        <f>[2]Plan2!$C65</f>
        <v>156.34479015531923</v>
      </c>
      <c r="D63">
        <f>[2]Plan2!M65</f>
        <v>2.5817254980558184</v>
      </c>
      <c r="G63" s="20">
        <f t="shared" si="0"/>
        <v>1362569</v>
      </c>
      <c r="I63" s="7">
        <f t="shared" si="2"/>
        <v>-3.4052103958378099E-2</v>
      </c>
    </row>
    <row r="64" spans="1:9" x14ac:dyDescent="0.25">
      <c r="A64" s="1">
        <v>40695</v>
      </c>
      <c r="B64" s="20">
        <f>'[1]Pesq_leite cru adquirido'!M177</f>
        <v>422023</v>
      </c>
      <c r="C64">
        <f>[2]Plan2!$C66</f>
        <v>158.99827079096713</v>
      </c>
      <c r="D64">
        <f>[2]Plan2!M66</f>
        <v>2.5487324961454703</v>
      </c>
      <c r="G64" s="20">
        <f t="shared" si="0"/>
        <v>1318201</v>
      </c>
      <c r="I64" s="7">
        <f t="shared" si="2"/>
        <v>-3.0727431819351558E-2</v>
      </c>
    </row>
    <row r="65" spans="1:9" x14ac:dyDescent="0.25">
      <c r="A65" s="1">
        <v>40725</v>
      </c>
      <c r="B65" s="20">
        <f>'[1]Pesq_leite cru adquirido'!M178</f>
        <v>446805</v>
      </c>
      <c r="C65">
        <f>[2]Plan2!$C67</f>
        <v>160.64510543279869</v>
      </c>
      <c r="D65">
        <f>[2]Plan2!M67</f>
        <v>2.5753603270517238</v>
      </c>
      <c r="G65" s="20">
        <f t="shared" si="0"/>
        <v>1315613</v>
      </c>
      <c r="I65" s="7">
        <f t="shared" si="2"/>
        <v>-2.9228378482081152E-2</v>
      </c>
    </row>
    <row r="66" spans="1:9" x14ac:dyDescent="0.25">
      <c r="A66" s="1">
        <v>40756</v>
      </c>
      <c r="B66" s="20">
        <f>'[1]Pesq_leite cru adquirido'!M179</f>
        <v>446867</v>
      </c>
      <c r="C66">
        <f>[2]Plan2!$C68</f>
        <v>162.46865533517726</v>
      </c>
      <c r="D66">
        <f>[2]Plan2!M68</f>
        <v>2.6078780236368386</v>
      </c>
      <c r="G66" s="20">
        <f t="shared" si="0"/>
        <v>1315695</v>
      </c>
      <c r="I66" s="7">
        <f t="shared" si="2"/>
        <v>-3.0505624518272101E-2</v>
      </c>
    </row>
    <row r="67" spans="1:9" x14ac:dyDescent="0.25">
      <c r="A67" s="1">
        <v>40787</v>
      </c>
      <c r="B67" s="20">
        <f>'[1]Pesq_leite cru adquirido'!M180</f>
        <v>440390</v>
      </c>
      <c r="C67">
        <f>[2]Plan2!$C69</f>
        <v>166.42142222858817</v>
      </c>
      <c r="D67">
        <f>[2]Plan2!M69</f>
        <v>2.51098259986049</v>
      </c>
      <c r="G67" s="20">
        <f t="shared" si="0"/>
        <v>1334062</v>
      </c>
      <c r="I67" s="7">
        <f t="shared" si="2"/>
        <v>-1.6551973254995356E-2</v>
      </c>
    </row>
    <row r="68" spans="1:9" x14ac:dyDescent="0.25">
      <c r="A68" s="1">
        <v>40817</v>
      </c>
      <c r="B68" s="20">
        <f>'[1]Pesq_leite cru adquirido'!M181</f>
        <v>447496</v>
      </c>
      <c r="C68">
        <f>[2]Plan2!$C70</f>
        <v>170.08408352816207</v>
      </c>
      <c r="D68">
        <f>[2]Plan2!M70</f>
        <v>2.354600230419722</v>
      </c>
      <c r="G68" s="20">
        <f t="shared" si="0"/>
        <v>1334753</v>
      </c>
      <c r="I68" s="7">
        <f t="shared" si="2"/>
        <v>-9.885177352365826E-3</v>
      </c>
    </row>
    <row r="69" spans="1:9" x14ac:dyDescent="0.25">
      <c r="A69" s="1">
        <v>40848</v>
      </c>
      <c r="B69" s="20">
        <f>'[1]Pesq_leite cru adquirido'!M182</f>
        <v>504380</v>
      </c>
      <c r="C69">
        <f>[2]Plan2!$C71</f>
        <v>171.00676825966116</v>
      </c>
      <c r="D69">
        <f>[2]Plan2!M71</f>
        <v>2.2917499644080275</v>
      </c>
      <c r="G69" s="20">
        <f t="shared" ref="G69:G132" si="3">SUM(B67:B69)</f>
        <v>1392266</v>
      </c>
      <c r="I69" s="7">
        <f t="shared" si="2"/>
        <v>1.1793278964679743E-2</v>
      </c>
    </row>
    <row r="70" spans="1:9" x14ac:dyDescent="0.25">
      <c r="A70" s="1">
        <v>40878</v>
      </c>
      <c r="B70" s="20">
        <f>'[1]Pesq_leite cru adquirido'!M183</f>
        <v>515222</v>
      </c>
      <c r="C70">
        <f>[2]Plan2!$C72</f>
        <v>172.03252239707882</v>
      </c>
      <c r="D70">
        <f>[2]Plan2!M72</f>
        <v>2.2250319716904898</v>
      </c>
      <c r="G70" s="20">
        <f t="shared" si="3"/>
        <v>1467098</v>
      </c>
      <c r="I70" s="7">
        <f t="shared" si="2"/>
        <v>7.5475170797769664E-3</v>
      </c>
    </row>
    <row r="71" spans="1:9" x14ac:dyDescent="0.25">
      <c r="A71" s="1">
        <v>40909</v>
      </c>
      <c r="B71" s="20">
        <f>'[1]Pesq_leite cru adquirido'!M184</f>
        <v>534404</v>
      </c>
      <c r="C71">
        <f>[2]Plan2!$C73</f>
        <v>177.29038436683092</v>
      </c>
      <c r="D71">
        <f>[2]Plan2!M73</f>
        <v>2.1938360534391395</v>
      </c>
      <c r="G71" s="20">
        <f t="shared" si="3"/>
        <v>1554006</v>
      </c>
      <c r="I71" s="7">
        <f t="shared" si="2"/>
        <v>1.4086878327663754E-2</v>
      </c>
    </row>
    <row r="72" spans="1:9" x14ac:dyDescent="0.25">
      <c r="A72" s="1">
        <v>40940</v>
      </c>
      <c r="B72" s="20">
        <f>'[1]Pesq_leite cru adquirido'!M185</f>
        <v>482125</v>
      </c>
      <c r="C72">
        <f>[2]Plan2!$C74</f>
        <v>177.51925238812947</v>
      </c>
      <c r="D72">
        <f>[2]Plan2!M74</f>
        <v>2.2548508166624144</v>
      </c>
      <c r="G72" s="20">
        <f t="shared" si="3"/>
        <v>1531751</v>
      </c>
      <c r="I72" s="7">
        <f t="shared" si="2"/>
        <v>2.3007382612191707E-2</v>
      </c>
    </row>
    <row r="73" spans="1:9" x14ac:dyDescent="0.25">
      <c r="A73" s="1">
        <v>40969</v>
      </c>
      <c r="B73" s="20">
        <f>'[1]Pesq_leite cru adquirido'!M186</f>
        <v>477554</v>
      </c>
      <c r="C73">
        <f>[2]Plan2!$C75</f>
        <v>178.83509531564377</v>
      </c>
      <c r="D73">
        <f>[2]Plan2!M75</f>
        <v>2.288734364717778</v>
      </c>
      <c r="G73" s="20">
        <f t="shared" si="3"/>
        <v>1494083</v>
      </c>
      <c r="I73" s="7">
        <f t="shared" si="2"/>
        <v>2.8864448785848928E-2</v>
      </c>
    </row>
    <row r="74" spans="1:9" x14ac:dyDescent="0.25">
      <c r="A74" s="1">
        <v>41000</v>
      </c>
      <c r="B74" s="20">
        <f>'[1]Pesq_leite cru adquirido'!M187</f>
        <v>435555</v>
      </c>
      <c r="C74">
        <f>[2]Plan2!$C76</f>
        <v>179.24242590940321</v>
      </c>
      <c r="D74">
        <f>[2]Plan2!M76</f>
        <v>2.309832149025524</v>
      </c>
      <c r="G74" s="20">
        <f t="shared" si="3"/>
        <v>1395234</v>
      </c>
      <c r="I74" s="7">
        <f t="shared" si="2"/>
        <v>1.9024442259853558E-2</v>
      </c>
    </row>
    <row r="75" spans="1:9" x14ac:dyDescent="0.25">
      <c r="A75" s="1">
        <v>41030</v>
      </c>
      <c r="B75" s="20">
        <f>'[1]Pesq_leite cru adquirido'!M188</f>
        <v>435800</v>
      </c>
      <c r="C75">
        <f>[2]Plan2!$C77</f>
        <v>182.17374330713602</v>
      </c>
      <c r="D75">
        <f>[2]Plan2!M77</f>
        <v>2.2021949137252093</v>
      </c>
      <c r="G75" s="20">
        <f t="shared" si="3"/>
        <v>1348909</v>
      </c>
      <c r="I75" s="7">
        <f t="shared" si="2"/>
        <v>-1.0025180376186493E-2</v>
      </c>
    </row>
    <row r="76" spans="1:9" x14ac:dyDescent="0.25">
      <c r="A76" s="1">
        <v>41061</v>
      </c>
      <c r="B76" s="20">
        <f>'[1]Pesq_leite cru adquirido'!M189</f>
        <v>429689</v>
      </c>
      <c r="C76">
        <f>[2]Plan2!$C78</f>
        <v>183.5603168017231</v>
      </c>
      <c r="D76">
        <f>[2]Plan2!M78</f>
        <v>2.1688951316857525</v>
      </c>
      <c r="G76" s="20">
        <f t="shared" si="3"/>
        <v>1301044</v>
      </c>
      <c r="I76" s="7">
        <f t="shared" si="2"/>
        <v>-1.3015465774946278E-2</v>
      </c>
    </row>
    <row r="77" spans="1:9" x14ac:dyDescent="0.25">
      <c r="A77" s="1">
        <v>41091</v>
      </c>
      <c r="B77" s="20">
        <f>'[1]Pesq_leite cru adquirido'!M190</f>
        <v>435065</v>
      </c>
      <c r="C77">
        <f>[2]Plan2!$C79</f>
        <v>190.49715929650327</v>
      </c>
      <c r="D77">
        <f>[2]Plan2!M79</f>
        <v>2.1112390737889206</v>
      </c>
      <c r="G77" s="20">
        <f t="shared" si="3"/>
        <v>1300554</v>
      </c>
      <c r="I77" s="7">
        <f t="shared" si="2"/>
        <v>-1.1446375187840196E-2</v>
      </c>
    </row>
    <row r="78" spans="1:9" x14ac:dyDescent="0.25">
      <c r="A78" s="1">
        <v>41122</v>
      </c>
      <c r="B78" s="20">
        <f>'[1]Pesq_leite cru adquirido'!M191</f>
        <v>432200</v>
      </c>
      <c r="C78">
        <f>[2]Plan2!$C80</f>
        <v>201.24320256524706</v>
      </c>
      <c r="D78">
        <f>[2]Plan2!M80</f>
        <v>2.0453502033484106</v>
      </c>
      <c r="G78" s="20">
        <f t="shared" si="3"/>
        <v>1296954</v>
      </c>
      <c r="I78" s="7">
        <f t="shared" si="2"/>
        <v>-1.4244182732320199E-2</v>
      </c>
    </row>
    <row r="79" spans="1:9" x14ac:dyDescent="0.25">
      <c r="A79" s="1">
        <v>41153</v>
      </c>
      <c r="B79" s="20">
        <f>'[1]Pesq_leite cru adquirido'!M192</f>
        <v>423641</v>
      </c>
      <c r="C79">
        <f>[2]Plan2!$C81</f>
        <v>200.71732452326171</v>
      </c>
      <c r="D79">
        <f>[2]Plan2!M81</f>
        <v>2.0569550750244612</v>
      </c>
      <c r="G79" s="20">
        <f t="shared" si="3"/>
        <v>1290906</v>
      </c>
      <c r="I79" s="7">
        <f t="shared" si="2"/>
        <v>-3.2349321096021066E-2</v>
      </c>
    </row>
    <row r="80" spans="1:9" x14ac:dyDescent="0.25">
      <c r="A80" s="1">
        <v>41183</v>
      </c>
      <c r="B80" s="20">
        <f>'[1]Pesq_leite cru adquirido'!M193</f>
        <v>471529</v>
      </c>
      <c r="C80">
        <f>[2]Plan2!$C82</f>
        <v>202.79964630358003</v>
      </c>
      <c r="D80">
        <f>[2]Plan2!M82</f>
        <v>2.0707006216736157</v>
      </c>
      <c r="G80" s="20">
        <f t="shared" si="3"/>
        <v>1327370</v>
      </c>
      <c r="I80" s="7">
        <f t="shared" si="2"/>
        <v>-5.5313604839247743E-3</v>
      </c>
    </row>
    <row r="81" spans="1:9" x14ac:dyDescent="0.25">
      <c r="A81" s="1">
        <v>41214</v>
      </c>
      <c r="B81" s="20">
        <f>'[1]Pesq_leite cru adquirido'!M194</f>
        <v>474787</v>
      </c>
      <c r="C81">
        <f>[2]Plan2!$C83</f>
        <v>208.57283688039487</v>
      </c>
      <c r="D81">
        <f>[2]Plan2!M83</f>
        <v>2.0001608696540427</v>
      </c>
      <c r="G81" s="20">
        <f t="shared" si="3"/>
        <v>1369957</v>
      </c>
      <c r="I81" s="7">
        <f t="shared" ref="I81:I144" si="4">G81/G69-1</f>
        <v>-1.6023518494310718E-2</v>
      </c>
    </row>
    <row r="82" spans="1:9" x14ac:dyDescent="0.25">
      <c r="A82" s="11">
        <v>41244</v>
      </c>
      <c r="B82" s="20">
        <f>'[1]Pesq_leite cru adquirido'!M195</f>
        <v>537175</v>
      </c>
      <c r="C82">
        <f>[2]Plan2!$C84</f>
        <v>210.92456221720056</v>
      </c>
      <c r="D82">
        <f>[2]Plan2!M84</f>
        <v>1.9550356647660767</v>
      </c>
      <c r="G82" s="20">
        <f t="shared" si="3"/>
        <v>1483491</v>
      </c>
      <c r="I82" s="7">
        <f t="shared" si="4"/>
        <v>1.1173759353499291E-2</v>
      </c>
    </row>
    <row r="83" spans="1:9" x14ac:dyDescent="0.25">
      <c r="A83" s="1">
        <v>41275</v>
      </c>
      <c r="B83" s="20">
        <f>'[1]Pesq_leite cru adquirido'!M196</f>
        <v>523282</v>
      </c>
      <c r="C83">
        <f>[2]Plan2!$C85</f>
        <v>213.49568262240805</v>
      </c>
      <c r="D83">
        <f>[2]Plan2!M85</f>
        <v>1.9561545766329174</v>
      </c>
      <c r="G83" s="20">
        <f t="shared" si="3"/>
        <v>1535244</v>
      </c>
      <c r="I83" s="7">
        <f t="shared" si="4"/>
        <v>-1.2073312458253049E-2</v>
      </c>
    </row>
    <row r="84" spans="1:9" x14ac:dyDescent="0.25">
      <c r="A84" s="1">
        <v>41306</v>
      </c>
      <c r="B84" s="20">
        <f>'[1]Pesq_leite cru adquirido'!M197</f>
        <v>457148</v>
      </c>
      <c r="C84">
        <f>[2]Plan2!$C86</f>
        <v>210.04438002073488</v>
      </c>
      <c r="D84">
        <f>[2]Plan2!M86</f>
        <v>2.0491775869411284</v>
      </c>
      <c r="G84" s="20">
        <f t="shared" si="3"/>
        <v>1517605</v>
      </c>
      <c r="I84" s="7">
        <f t="shared" si="4"/>
        <v>-9.23518248070343E-3</v>
      </c>
    </row>
    <row r="85" spans="1:9" x14ac:dyDescent="0.25">
      <c r="A85" s="1">
        <v>41334</v>
      </c>
      <c r="B85" s="20">
        <f>'[1]Pesq_leite cru adquirido'!M198</f>
        <v>478546</v>
      </c>
      <c r="C85">
        <f>[2]Plan2!$C87</f>
        <v>206.40966300425225</v>
      </c>
      <c r="D85">
        <f>[2]Plan2!M87</f>
        <v>2.182928983616172</v>
      </c>
      <c r="G85" s="20">
        <f t="shared" si="3"/>
        <v>1458976</v>
      </c>
      <c r="I85" s="7">
        <f t="shared" si="4"/>
        <v>-2.3497355903253081E-2</v>
      </c>
    </row>
    <row r="86" spans="1:9" x14ac:dyDescent="0.25">
      <c r="A86" s="12">
        <v>41365</v>
      </c>
      <c r="B86" s="20">
        <f>'[1]Pesq_leite cru adquirido'!M199</f>
        <v>461455</v>
      </c>
      <c r="C86">
        <f>[2]Plan2!$C88</f>
        <v>204.16643118857471</v>
      </c>
      <c r="D86">
        <f>[2]Plan2!M88</f>
        <v>2.293617970918969</v>
      </c>
      <c r="G86" s="20">
        <f t="shared" si="3"/>
        <v>1397149</v>
      </c>
      <c r="I86" s="7">
        <f t="shared" si="4"/>
        <v>1.3725296258548791E-3</v>
      </c>
    </row>
    <row r="87" spans="1:9" x14ac:dyDescent="0.25">
      <c r="A87" s="12">
        <v>41395</v>
      </c>
      <c r="B87" s="20">
        <f>'[1]Pesq_leite cru adquirido'!M200</f>
        <v>478474</v>
      </c>
      <c r="C87">
        <f>[2]Plan2!$C89</f>
        <v>203.87804907193515</v>
      </c>
      <c r="D87">
        <f>[2]Plan2!M89</f>
        <v>2.3672095038186205</v>
      </c>
      <c r="G87" s="20">
        <f t="shared" si="3"/>
        <v>1418475</v>
      </c>
      <c r="I87" s="7">
        <f t="shared" si="4"/>
        <v>5.1572048225640099E-2</v>
      </c>
    </row>
    <row r="88" spans="1:9" x14ac:dyDescent="0.25">
      <c r="A88" s="12">
        <v>41426</v>
      </c>
      <c r="B88" s="20">
        <f>'[1]Pesq_leite cru adquirido'!M201</f>
        <v>475591</v>
      </c>
      <c r="C88">
        <f>[2]Plan2!$C90</f>
        <v>204.95066587805672</v>
      </c>
      <c r="D88">
        <f>[2]Plan2!M90</f>
        <v>2.4360550868058302</v>
      </c>
      <c r="G88" s="20">
        <f t="shared" si="3"/>
        <v>1415520</v>
      </c>
      <c r="I88" s="7">
        <f t="shared" si="4"/>
        <v>8.7987800566314389E-2</v>
      </c>
    </row>
    <row r="89" spans="1:9" x14ac:dyDescent="0.25">
      <c r="A89" s="12">
        <v>41456</v>
      </c>
      <c r="B89" s="20">
        <f>'[1]Pesq_leite cru adquirido'!M202</f>
        <v>527556</v>
      </c>
      <c r="C89">
        <f>[2]Plan2!$C91</f>
        <v>205.79112049682328</v>
      </c>
      <c r="D89">
        <f>[2]Plan2!M91</f>
        <v>2.5343013680266377</v>
      </c>
      <c r="G89" s="20">
        <f t="shared" si="3"/>
        <v>1481621</v>
      </c>
      <c r="I89" s="7">
        <f t="shared" si="4"/>
        <v>0.13922297728506461</v>
      </c>
    </row>
    <row r="90" spans="1:9" x14ac:dyDescent="0.25">
      <c r="A90" s="12">
        <v>41487</v>
      </c>
      <c r="B90" s="20">
        <f>'[1]Pesq_leite cru adquirido'!M203</f>
        <v>507543</v>
      </c>
      <c r="C90">
        <f>[2]Plan2!$C92</f>
        <v>207.9718525048423</v>
      </c>
      <c r="D90">
        <f>[2]Plan2!M92</f>
        <v>2.5988736720343812</v>
      </c>
      <c r="G90" s="20">
        <f t="shared" si="3"/>
        <v>1510690</v>
      </c>
      <c r="I90" s="7">
        <f t="shared" si="4"/>
        <v>0.16479844312134428</v>
      </c>
    </row>
    <row r="91" spans="1:9" x14ac:dyDescent="0.25">
      <c r="A91" s="12">
        <v>41518</v>
      </c>
      <c r="B91" s="20">
        <f>'[1]Pesq_leite cru adquirido'!M204</f>
        <v>518562</v>
      </c>
      <c r="C91">
        <f>[2]Plan2!$C93</f>
        <v>212.08617165743436</v>
      </c>
      <c r="D91">
        <f>[2]Plan2!M93</f>
        <v>2.5512947916728206</v>
      </c>
      <c r="G91" s="20">
        <f t="shared" si="3"/>
        <v>1553661</v>
      </c>
      <c r="I91" s="7">
        <f t="shared" si="4"/>
        <v>0.20354309299050444</v>
      </c>
    </row>
    <row r="92" spans="1:9" x14ac:dyDescent="0.25">
      <c r="A92" s="12">
        <v>41548</v>
      </c>
      <c r="B92" s="20">
        <f>'[1]Pesq_leite cru adquirido'!M205</f>
        <v>569516</v>
      </c>
      <c r="C92">
        <f>[2]Plan2!$C94</f>
        <v>210.96839670078805</v>
      </c>
      <c r="D92">
        <f>[2]Plan2!M94</f>
        <v>2.5070505696344889</v>
      </c>
      <c r="G92" s="20">
        <f t="shared" si="3"/>
        <v>1595621</v>
      </c>
      <c r="I92" s="7">
        <f t="shared" si="4"/>
        <v>0.20209210694832636</v>
      </c>
    </row>
    <row r="93" spans="1:9" x14ac:dyDescent="0.25">
      <c r="A93" s="12">
        <v>41579</v>
      </c>
      <c r="B93" s="20">
        <f>'[1]Pesq_leite cru adquirido'!M206</f>
        <v>589580</v>
      </c>
      <c r="C93">
        <f>[2]Plan2!$C95</f>
        <v>210.90744595012595</v>
      </c>
      <c r="D93">
        <f>[2]Plan2!M95</f>
        <v>2.3418106433622659</v>
      </c>
      <c r="G93" s="20">
        <f t="shared" si="3"/>
        <v>1677658</v>
      </c>
      <c r="I93" s="7">
        <f t="shared" si="4"/>
        <v>0.22460631976040113</v>
      </c>
    </row>
    <row r="94" spans="1:9" x14ac:dyDescent="0.25">
      <c r="A94" s="13">
        <v>41609</v>
      </c>
      <c r="B94" s="20">
        <f>'[1]Pesq_leite cru adquirido'!M207</f>
        <v>585200</v>
      </c>
      <c r="C94">
        <f>[2]Plan2!$C96</f>
        <v>213.97572349248216</v>
      </c>
      <c r="D94">
        <f>[2]Plan2!M96</f>
        <v>2.1664415873813891</v>
      </c>
      <c r="G94" s="20">
        <f t="shared" si="3"/>
        <v>1744296</v>
      </c>
      <c r="I94" s="7">
        <f t="shared" si="4"/>
        <v>0.17580490882654498</v>
      </c>
    </row>
    <row r="95" spans="1:9" x14ac:dyDescent="0.25">
      <c r="A95" s="1">
        <v>41640</v>
      </c>
      <c r="B95" s="20">
        <f>'[1]Pesq_leite cru adquirido'!M208</f>
        <v>616834</v>
      </c>
      <c r="C95">
        <f>[2]Plan2!$C97</f>
        <v>215.57656926519635</v>
      </c>
      <c r="D95">
        <f>[2]Plan2!M97</f>
        <v>2.1719876583393303</v>
      </c>
      <c r="G95" s="20">
        <f t="shared" si="3"/>
        <v>1791614</v>
      </c>
      <c r="I95" s="7">
        <f t="shared" si="4"/>
        <v>0.16698974234714492</v>
      </c>
    </row>
    <row r="96" spans="1:9" x14ac:dyDescent="0.25">
      <c r="A96" s="1">
        <v>41671</v>
      </c>
      <c r="B96" s="20">
        <f>'[1]Pesq_leite cru adquirido'!M209</f>
        <v>525914</v>
      </c>
      <c r="C96">
        <f>[2]Plan2!$C98</f>
        <v>218.57377805924844</v>
      </c>
      <c r="D96">
        <f>[2]Plan2!M98</f>
        <v>2.245677832928334</v>
      </c>
      <c r="G96" s="20">
        <f t="shared" si="3"/>
        <v>1727948</v>
      </c>
      <c r="I96" s="7">
        <f t="shared" si="4"/>
        <v>0.13860194187552088</v>
      </c>
    </row>
    <row r="97" spans="1:9" x14ac:dyDescent="0.25">
      <c r="A97" s="1">
        <v>41699</v>
      </c>
      <c r="B97" s="20">
        <f>'[1]Pesq_leite cru adquirido'!M210</f>
        <v>563386</v>
      </c>
      <c r="C97">
        <f>[2]Plan2!$C99</f>
        <v>222.53225015982215</v>
      </c>
      <c r="D97">
        <f>[2]Plan2!M99</f>
        <v>2.3425187990577507</v>
      </c>
      <c r="G97" s="20">
        <f t="shared" si="3"/>
        <v>1706134</v>
      </c>
      <c r="I97" s="7">
        <f t="shared" si="4"/>
        <v>0.16940511701357663</v>
      </c>
    </row>
    <row r="98" spans="1:9" x14ac:dyDescent="0.25">
      <c r="A98" s="12">
        <v>41730</v>
      </c>
      <c r="B98" s="20">
        <f>'[1]Pesq_leite cru adquirido'!M211</f>
        <v>540893</v>
      </c>
      <c r="C98">
        <f>[2]Plan2!$C100</f>
        <v>224.97934935974723</v>
      </c>
      <c r="D98">
        <f>[2]Plan2!M100</f>
        <v>2.3252865120968034</v>
      </c>
      <c r="G98" s="20">
        <f t="shared" si="3"/>
        <v>1630193</v>
      </c>
      <c r="I98" s="7">
        <f t="shared" si="4"/>
        <v>0.16679967562514797</v>
      </c>
    </row>
    <row r="99" spans="1:9" x14ac:dyDescent="0.25">
      <c r="A99" s="12">
        <v>41760</v>
      </c>
      <c r="B99" s="20">
        <f>'[1]Pesq_leite cru adquirido'!M212</f>
        <v>541482</v>
      </c>
      <c r="C99">
        <f>[2]Plan2!$C101</f>
        <v>225.13010845841106</v>
      </c>
      <c r="D99">
        <f>[2]Plan2!M101</f>
        <v>2.2765063485575192</v>
      </c>
      <c r="G99" s="20">
        <f t="shared" si="3"/>
        <v>1645761</v>
      </c>
      <c r="I99" s="7">
        <f t="shared" si="4"/>
        <v>0.16023264421297512</v>
      </c>
    </row>
    <row r="100" spans="1:9" x14ac:dyDescent="0.25">
      <c r="A100" s="12">
        <v>41791</v>
      </c>
      <c r="B100" s="20">
        <f>'[1]Pesq_leite cru adquirido'!M213</f>
        <v>505365</v>
      </c>
      <c r="C100">
        <f>[2]Plan2!$C102</f>
        <v>223.65408950741875</v>
      </c>
      <c r="D100">
        <f>[2]Plan2!M102</f>
        <v>2.3027413018004075</v>
      </c>
      <c r="G100" s="20">
        <f t="shared" si="3"/>
        <v>1587740</v>
      </c>
      <c r="I100" s="7">
        <f t="shared" si="4"/>
        <v>0.12166553634000232</v>
      </c>
    </row>
    <row r="101" spans="1:9" x14ac:dyDescent="0.25">
      <c r="A101" s="12">
        <v>41821</v>
      </c>
      <c r="B101" s="20">
        <f>'[1]Pesq_leite cru adquirido'!M214</f>
        <v>520123</v>
      </c>
      <c r="C101">
        <f>[2]Plan2!$C103</f>
        <v>220.69558769399077</v>
      </c>
      <c r="D101">
        <f>[2]Plan2!M103</f>
        <v>2.3479255911079733</v>
      </c>
      <c r="G101" s="20">
        <f t="shared" si="3"/>
        <v>1566970</v>
      </c>
      <c r="I101" s="7">
        <f t="shared" si="4"/>
        <v>5.7605150034995445E-2</v>
      </c>
    </row>
    <row r="102" spans="1:9" x14ac:dyDescent="0.25">
      <c r="A102" s="12">
        <v>41852</v>
      </c>
      <c r="B102" s="20">
        <f>'[1]Pesq_leite cru adquirido'!M215</f>
        <v>537549</v>
      </c>
      <c r="C102">
        <f>[2]Plan2!$C104</f>
        <v>218.89299842696317</v>
      </c>
      <c r="D102">
        <f>[2]Plan2!M104</f>
        <v>2.3571805420875851</v>
      </c>
      <c r="G102" s="20">
        <f t="shared" si="3"/>
        <v>1563037</v>
      </c>
      <c r="I102" s="7">
        <f t="shared" si="4"/>
        <v>3.4651053492112949E-2</v>
      </c>
    </row>
    <row r="103" spans="1:9" x14ac:dyDescent="0.25">
      <c r="A103" s="12">
        <v>41883</v>
      </c>
      <c r="B103" s="20">
        <f>'[1]Pesq_leite cru adquirido'!M216</f>
        <v>526490</v>
      </c>
      <c r="C103">
        <f>[2]Plan2!$C105</f>
        <v>218.46500244391282</v>
      </c>
      <c r="D103">
        <f>[2]Plan2!M105</f>
        <v>2.3204802324142366</v>
      </c>
      <c r="G103" s="20">
        <f t="shared" si="3"/>
        <v>1584162</v>
      </c>
      <c r="I103" s="7">
        <f t="shared" si="4"/>
        <v>1.9631695717405639E-2</v>
      </c>
    </row>
    <row r="104" spans="1:9" x14ac:dyDescent="0.25">
      <c r="A104" s="12">
        <v>41913</v>
      </c>
      <c r="B104" s="20">
        <f>'[1]Pesq_leite cru adquirido'!M217</f>
        <v>550245</v>
      </c>
      <c r="C104">
        <f>[2]Plan2!$C106</f>
        <v>221.28850701065767</v>
      </c>
      <c r="D104">
        <f>[2]Plan2!M106</f>
        <v>2.1775637852687546</v>
      </c>
      <c r="G104" s="20">
        <f t="shared" si="3"/>
        <v>1614284</v>
      </c>
      <c r="I104" s="7">
        <f t="shared" si="4"/>
        <v>1.1696386547933368E-2</v>
      </c>
    </row>
    <row r="105" spans="1:9" x14ac:dyDescent="0.25">
      <c r="A105" s="12">
        <v>41944</v>
      </c>
      <c r="B105" s="20">
        <f>'[1]Pesq_leite cru adquirido'!M218</f>
        <v>566267</v>
      </c>
      <c r="C105">
        <f>[2]Plan2!$C107</f>
        <v>222.66510014728294</v>
      </c>
      <c r="D105">
        <f>[2]Plan2!M107</f>
        <v>2.0481150461281685</v>
      </c>
      <c r="G105" s="20">
        <f t="shared" si="3"/>
        <v>1643002</v>
      </c>
      <c r="I105" s="7">
        <f t="shared" si="4"/>
        <v>-2.065736878434099E-2</v>
      </c>
    </row>
    <row r="106" spans="1:9" x14ac:dyDescent="0.25">
      <c r="A106" s="13">
        <v>41974</v>
      </c>
      <c r="B106" s="20">
        <f>'[1]Pesq_leite cru adquirido'!M219</f>
        <v>594964</v>
      </c>
      <c r="C106">
        <f>[2]Plan2!$C108</f>
        <v>226.38145542459139</v>
      </c>
      <c r="D106">
        <f>[2]Plan2!M108</f>
        <v>1.8857900339281266</v>
      </c>
      <c r="G106" s="20">
        <f t="shared" si="3"/>
        <v>1711476</v>
      </c>
      <c r="I106" s="7">
        <f t="shared" si="4"/>
        <v>-1.8815613863702008E-2</v>
      </c>
    </row>
    <row r="107" spans="1:9" x14ac:dyDescent="0.25">
      <c r="A107" s="1">
        <v>42005</v>
      </c>
      <c r="B107" s="20">
        <f>'[1]Pesq_leite cru adquirido'!M220</f>
        <v>597663</v>
      </c>
      <c r="C107">
        <f>[2]Plan2!$C109</f>
        <v>230.09755104208563</v>
      </c>
      <c r="D107">
        <f>[2]Plan2!M109</f>
        <v>1.8764746665180065</v>
      </c>
      <c r="G107" s="20">
        <f t="shared" si="3"/>
        <v>1758894</v>
      </c>
      <c r="I107" s="7">
        <f t="shared" si="4"/>
        <v>-1.8262862424607063E-2</v>
      </c>
    </row>
    <row r="108" spans="1:9" x14ac:dyDescent="0.25">
      <c r="A108" s="1">
        <v>42036</v>
      </c>
      <c r="B108" s="20">
        <f>'[1]Pesq_leite cru adquirido'!M221</f>
        <v>523491</v>
      </c>
      <c r="C108">
        <f>[2]Plan2!$C110</f>
        <v>231.13184546299132</v>
      </c>
      <c r="D108">
        <f>[2]Plan2!M110</f>
        <v>1.8817464700855553</v>
      </c>
      <c r="G108" s="20">
        <f t="shared" si="3"/>
        <v>1716118</v>
      </c>
      <c r="I108" s="7">
        <f t="shared" si="4"/>
        <v>-6.8462708368538516E-3</v>
      </c>
    </row>
    <row r="109" spans="1:9" x14ac:dyDescent="0.25">
      <c r="A109" s="1">
        <v>42064</v>
      </c>
      <c r="B109" s="20">
        <f>'[1]Pesq_leite cru adquirido'!M222</f>
        <v>562848</v>
      </c>
      <c r="C109">
        <f>[2]Plan2!$C111</f>
        <v>234.88016742912922</v>
      </c>
      <c r="D109">
        <f>[2]Plan2!M111</f>
        <v>1.9228134235530085</v>
      </c>
      <c r="G109" s="20">
        <f t="shared" si="3"/>
        <v>1684002</v>
      </c>
      <c r="I109" s="7">
        <f t="shared" si="4"/>
        <v>-1.2972017438255157E-2</v>
      </c>
    </row>
    <row r="110" spans="1:9" x14ac:dyDescent="0.25">
      <c r="A110" s="12">
        <v>42095</v>
      </c>
      <c r="B110" s="20">
        <f>'[1]Pesq_leite cru adquirido'!M223</f>
        <v>515056</v>
      </c>
      <c r="C110">
        <f>[2]Plan2!$C112</f>
        <v>238.9162063488686</v>
      </c>
      <c r="D110">
        <f>[2]Plan2!M112</f>
        <v>1.9734502718138476</v>
      </c>
      <c r="G110" s="20">
        <f t="shared" si="3"/>
        <v>1601395</v>
      </c>
      <c r="I110" s="7">
        <f t="shared" si="4"/>
        <v>-1.7665392993344908E-2</v>
      </c>
    </row>
    <row r="111" spans="1:9" x14ac:dyDescent="0.25">
      <c r="A111" s="12">
        <v>42125</v>
      </c>
      <c r="B111" s="20">
        <f>'[1]Pesq_leite cru adquirido'!M224</f>
        <v>504315</v>
      </c>
      <c r="C111">
        <f>[2]Plan2!$C113</f>
        <v>238.67608524939322</v>
      </c>
      <c r="D111">
        <f>[2]Plan2!M113</f>
        <v>2.0014890652747708</v>
      </c>
      <c r="G111" s="20">
        <f t="shared" si="3"/>
        <v>1582219</v>
      </c>
      <c r="I111" s="7">
        <f t="shared" si="4"/>
        <v>-3.8609494331193872E-2</v>
      </c>
    </row>
    <row r="112" spans="1:9" x14ac:dyDescent="0.25">
      <c r="A112" s="12">
        <v>42156</v>
      </c>
      <c r="B112" s="20">
        <f>'[1]Pesq_leite cru adquirido'!M225</f>
        <v>488178</v>
      </c>
      <c r="C112">
        <f>[2]Plan2!$C114</f>
        <v>239.12754221920216</v>
      </c>
      <c r="D112">
        <f>[2]Plan2!M114</f>
        <v>2.0451051530885413</v>
      </c>
      <c r="G112" s="20">
        <f t="shared" si="3"/>
        <v>1507549</v>
      </c>
      <c r="I112" s="7">
        <f t="shared" si="4"/>
        <v>-5.0506380137805951E-2</v>
      </c>
    </row>
    <row r="113" spans="1:9" x14ac:dyDescent="0.25">
      <c r="A113" s="12">
        <v>42186</v>
      </c>
      <c r="B113" s="20">
        <f>'[1]Pesq_leite cru adquirido'!M226</f>
        <v>522314</v>
      </c>
      <c r="C113">
        <f>[2]Plan2!$C115</f>
        <v>240.39744332316522</v>
      </c>
      <c r="D113">
        <f>[2]Plan2!M115</f>
        <v>2.1123196011116288</v>
      </c>
      <c r="G113" s="20">
        <f t="shared" si="3"/>
        <v>1514807</v>
      </c>
      <c r="I113" s="7">
        <f t="shared" si="4"/>
        <v>-3.328908658110874E-2</v>
      </c>
    </row>
    <row r="114" spans="1:9" x14ac:dyDescent="0.25">
      <c r="A114" s="12">
        <v>42217</v>
      </c>
      <c r="B114" s="20">
        <f>'[1]Pesq_leite cru adquirido'!M227</f>
        <v>511437</v>
      </c>
      <c r="C114">
        <f>[2]Plan2!$C116</f>
        <v>242.16</v>
      </c>
      <c r="D114">
        <f>[2]Plan2!M116</f>
        <v>2.0793428802137552</v>
      </c>
      <c r="G114" s="20">
        <f t="shared" si="3"/>
        <v>1521929</v>
      </c>
      <c r="I114" s="7">
        <f t="shared" si="4"/>
        <v>-2.6300081188097235E-2</v>
      </c>
    </row>
    <row r="115" spans="1:9" x14ac:dyDescent="0.25">
      <c r="A115" s="12">
        <v>42248</v>
      </c>
      <c r="B115" s="20">
        <f>'[1]Pesq_leite cru adquirido'!M228</f>
        <v>514600</v>
      </c>
      <c r="C115">
        <f>[2]Plan2!$C117</f>
        <v>248.98</v>
      </c>
      <c r="D115">
        <f>[2]Plan2!M117</f>
        <v>1.9974108340558336</v>
      </c>
      <c r="G115" s="20">
        <f t="shared" si="3"/>
        <v>1548351</v>
      </c>
      <c r="I115" s="7">
        <f t="shared" si="4"/>
        <v>-2.2605642604733633E-2</v>
      </c>
    </row>
    <row r="116" spans="1:9" x14ac:dyDescent="0.25">
      <c r="A116" s="12">
        <v>42278</v>
      </c>
      <c r="B116" s="20">
        <f>'[1]Pesq_leite cru adquirido'!M229</f>
        <v>552649</v>
      </c>
      <c r="C116">
        <f>[2]Plan2!$C118</f>
        <v>255.42</v>
      </c>
      <c r="D116">
        <f>[2]Plan2!M118</f>
        <v>1.9725728542821896</v>
      </c>
      <c r="G116" s="20">
        <f t="shared" si="3"/>
        <v>1578686</v>
      </c>
      <c r="I116" s="7">
        <f t="shared" si="4"/>
        <v>-2.205188182500728E-2</v>
      </c>
    </row>
    <row r="117" spans="1:9" x14ac:dyDescent="0.25">
      <c r="A117" s="12">
        <v>42309</v>
      </c>
      <c r="B117" s="20">
        <f>'[1]Pesq_leite cru adquirido'!M230</f>
        <v>552891</v>
      </c>
      <c r="C117">
        <f>[2]Plan2!$C119</f>
        <v>260.58</v>
      </c>
      <c r="D117">
        <f>[2]Plan2!M119</f>
        <v>1.9190785031020516</v>
      </c>
      <c r="G117" s="20">
        <f t="shared" si="3"/>
        <v>1620140</v>
      </c>
      <c r="I117" s="7">
        <f t="shared" si="4"/>
        <v>-1.3914773080008436E-2</v>
      </c>
    </row>
    <row r="118" spans="1:9" x14ac:dyDescent="0.25">
      <c r="A118" s="14">
        <v>42339</v>
      </c>
      <c r="B118" s="20">
        <f>'[1]Pesq_leite cru adquirido'!M231</f>
        <v>596988</v>
      </c>
      <c r="C118">
        <f>[2]Plan2!$C120</f>
        <v>260.76</v>
      </c>
      <c r="D118">
        <f>[2]Plan2!M120</f>
        <v>1.8992916522750021</v>
      </c>
      <c r="G118" s="20">
        <f t="shared" si="3"/>
        <v>1702528</v>
      </c>
      <c r="I118" s="7">
        <f t="shared" si="4"/>
        <v>-5.2282357450528227E-3</v>
      </c>
    </row>
    <row r="119" spans="1:9" x14ac:dyDescent="0.25">
      <c r="A119" s="12">
        <v>42370</v>
      </c>
      <c r="B119" s="20">
        <f>'[1]Pesq_leite cru adquirido'!M232</f>
        <v>558610</v>
      </c>
      <c r="C119">
        <f>[2]Plan2!$C121</f>
        <v>272.66000000000003</v>
      </c>
      <c r="D119">
        <f>[2]Plan2!M121</f>
        <v>1.8827940772399021</v>
      </c>
      <c r="G119" s="20">
        <f t="shared" si="3"/>
        <v>1708489</v>
      </c>
      <c r="I119" s="7">
        <f t="shared" si="4"/>
        <v>-2.8657212998623005E-2</v>
      </c>
    </row>
    <row r="120" spans="1:9" x14ac:dyDescent="0.25">
      <c r="A120" s="12">
        <v>42401</v>
      </c>
      <c r="B120" s="20">
        <f>'[1]Pesq_leite cru adquirido'!M233</f>
        <v>511054</v>
      </c>
      <c r="C120">
        <f>[2]Plan2!$C122</f>
        <v>277.31</v>
      </c>
      <c r="D120">
        <f>[2]Plan2!M122</f>
        <v>1.9331418592869869</v>
      </c>
      <c r="G120" s="20">
        <f t="shared" si="3"/>
        <v>1666652</v>
      </c>
      <c r="I120" s="7">
        <f t="shared" si="4"/>
        <v>-2.8824358231776648E-2</v>
      </c>
    </row>
    <row r="121" spans="1:9" x14ac:dyDescent="0.25">
      <c r="A121" s="12">
        <v>42430</v>
      </c>
      <c r="B121" s="20">
        <f>'[1]Pesq_leite cru adquirido'!M234</f>
        <v>516826</v>
      </c>
      <c r="C121">
        <f>[2]Plan2!$C123</f>
        <v>268.48</v>
      </c>
      <c r="D121">
        <f>[2]Plan2!M123</f>
        <v>2.125041273305575</v>
      </c>
      <c r="G121" s="20">
        <f t="shared" si="3"/>
        <v>1586490</v>
      </c>
      <c r="I121" s="7">
        <f t="shared" si="4"/>
        <v>-5.7904919352827378E-2</v>
      </c>
    </row>
    <row r="122" spans="1:9" x14ac:dyDescent="0.25">
      <c r="A122" s="12">
        <v>42461</v>
      </c>
      <c r="B122" s="20">
        <f>'[1]Pesq_leite cru adquirido'!M235</f>
        <v>484342</v>
      </c>
      <c r="C122">
        <f>[2]Plan2!$C124</f>
        <v>271.42</v>
      </c>
      <c r="D122">
        <f>[2]Plan2!M124</f>
        <v>2.2073366186556087</v>
      </c>
      <c r="G122" s="20">
        <f t="shared" si="3"/>
        <v>1512222</v>
      </c>
      <c r="I122" s="7">
        <f t="shared" si="4"/>
        <v>-5.5684575011162196E-2</v>
      </c>
    </row>
    <row r="123" spans="1:9" x14ac:dyDescent="0.25">
      <c r="A123" s="12">
        <v>42491</v>
      </c>
      <c r="B123" s="20">
        <f>'[1]Pesq_leite cru adquirido'!M236</f>
        <v>471488</v>
      </c>
      <c r="C123">
        <f>[2]Plan2!$C125</f>
        <v>275.20401684485381</v>
      </c>
      <c r="D123">
        <f>[2]Plan2!M125</f>
        <v>2.3025358418866131</v>
      </c>
      <c r="G123" s="20">
        <f t="shared" si="3"/>
        <v>1472656</v>
      </c>
      <c r="I123" s="7">
        <f t="shared" si="4"/>
        <v>-6.9246419111387181E-2</v>
      </c>
    </row>
    <row r="124" spans="1:9" x14ac:dyDescent="0.25">
      <c r="A124" s="12">
        <v>42522</v>
      </c>
      <c r="B124" s="20">
        <f>'[1]Pesq_leite cru adquirido'!M237</f>
        <v>458659</v>
      </c>
      <c r="C124">
        <f>[2]Plan2!$C126</f>
        <v>283.90807264154779</v>
      </c>
      <c r="D124">
        <f>[2]Plan2!M126</f>
        <v>2.508023308410718</v>
      </c>
      <c r="G124" s="20">
        <f t="shared" si="3"/>
        <v>1414489</v>
      </c>
      <c r="I124" s="7">
        <f t="shared" si="4"/>
        <v>-6.1729336824209335E-2</v>
      </c>
    </row>
    <row r="125" spans="1:9" x14ac:dyDescent="0.25">
      <c r="A125" s="12">
        <v>42552</v>
      </c>
      <c r="B125" s="20">
        <f>'[1]Pesq_leite cru adquirido'!M238</f>
        <v>489557</v>
      </c>
      <c r="C125">
        <f>[2]Plan2!$C127</f>
        <v>286.36504199795331</v>
      </c>
      <c r="D125">
        <f>[2]Plan2!M127</f>
        <v>2.8239578202019717</v>
      </c>
      <c r="G125" s="20">
        <f t="shared" si="3"/>
        <v>1419704</v>
      </c>
      <c r="I125" s="7">
        <f t="shared" si="4"/>
        <v>-6.2782255429239542E-2</v>
      </c>
    </row>
    <row r="126" spans="1:9" x14ac:dyDescent="0.25">
      <c r="A126" s="12">
        <v>42583</v>
      </c>
      <c r="B126" s="20">
        <f>'[1]Pesq_leite cru adquirido'!M239</f>
        <v>500318</v>
      </c>
      <c r="C126">
        <f>[2]Plan2!$C128</f>
        <v>289.89063278625218</v>
      </c>
      <c r="D126">
        <f>[2]Plan2!M128</f>
        <v>2.706232937794824</v>
      </c>
      <c r="G126" s="20">
        <f t="shared" si="3"/>
        <v>1448534</v>
      </c>
      <c r="I126" s="7">
        <f t="shared" si="4"/>
        <v>-4.8224982899990776E-2</v>
      </c>
    </row>
    <row r="127" spans="1:9" x14ac:dyDescent="0.25">
      <c r="A127" s="12">
        <v>42614</v>
      </c>
      <c r="B127" s="20">
        <f>'[1]Pesq_leite cru adquirido'!M240</f>
        <v>494259</v>
      </c>
      <c r="C127">
        <f>[2]Plan2!$C129</f>
        <v>290.49167327332663</v>
      </c>
      <c r="D127">
        <f>[2]Plan2!M129</f>
        <v>2.4712075078101621</v>
      </c>
      <c r="G127" s="20">
        <f t="shared" si="3"/>
        <v>1484134</v>
      </c>
      <c r="I127" s="7">
        <f t="shared" si="4"/>
        <v>-4.1474446039689972E-2</v>
      </c>
    </row>
    <row r="128" spans="1:9" x14ac:dyDescent="0.25">
      <c r="A128" s="12">
        <v>42644</v>
      </c>
      <c r="B128" s="20">
        <f>'[1]Pesq_leite cru adquirido'!M241</f>
        <v>537273</v>
      </c>
      <c r="C128">
        <f>[2]Plan2!$C130</f>
        <v>286.6463966844164</v>
      </c>
      <c r="D128">
        <f>[2]Plan2!M130</f>
        <v>2.1884047878460837</v>
      </c>
      <c r="G128" s="20">
        <f t="shared" si="3"/>
        <v>1531850</v>
      </c>
      <c r="I128" s="7">
        <f t="shared" si="4"/>
        <v>-2.9667710995093355E-2</v>
      </c>
    </row>
    <row r="129" spans="1:9" x14ac:dyDescent="0.25">
      <c r="A129" s="12">
        <v>42675</v>
      </c>
      <c r="B129" s="20">
        <f>'[1]Pesq_leite cru adquirido'!M242</f>
        <v>529128</v>
      </c>
      <c r="C129">
        <f>[2]Plan2!$C131</f>
        <v>283.20344429176799</v>
      </c>
      <c r="D129">
        <f>[2]Plan2!M131</f>
        <v>2.1379827220785805</v>
      </c>
      <c r="G129" s="20">
        <f t="shared" si="3"/>
        <v>1560660</v>
      </c>
      <c r="I129" s="7">
        <f t="shared" si="4"/>
        <v>-3.6712876664979577E-2</v>
      </c>
    </row>
    <row r="130" spans="1:9" x14ac:dyDescent="0.25">
      <c r="A130" s="14">
        <v>42705</v>
      </c>
      <c r="B130" s="20">
        <f>'[1]Pesq_leite cru adquirido'!M243</f>
        <v>554781</v>
      </c>
      <c r="C130">
        <f>[2]Plan2!$C132</f>
        <v>283.90276734344985</v>
      </c>
      <c r="D130">
        <f>[2]Plan2!M132</f>
        <v>2.1419014686261306</v>
      </c>
      <c r="G130" s="20">
        <f t="shared" si="3"/>
        <v>1621182</v>
      </c>
      <c r="I130" s="7">
        <f t="shared" si="4"/>
        <v>-4.7779537252838122E-2</v>
      </c>
    </row>
    <row r="131" spans="1:9" x14ac:dyDescent="0.25">
      <c r="A131" s="12">
        <v>42736</v>
      </c>
      <c r="B131" s="20">
        <f>'[1]Pesq_leite cru adquirido'!M244</f>
        <v>534424</v>
      </c>
      <c r="C131">
        <f>[2]Plan2!$C133</f>
        <v>282.3544899019285</v>
      </c>
      <c r="D131">
        <f>[2]Plan2!M133</f>
        <v>2.1856155061678773</v>
      </c>
      <c r="G131" s="20">
        <f t="shared" si="3"/>
        <v>1618333</v>
      </c>
      <c r="I131" s="7">
        <f t="shared" si="4"/>
        <v>-5.27694354485162E-2</v>
      </c>
    </row>
    <row r="132" spans="1:9" x14ac:dyDescent="0.25">
      <c r="A132" s="12">
        <v>42767</v>
      </c>
      <c r="B132" s="20">
        <f>'[1]Pesq_leite cru adquirido'!M245</f>
        <v>473039</v>
      </c>
      <c r="C132">
        <f>[2]Plan2!$C134</f>
        <v>280.48739159195998</v>
      </c>
      <c r="D132">
        <f>[2]Plan2!M134</f>
        <v>2.234670391962513</v>
      </c>
      <c r="G132" s="20">
        <f t="shared" si="3"/>
        <v>1562244</v>
      </c>
      <c r="I132" s="7">
        <f t="shared" si="4"/>
        <v>-6.264535127909121E-2</v>
      </c>
    </row>
    <row r="133" spans="1:9" x14ac:dyDescent="0.25">
      <c r="A133" s="12">
        <v>42795</v>
      </c>
      <c r="B133" s="20">
        <f>'[1]Pesq_leite cru adquirido'!M246</f>
        <v>498165</v>
      </c>
      <c r="C133">
        <f>[2]Plan2!$C135</f>
        <v>277.87687304287783</v>
      </c>
      <c r="D133">
        <f>[2]Plan2!M135</f>
        <v>2.3193690860771112</v>
      </c>
      <c r="G133" s="20">
        <f t="shared" ref="G133:G196" si="5">SUM(B131:B133)</f>
        <v>1505628</v>
      </c>
      <c r="I133" s="7">
        <f t="shared" si="4"/>
        <v>-5.0969120511317412E-2</v>
      </c>
    </row>
    <row r="134" spans="1:9" x14ac:dyDescent="0.25">
      <c r="A134" s="12">
        <v>42826</v>
      </c>
      <c r="B134" s="20">
        <f>'[1]Pesq_leite cru adquirido'!M247</f>
        <v>447815</v>
      </c>
      <c r="C134">
        <f>[2]Plan2!$C136</f>
        <v>265.0443477006325</v>
      </c>
      <c r="D134">
        <f>[2]Plan2!M136</f>
        <v>2.4549371052965419</v>
      </c>
      <c r="G134" s="20">
        <f t="shared" si="5"/>
        <v>1419019</v>
      </c>
      <c r="I134" s="7">
        <f t="shared" si="4"/>
        <v>-6.1633146456009813E-2</v>
      </c>
    </row>
    <row r="135" spans="1:9" x14ac:dyDescent="0.25">
      <c r="A135" s="12">
        <v>42856</v>
      </c>
      <c r="B135" s="20">
        <f>'[1]Pesq_leite cru adquirido'!M248</f>
        <v>466266</v>
      </c>
      <c r="C135">
        <f>[2]Plan2!$C137</f>
        <v>264.71168706223875</v>
      </c>
      <c r="D135">
        <f>[2]Plan2!M137</f>
        <v>2.4335840614085464</v>
      </c>
      <c r="G135" s="20">
        <f t="shared" si="5"/>
        <v>1412246</v>
      </c>
      <c r="I135" s="7">
        <f t="shared" si="4"/>
        <v>-4.1021121022153162E-2</v>
      </c>
    </row>
    <row r="136" spans="1:9" x14ac:dyDescent="0.25">
      <c r="A136" s="12">
        <v>42887</v>
      </c>
      <c r="B136" s="20">
        <f>'[1]Pesq_leite cru adquirido'!M249</f>
        <v>463774</v>
      </c>
      <c r="C136">
        <f>[2]Plan2!$C138</f>
        <v>257.29332595056559</v>
      </c>
      <c r="D136">
        <f>[2]Plan2!M138</f>
        <v>2.430270719841825</v>
      </c>
      <c r="G136" s="20">
        <f t="shared" si="5"/>
        <v>1377855</v>
      </c>
      <c r="I136" s="7">
        <f t="shared" si="4"/>
        <v>-2.5899105613405249E-2</v>
      </c>
    </row>
    <row r="137" spans="1:9" x14ac:dyDescent="0.25">
      <c r="A137" s="12">
        <v>42917</v>
      </c>
      <c r="B137" s="20">
        <f>'[1]Pesq_leite cru adquirido'!M250</f>
        <v>483727</v>
      </c>
      <c r="C137">
        <f>[2]Plan2!$C139</f>
        <v>257.49197201998669</v>
      </c>
      <c r="D137">
        <f>[2]Plan2!M139</f>
        <v>2.2533114118043898</v>
      </c>
      <c r="G137" s="20">
        <f t="shared" si="5"/>
        <v>1413767</v>
      </c>
      <c r="I137" s="7">
        <f t="shared" si="4"/>
        <v>-4.1818576266602348E-3</v>
      </c>
    </row>
    <row r="138" spans="1:9" x14ac:dyDescent="0.25">
      <c r="A138" s="12">
        <v>42948</v>
      </c>
      <c r="B138" s="20">
        <f>'[1]Pesq_leite cru adquirido'!M251</f>
        <v>505461</v>
      </c>
      <c r="C138">
        <f>[2]Plan2!$C140</f>
        <v>258.32100907883984</v>
      </c>
      <c r="D138">
        <f>[2]Plan2!M140</f>
        <v>2.1350376474070325</v>
      </c>
      <c r="G138" s="20">
        <f t="shared" si="5"/>
        <v>1452962</v>
      </c>
      <c r="I138" s="7">
        <f t="shared" si="4"/>
        <v>3.0568837182971542E-3</v>
      </c>
    </row>
    <row r="139" spans="1:9" x14ac:dyDescent="0.25">
      <c r="A139" s="12">
        <v>42979</v>
      </c>
      <c r="B139" s="20">
        <f>'[1]Pesq_leite cru adquirido'!M252</f>
        <v>504901</v>
      </c>
      <c r="C139">
        <f>[2]Plan2!$C141</f>
        <v>263.5284427270675</v>
      </c>
      <c r="D139">
        <f>[2]Plan2!M141</f>
        <v>1.97524698885968</v>
      </c>
      <c r="G139" s="20">
        <f t="shared" si="5"/>
        <v>1494089</v>
      </c>
      <c r="I139" s="7">
        <f t="shared" si="4"/>
        <v>6.7076153500964519E-3</v>
      </c>
    </row>
    <row r="140" spans="1:9" x14ac:dyDescent="0.25">
      <c r="A140" s="12">
        <v>43009</v>
      </c>
      <c r="B140" s="20">
        <f>'[1]Pesq_leite cru adquirido'!M253</f>
        <v>523252</v>
      </c>
      <c r="C140">
        <f>[2]Plan2!$C142</f>
        <v>267.28688688795728</v>
      </c>
      <c r="D140">
        <f>[2]Plan2!M142</f>
        <v>1.9497235430422026</v>
      </c>
      <c r="G140" s="20">
        <f t="shared" si="5"/>
        <v>1533614</v>
      </c>
      <c r="I140" s="7">
        <f t="shared" si="4"/>
        <v>1.1515487808857472E-3</v>
      </c>
    </row>
    <row r="141" spans="1:9" x14ac:dyDescent="0.25">
      <c r="A141" s="12">
        <v>43040</v>
      </c>
      <c r="B141" s="20">
        <f>'[1]Pesq_leite cru adquirido'!M254</f>
        <v>528430</v>
      </c>
      <c r="C141">
        <f>[2]Plan2!$C143</f>
        <v>272.80092214281723</v>
      </c>
      <c r="D141">
        <f>[2]Plan2!M143</f>
        <v>1.905534960194373</v>
      </c>
      <c r="G141" s="20">
        <f t="shared" si="5"/>
        <v>1556583</v>
      </c>
      <c r="I141" s="7">
        <f t="shared" si="4"/>
        <v>-2.612356310791597E-3</v>
      </c>
    </row>
    <row r="142" spans="1:9" x14ac:dyDescent="0.25">
      <c r="A142" s="14">
        <v>43070</v>
      </c>
      <c r="B142" s="20">
        <f>'[1]Pesq_leite cru adquirido'!M255</f>
        <v>560976</v>
      </c>
      <c r="C142">
        <f>[2]Plan2!$C144</f>
        <v>272.62081600313121</v>
      </c>
      <c r="D142">
        <f>[2]Plan2!M144</f>
        <v>1.8508739804206524</v>
      </c>
      <c r="G142" s="20">
        <f t="shared" si="5"/>
        <v>1612658</v>
      </c>
      <c r="I142" s="7">
        <f t="shared" si="4"/>
        <v>-5.2578920812098584E-3</v>
      </c>
    </row>
    <row r="143" spans="1:9" x14ac:dyDescent="0.25">
      <c r="A143" s="12">
        <v>43101</v>
      </c>
      <c r="B143" s="20">
        <f>'[1]Pesq_leite cru adquirido'!M256</f>
        <v>551988</v>
      </c>
      <c r="C143">
        <f>[2]Plan2!$C145</f>
        <v>275.20709246740842</v>
      </c>
      <c r="D143">
        <f>[2]Plan2!M145</f>
        <v>1.9165718053085623</v>
      </c>
      <c r="G143" s="20">
        <f t="shared" si="5"/>
        <v>1641394</v>
      </c>
      <c r="I143" s="7">
        <f t="shared" si="4"/>
        <v>1.4249848455169634E-2</v>
      </c>
    </row>
    <row r="144" spans="1:9" x14ac:dyDescent="0.25">
      <c r="A144" s="12">
        <v>43132</v>
      </c>
      <c r="B144" s="20">
        <f>'[1]Pesq_leite cru adquirido'!M257</f>
        <v>476316</v>
      </c>
      <c r="C144">
        <f>[2]Plan2!$C146</f>
        <v>273.46615849732052</v>
      </c>
      <c r="D144">
        <f>[2]Plan2!M146</f>
        <v>2.0602552873052407</v>
      </c>
      <c r="G144" s="20">
        <f t="shared" si="5"/>
        <v>1589280</v>
      </c>
      <c r="I144" s="7">
        <f t="shared" si="4"/>
        <v>1.7305875394624692E-2</v>
      </c>
    </row>
    <row r="145" spans="1:13" x14ac:dyDescent="0.25">
      <c r="A145" s="12">
        <v>43160</v>
      </c>
      <c r="B145" s="20">
        <f>'[1]Pesq_leite cru adquirido'!M258</f>
        <v>495852</v>
      </c>
      <c r="C145">
        <f>[2]Plan2!$C147</f>
        <v>286.58653419175471</v>
      </c>
      <c r="D145">
        <f>[2]Plan2!M147</f>
        <v>2.1151940760149768</v>
      </c>
      <c r="G145" s="20">
        <f t="shared" si="5"/>
        <v>1524156</v>
      </c>
      <c r="I145" s="7">
        <f t="shared" ref="I145:I178" si="6">G145/G133-1</f>
        <v>1.2305828531350427E-2</v>
      </c>
      <c r="K145" t="s">
        <v>12</v>
      </c>
      <c r="L145" s="5">
        <f>G145</f>
        <v>1524156</v>
      </c>
    </row>
    <row r="146" spans="1:13" x14ac:dyDescent="0.25">
      <c r="A146" s="12">
        <v>43191</v>
      </c>
      <c r="B146" s="20">
        <f>'[1]Pesq_leite cru adquirido'!M259</f>
        <v>488644</v>
      </c>
      <c r="C146">
        <f>[2]Plan2!$C148</f>
        <v>291.69893373537946</v>
      </c>
      <c r="D146">
        <f>[2]Plan2!M148</f>
        <v>2.2189219125967341</v>
      </c>
      <c r="G146" s="20">
        <f t="shared" si="5"/>
        <v>1460812</v>
      </c>
      <c r="I146" s="7">
        <f t="shared" si="6"/>
        <v>2.9452036935375681E-2</v>
      </c>
      <c r="L146" s="5"/>
    </row>
    <row r="147" spans="1:13" x14ac:dyDescent="0.25">
      <c r="A147" s="12">
        <v>43221</v>
      </c>
      <c r="B147" s="20">
        <f>'[1]Pesq_leite cru adquirido'!M260</f>
        <v>445765</v>
      </c>
      <c r="C147">
        <f>[2]Plan2!$C149</f>
        <v>292.35563812607887</v>
      </c>
      <c r="D147">
        <f>[2]Plan2!M149</f>
        <v>2.2808343535060458</v>
      </c>
      <c r="G147" s="20">
        <f t="shared" si="5"/>
        <v>1430261</v>
      </c>
      <c r="I147" s="7">
        <f t="shared" si="6"/>
        <v>1.2756276172848136E-2</v>
      </c>
      <c r="L147" s="5"/>
    </row>
    <row r="148" spans="1:13" x14ac:dyDescent="0.25">
      <c r="A148" s="12">
        <v>43252</v>
      </c>
      <c r="B148" s="20">
        <f>'[1]Pesq_leite cru adquirido'!M261</f>
        <v>463051</v>
      </c>
      <c r="C148">
        <f>[2]Plan2!$C150</f>
        <v>295.89965031903154</v>
      </c>
      <c r="D148">
        <f>[2]Plan2!M150</f>
        <v>2.5948404245890115</v>
      </c>
      <c r="G148" s="20">
        <f t="shared" si="5"/>
        <v>1397460</v>
      </c>
      <c r="I148" s="7">
        <f t="shared" si="6"/>
        <v>1.4228637991660964E-2</v>
      </c>
      <c r="K148" t="s">
        <v>13</v>
      </c>
      <c r="L148" s="5">
        <f>G148</f>
        <v>1397460</v>
      </c>
    </row>
    <row r="149" spans="1:13" x14ac:dyDescent="0.25">
      <c r="A149" s="12">
        <v>43282</v>
      </c>
      <c r="B149" s="20">
        <f>'[1]Pesq_leite cru adquirido'!M262</f>
        <v>475240</v>
      </c>
      <c r="C149">
        <f>[2]Plan2!$C151</f>
        <v>295.79427429649951</v>
      </c>
      <c r="D149">
        <f>[2]Plan2!M151</f>
        <v>2.7298677617417511</v>
      </c>
      <c r="G149" s="20">
        <f t="shared" si="5"/>
        <v>1384056</v>
      </c>
      <c r="I149" s="7">
        <f t="shared" si="6"/>
        <v>-2.1015485578599558E-2</v>
      </c>
      <c r="L149" s="5"/>
    </row>
    <row r="150" spans="1:13" x14ac:dyDescent="0.25">
      <c r="A150" s="12">
        <v>43313</v>
      </c>
      <c r="B150" s="20">
        <f>'[1]Pesq_leite cru adquirido'!M263</f>
        <v>503409</v>
      </c>
      <c r="C150">
        <f>[2]Plan2!$C152</f>
        <v>303.98350697844154</v>
      </c>
      <c r="D150">
        <f>[2]Plan2!M152</f>
        <v>2.4829437748674752</v>
      </c>
      <c r="G150" s="20">
        <f t="shared" si="5"/>
        <v>1441700</v>
      </c>
      <c r="I150" s="7">
        <f t="shared" si="6"/>
        <v>-7.7510630009594017E-3</v>
      </c>
      <c r="L150" s="5"/>
    </row>
    <row r="151" spans="1:13" x14ac:dyDescent="0.25">
      <c r="A151" s="12">
        <v>43344</v>
      </c>
      <c r="B151" s="20">
        <f>'[1]Pesq_leite cru adquirido'!M264</f>
        <v>500663</v>
      </c>
      <c r="C151">
        <f>[2]Plan2!$C153</f>
        <v>306.04410074503215</v>
      </c>
      <c r="D151">
        <f>[2]Plan2!M153</f>
        <v>2.3941286224106695</v>
      </c>
      <c r="G151" s="20">
        <f t="shared" si="5"/>
        <v>1479312</v>
      </c>
      <c r="I151" s="7">
        <f t="shared" si="6"/>
        <v>-9.8903077393649452E-3</v>
      </c>
      <c r="K151" t="s">
        <v>14</v>
      </c>
      <c r="L151" s="5">
        <f>G151</f>
        <v>1479312</v>
      </c>
    </row>
    <row r="152" spans="1:13" x14ac:dyDescent="0.25">
      <c r="A152" s="12">
        <v>43374</v>
      </c>
      <c r="B152" s="20">
        <f>'[1]Pesq_leite cru adquirido'!M265</f>
        <v>547893</v>
      </c>
      <c r="C152">
        <f>[2]Plan2!$C154</f>
        <v>309.97905605152152</v>
      </c>
      <c r="D152">
        <f>[2]Plan2!M154</f>
        <v>2.2192692602423563</v>
      </c>
      <c r="G152" s="20">
        <f t="shared" si="5"/>
        <v>1551965</v>
      </c>
      <c r="I152" s="7">
        <f t="shared" si="6"/>
        <v>1.1965853206869603E-2</v>
      </c>
      <c r="L152" s="5"/>
    </row>
    <row r="153" spans="1:13" x14ac:dyDescent="0.25">
      <c r="A153" s="12">
        <v>43405</v>
      </c>
      <c r="B153" s="20">
        <f>'[1]Pesq_leite cru adquirido'!M266</f>
        <v>553101</v>
      </c>
      <c r="C153">
        <f>[2]Plan2!$C155</f>
        <v>308.548684537344</v>
      </c>
      <c r="D153">
        <f>[2]Plan2!M155</f>
        <v>2.0187587085545919</v>
      </c>
      <c r="G153" s="20">
        <f t="shared" si="5"/>
        <v>1601657</v>
      </c>
      <c r="I153" s="7">
        <f t="shared" si="6"/>
        <v>2.8957016747580999E-2</v>
      </c>
      <c r="L153" s="5"/>
    </row>
    <row r="154" spans="1:13" x14ac:dyDescent="0.25">
      <c r="A154" s="14">
        <v>43435</v>
      </c>
      <c r="B154" s="20">
        <f>'[1]Pesq_leite cru adquirido'!M267</f>
        <v>570090</v>
      </c>
      <c r="C154">
        <f>[2]Plan2!$C156</f>
        <v>304.47012964628203</v>
      </c>
      <c r="D154">
        <f>[2]Plan2!M156</f>
        <v>2.0645775316244976</v>
      </c>
      <c r="G154" s="20">
        <f t="shared" si="5"/>
        <v>1671084</v>
      </c>
      <c r="I154" s="7">
        <f t="shared" si="6"/>
        <v>3.6229628352694832E-2</v>
      </c>
      <c r="K154" t="s">
        <v>15</v>
      </c>
      <c r="L154" s="5">
        <f>G154</f>
        <v>1671084</v>
      </c>
    </row>
    <row r="155" spans="1:13" x14ac:dyDescent="0.25">
      <c r="A155" s="12">
        <v>43466</v>
      </c>
      <c r="B155" s="20">
        <f>'[1]Pesq_leite cru adquirido'!M268</f>
        <v>557028</v>
      </c>
      <c r="C155">
        <f>[2]Plan2!$C157</f>
        <v>304.71693417760758</v>
      </c>
      <c r="D155">
        <f>[2]Plan2!M157</f>
        <v>2.3132187768233159</v>
      </c>
      <c r="G155" s="20">
        <f t="shared" si="5"/>
        <v>1680219</v>
      </c>
      <c r="I155" s="7">
        <f t="shared" si="6"/>
        <v>2.3653674864170249E-2</v>
      </c>
      <c r="L155" s="5"/>
    </row>
    <row r="156" spans="1:13" x14ac:dyDescent="0.25">
      <c r="A156" s="12">
        <v>43497</v>
      </c>
      <c r="B156" s="20">
        <f>'[1]Pesq_leite cru adquirido'!M269</f>
        <v>485008</v>
      </c>
      <c r="C156">
        <f>[2]Plan2!$C158</f>
        <v>304.54821695635638</v>
      </c>
      <c r="D156">
        <f>[2]Plan2!M158</f>
        <v>2.4314108673025272</v>
      </c>
      <c r="G156" s="20">
        <f t="shared" si="5"/>
        <v>1612126</v>
      </c>
      <c r="H156" s="5"/>
      <c r="I156" s="7">
        <f t="shared" si="6"/>
        <v>1.4375062921574644E-2</v>
      </c>
      <c r="L156" s="5"/>
    </row>
    <row r="157" spans="1:13" x14ac:dyDescent="0.25">
      <c r="A157" s="12">
        <v>43525</v>
      </c>
      <c r="B157" s="20">
        <f>'[1]Pesq_leite cru adquirido'!M270</f>
        <v>536660</v>
      </c>
      <c r="C157">
        <f>[2]Plan2!$C159</f>
        <v>306.22543113020475</v>
      </c>
      <c r="D157">
        <f>[2]Plan2!M159</f>
        <v>2.4349612669135632</v>
      </c>
      <c r="G157" s="20">
        <f t="shared" si="5"/>
        <v>1578696</v>
      </c>
      <c r="H157" s="5"/>
      <c r="I157" s="7">
        <f t="shared" si="6"/>
        <v>3.5783738672419352E-2</v>
      </c>
      <c r="K157" t="s">
        <v>16</v>
      </c>
      <c r="L157" s="5">
        <f>G157</f>
        <v>1578696</v>
      </c>
      <c r="M157" s="15">
        <f>(L157/L145-1)*100</f>
        <v>3.5783738672419352</v>
      </c>
    </row>
    <row r="158" spans="1:13" x14ac:dyDescent="0.25">
      <c r="A158" s="12">
        <v>43556</v>
      </c>
      <c r="B158" s="20">
        <f>'[1]Pesq_leite cru adquirido'!M271</f>
        <v>483106</v>
      </c>
      <c r="C158">
        <f>[2]Plan2!$C160</f>
        <v>306.23616534675887</v>
      </c>
      <c r="D158">
        <f>[2]Plan2!M160</f>
        <v>2.4759784690686937</v>
      </c>
      <c r="G158" s="20">
        <f t="shared" si="5"/>
        <v>1504774</v>
      </c>
      <c r="H158" s="5"/>
      <c r="I158" s="7">
        <f t="shared" si="6"/>
        <v>3.0094221569921364E-2</v>
      </c>
      <c r="L158" s="5"/>
      <c r="M158" s="15"/>
    </row>
    <row r="159" spans="1:13" x14ac:dyDescent="0.25">
      <c r="A159" s="12">
        <v>43586</v>
      </c>
      <c r="B159" s="20">
        <f>'[1]Pesq_leite cru adquirido'!M272</f>
        <v>488111</v>
      </c>
      <c r="C159">
        <f>[2]Plan2!$C161</f>
        <v>303.97221949674446</v>
      </c>
      <c r="D159">
        <f>[2]Plan2!M161</f>
        <v>2.4939243126221196</v>
      </c>
      <c r="G159" s="20">
        <f t="shared" si="5"/>
        <v>1507877</v>
      </c>
      <c r="H159" s="5"/>
      <c r="I159" s="7">
        <f t="shared" si="6"/>
        <v>5.4267018397341493E-2</v>
      </c>
      <c r="L159" s="5"/>
      <c r="M159" s="15"/>
    </row>
    <row r="160" spans="1:13" x14ac:dyDescent="0.25">
      <c r="A160" s="12">
        <v>43617</v>
      </c>
      <c r="B160" s="20">
        <f>'[1]Pesq_leite cru adquirido'!M273</f>
        <v>484415</v>
      </c>
      <c r="C160">
        <f>[2]Plan2!$C162</f>
        <v>306.06642894352774</v>
      </c>
      <c r="D160">
        <f>[2]Plan2!M162</f>
        <v>2.294171749138445</v>
      </c>
      <c r="G160" s="20">
        <f t="shared" si="5"/>
        <v>1455632</v>
      </c>
      <c r="H160" s="5"/>
      <c r="I160" s="7">
        <f t="shared" si="6"/>
        <v>4.1626951755327601E-2</v>
      </c>
      <c r="K160" t="s">
        <v>17</v>
      </c>
      <c r="L160" s="5">
        <f>G160</f>
        <v>1455632</v>
      </c>
      <c r="M160" s="15">
        <f t="shared" ref="M160:M190" si="7">(L160/L148-1)*100</f>
        <v>4.1626951755327601</v>
      </c>
    </row>
    <row r="161" spans="1:17" x14ac:dyDescent="0.25">
      <c r="A161" s="12">
        <v>43647</v>
      </c>
      <c r="B161" s="20">
        <f>'[1]Pesq_leite cru adquirido'!M274</f>
        <v>513611</v>
      </c>
      <c r="C161">
        <f>[2]Plan2!$C163</f>
        <v>307.00720289108028</v>
      </c>
      <c r="D161">
        <f>[2]Plan2!M163</f>
        <v>2.2173937748956103</v>
      </c>
      <c r="G161" s="20">
        <f t="shared" si="5"/>
        <v>1486137</v>
      </c>
      <c r="H161" s="5"/>
      <c r="I161" s="7">
        <f t="shared" si="6"/>
        <v>7.3754963671990081E-2</v>
      </c>
      <c r="L161" s="5"/>
      <c r="M161" s="15"/>
    </row>
    <row r="162" spans="1:17" x14ac:dyDescent="0.25">
      <c r="A162" s="12">
        <v>43678</v>
      </c>
      <c r="B162" s="20">
        <f>'[1]Pesq_leite cru adquirido'!M275</f>
        <v>527083</v>
      </c>
      <c r="C162">
        <f>[2]Plan2!$C164</f>
        <v>301.95418769637303</v>
      </c>
      <c r="D162">
        <f>[2]Plan2!M164</f>
        <v>2.3139561813604645</v>
      </c>
      <c r="G162" s="20">
        <f t="shared" si="5"/>
        <v>1525109</v>
      </c>
      <c r="H162" s="5"/>
      <c r="I162" s="7">
        <f t="shared" si="6"/>
        <v>5.7854616078240939E-2</v>
      </c>
      <c r="L162" s="5"/>
      <c r="M162" s="15"/>
    </row>
    <row r="163" spans="1:17" x14ac:dyDescent="0.25">
      <c r="A163" s="12">
        <v>43709</v>
      </c>
      <c r="B163" s="20">
        <f>'[1]Pesq_leite cru adquirido'!M276</f>
        <v>512500</v>
      </c>
      <c r="C163">
        <f>[2]Plan2!$C165</f>
        <v>301.76498527000132</v>
      </c>
      <c r="D163">
        <f>[2]Plan2!M165</f>
        <v>2.2833339678148064</v>
      </c>
      <c r="G163" s="20">
        <f t="shared" si="5"/>
        <v>1553194</v>
      </c>
      <c r="H163" s="5"/>
      <c r="I163" s="7">
        <f t="shared" si="6"/>
        <v>4.9943487242718243E-2</v>
      </c>
      <c r="K163" t="s">
        <v>18</v>
      </c>
      <c r="L163" s="5">
        <f>G163</f>
        <v>1553194</v>
      </c>
      <c r="M163" s="15">
        <f t="shared" si="7"/>
        <v>4.9943487242718243</v>
      </c>
    </row>
    <row r="164" spans="1:17" x14ac:dyDescent="0.25">
      <c r="A164" s="12">
        <v>43739</v>
      </c>
      <c r="B164" s="20">
        <f>'[1]Pesq_leite cru adquirido'!M277</f>
        <v>555704</v>
      </c>
      <c r="C164">
        <f>[2]Plan2!$C166</f>
        <v>307.34441996283181</v>
      </c>
      <c r="D164">
        <f>[2]Plan2!M166</f>
        <v>2.2154503534023373</v>
      </c>
      <c r="G164" s="20">
        <f t="shared" si="5"/>
        <v>1595287</v>
      </c>
      <c r="H164" s="5"/>
      <c r="I164" s="7">
        <f t="shared" si="6"/>
        <v>2.7914289304204587E-2</v>
      </c>
      <c r="L164" s="5"/>
      <c r="M164" s="15"/>
    </row>
    <row r="165" spans="1:17" x14ac:dyDescent="0.25">
      <c r="A165" s="12">
        <v>43770</v>
      </c>
      <c r="B165" s="20">
        <f>'[1]Pesq_leite cru adquirido'!M278</f>
        <v>554107</v>
      </c>
      <c r="C165">
        <f>[2]Plan2!$C167</f>
        <v>310.38749113896534</v>
      </c>
      <c r="D165">
        <f>[2]Plan2!M167</f>
        <v>2.1851669021250917</v>
      </c>
      <c r="G165" s="20">
        <f t="shared" si="5"/>
        <v>1622311</v>
      </c>
      <c r="H165" s="5"/>
      <c r="I165" s="7">
        <f t="shared" si="6"/>
        <v>1.2895395206339533E-2</v>
      </c>
      <c r="L165" s="5"/>
      <c r="M165" s="15"/>
    </row>
    <row r="166" spans="1:17" x14ac:dyDescent="0.25">
      <c r="A166" s="14">
        <v>43800</v>
      </c>
      <c r="B166" s="20">
        <f>'[1]Pesq_leite cru adquirido'!M279</f>
        <v>587862</v>
      </c>
      <c r="C166">
        <f>[2]Plan2!$C168</f>
        <v>313.41944824029014</v>
      </c>
      <c r="D166">
        <f>[2]Plan2!M168</f>
        <v>2.1872283347999617</v>
      </c>
      <c r="G166" s="20">
        <f t="shared" si="5"/>
        <v>1697673</v>
      </c>
      <c r="H166" s="5"/>
      <c r="I166" s="7">
        <f t="shared" si="6"/>
        <v>1.5911228878979111E-2</v>
      </c>
      <c r="K166" t="s">
        <v>19</v>
      </c>
      <c r="L166" s="5">
        <f>G166</f>
        <v>1697673</v>
      </c>
      <c r="M166" s="15">
        <f t="shared" si="7"/>
        <v>1.5911228878979111</v>
      </c>
    </row>
    <row r="167" spans="1:17" x14ac:dyDescent="0.25">
      <c r="A167" s="12">
        <v>43831</v>
      </c>
      <c r="B167" s="20">
        <f>'[1]Pesq_leite cru adquirido'!M280</f>
        <v>585523</v>
      </c>
      <c r="C167">
        <f>[2]Plan2!$C169</f>
        <v>316.78733073204353</v>
      </c>
      <c r="D167">
        <f>[2]Plan2!M169</f>
        <v>2.2595889301484124</v>
      </c>
      <c r="E167" s="5"/>
      <c r="F167" s="5"/>
      <c r="G167" s="20">
        <f t="shared" si="5"/>
        <v>1727492</v>
      </c>
      <c r="H167" s="5"/>
      <c r="I167" s="7">
        <f t="shared" si="6"/>
        <v>2.8135022874994364E-2</v>
      </c>
      <c r="L167" s="5"/>
      <c r="M167" s="15"/>
      <c r="Q167" s="5"/>
    </row>
    <row r="168" spans="1:17" x14ac:dyDescent="0.25">
      <c r="A168" s="12">
        <v>43862</v>
      </c>
      <c r="B168" s="20">
        <f>'[1]Pesq_leite cru adquirido'!M281</f>
        <v>533527</v>
      </c>
      <c r="C168">
        <f>[2]Plan2!$C170</f>
        <v>320.95348475969689</v>
      </c>
      <c r="D168">
        <f>[2]Plan2!M170</f>
        <v>2.2697885019205755</v>
      </c>
      <c r="G168" s="20">
        <f t="shared" si="5"/>
        <v>1706912</v>
      </c>
      <c r="H168" s="5"/>
      <c r="I168" s="7">
        <f t="shared" si="6"/>
        <v>5.8795652449002089E-2</v>
      </c>
      <c r="L168" s="5"/>
      <c r="M168" s="15"/>
    </row>
    <row r="169" spans="1:17" x14ac:dyDescent="0.25">
      <c r="A169" s="12">
        <v>43891</v>
      </c>
      <c r="B169" s="20">
        <f>'[1]Pesq_leite cru adquirido'!M282</f>
        <v>552839</v>
      </c>
      <c r="C169">
        <f>[2]Plan2!$C171</f>
        <v>321.69796841054051</v>
      </c>
      <c r="D169">
        <f>[2]Plan2!M171</f>
        <v>2.2879183763587405</v>
      </c>
      <c r="G169" s="20">
        <f t="shared" si="5"/>
        <v>1671889</v>
      </c>
      <c r="H169" s="5"/>
      <c r="I169" s="7">
        <f t="shared" si="6"/>
        <v>5.9031631169015331E-2</v>
      </c>
      <c r="K169" t="s">
        <v>20</v>
      </c>
      <c r="L169" s="5">
        <f>G169</f>
        <v>1671889</v>
      </c>
      <c r="M169" s="15">
        <f t="shared" si="7"/>
        <v>5.9031631169015331</v>
      </c>
    </row>
    <row r="170" spans="1:17" x14ac:dyDescent="0.25">
      <c r="A170" s="12">
        <v>43922</v>
      </c>
      <c r="B170" s="20">
        <f>'[1]Pesq_leite cru adquirido'!M283</f>
        <v>511064</v>
      </c>
      <c r="C170">
        <f>[2]Plan2!$C172</f>
        <v>325.67036366092242</v>
      </c>
      <c r="D170">
        <f>[2]Plan2!M172</f>
        <v>2.1431380333210348</v>
      </c>
      <c r="G170" s="20">
        <f t="shared" si="5"/>
        <v>1597430</v>
      </c>
      <c r="H170" s="5"/>
      <c r="I170" s="7">
        <f t="shared" si="6"/>
        <v>6.1574694937578611E-2</v>
      </c>
      <c r="L170" s="5"/>
      <c r="M170" s="15"/>
    </row>
    <row r="171" spans="1:17" x14ac:dyDescent="0.25">
      <c r="A171" s="12">
        <v>43952</v>
      </c>
      <c r="B171" s="20">
        <f>'[1]Pesq_leite cru adquirido'!M284</f>
        <v>496084</v>
      </c>
      <c r="C171">
        <f>[2]Plan2!$C173</f>
        <v>322.55902904659519</v>
      </c>
      <c r="D171">
        <f>[2]Plan2!M173</f>
        <v>2.3730708507769482</v>
      </c>
      <c r="G171" s="20">
        <f t="shared" si="5"/>
        <v>1559987</v>
      </c>
      <c r="H171" s="5"/>
      <c r="I171" s="7">
        <f t="shared" si="6"/>
        <v>3.4558521683134558E-2</v>
      </c>
      <c r="L171" s="5"/>
      <c r="M171" s="15"/>
    </row>
    <row r="172" spans="1:17" x14ac:dyDescent="0.25">
      <c r="A172" s="12">
        <v>43983</v>
      </c>
      <c r="B172" s="20">
        <f>'[1]Pesq_leite cru adquirido'!M285</f>
        <v>482614</v>
      </c>
      <c r="C172">
        <f>[2]Plan2!$C174</f>
        <v>324.97216236485502</v>
      </c>
      <c r="D172">
        <f>[2]Plan2!M174</f>
        <v>2.7322840709766307</v>
      </c>
      <c r="G172" s="20">
        <f t="shared" si="5"/>
        <v>1489762</v>
      </c>
      <c r="H172" s="5"/>
      <c r="I172" s="7">
        <f t="shared" si="6"/>
        <v>2.3446860195434072E-2</v>
      </c>
      <c r="K172" t="s">
        <v>21</v>
      </c>
      <c r="L172" s="5">
        <f>G172</f>
        <v>1489762</v>
      </c>
      <c r="M172" s="15">
        <f t="shared" si="7"/>
        <v>2.3446860195434072</v>
      </c>
    </row>
    <row r="173" spans="1:17" x14ac:dyDescent="0.25">
      <c r="A173" s="12">
        <v>44013</v>
      </c>
      <c r="B173" s="20">
        <f>'[1]Pesq_leite cru adquirido'!M286</f>
        <v>547717</v>
      </c>
      <c r="C173">
        <f>[2]Plan2!$C175</f>
        <v>327.99501575568786</v>
      </c>
      <c r="D173">
        <f>[2]Plan2!M175</f>
        <v>2.9801677390960095</v>
      </c>
      <c r="G173" s="20">
        <f t="shared" si="5"/>
        <v>1526415</v>
      </c>
      <c r="H173" s="5"/>
      <c r="I173" s="7">
        <f t="shared" si="6"/>
        <v>2.7102481130609091E-2</v>
      </c>
      <c r="L173" s="5"/>
      <c r="M173" s="15"/>
    </row>
    <row r="174" spans="1:17" x14ac:dyDescent="0.25">
      <c r="A174" s="12">
        <v>44044</v>
      </c>
      <c r="B174" s="20">
        <f>'[1]Pesq_leite cru adquirido'!M287</f>
        <v>541055</v>
      </c>
      <c r="C174">
        <f>[2]Plan2!$C176</f>
        <v>330.94499949145393</v>
      </c>
      <c r="D174">
        <f>[2]Plan2!M176</f>
        <v>3.2639344346526307</v>
      </c>
      <c r="G174" s="20">
        <f t="shared" si="5"/>
        <v>1571386</v>
      </c>
      <c r="H174" s="5"/>
      <c r="I174" s="7">
        <f t="shared" si="6"/>
        <v>3.0343404963186327E-2</v>
      </c>
      <c r="L174" s="5"/>
      <c r="M174" s="15"/>
    </row>
    <row r="175" spans="1:17" x14ac:dyDescent="0.25">
      <c r="A175" s="12">
        <v>44075</v>
      </c>
      <c r="B175" s="20">
        <f>'[1]Pesq_leite cru adquirido'!M288</f>
        <v>538853</v>
      </c>
      <c r="C175">
        <f>[2]Plan2!$C177</f>
        <v>349.96046007610943</v>
      </c>
      <c r="D175">
        <f>[2]Plan2!M177</f>
        <v>3.0895944146655467</v>
      </c>
      <c r="G175" s="20">
        <f t="shared" si="5"/>
        <v>1627625</v>
      </c>
      <c r="H175" s="5"/>
      <c r="I175" s="7">
        <f t="shared" si="6"/>
        <v>4.7921251305374613E-2</v>
      </c>
      <c r="K175" t="s">
        <v>22</v>
      </c>
      <c r="L175" s="5">
        <f>G175</f>
        <v>1627625</v>
      </c>
      <c r="M175" s="15">
        <f t="shared" si="7"/>
        <v>4.7921251305374613</v>
      </c>
    </row>
    <row r="176" spans="1:17" x14ac:dyDescent="0.25">
      <c r="A176" s="12">
        <v>44105</v>
      </c>
      <c r="B176" s="20">
        <f>'[1]Pesq_leite cru adquirido'!M289</f>
        <v>562311</v>
      </c>
      <c r="C176">
        <f>[2]Plan2!$C178</f>
        <v>357.68153541690157</v>
      </c>
      <c r="D176">
        <f>[2]Plan2!M178</f>
        <v>2.8421803133328964</v>
      </c>
      <c r="G176" s="20">
        <f t="shared" si="5"/>
        <v>1642219</v>
      </c>
      <c r="H176" s="5"/>
      <c r="I176" s="7">
        <f t="shared" si="6"/>
        <v>2.9419157806714447E-2</v>
      </c>
      <c r="L176" s="5"/>
      <c r="M176" s="15"/>
    </row>
    <row r="177" spans="1:13" x14ac:dyDescent="0.25">
      <c r="A177" s="12">
        <v>44136</v>
      </c>
      <c r="B177" s="20">
        <f>'[1]Pesq_leite cru adquirido'!M290</f>
        <v>572870</v>
      </c>
      <c r="C177">
        <f>[2]Plan2!$C179</f>
        <v>375.85656534994285</v>
      </c>
      <c r="D177">
        <f>[2]Plan2!M179</f>
        <v>2.8278920740828397</v>
      </c>
      <c r="G177" s="20">
        <f t="shared" si="5"/>
        <v>1674034</v>
      </c>
      <c r="H177" s="5"/>
      <c r="I177" s="7">
        <f t="shared" si="6"/>
        <v>3.1882296304469371E-2</v>
      </c>
      <c r="L177" s="5"/>
      <c r="M177" s="15"/>
    </row>
    <row r="178" spans="1:13" x14ac:dyDescent="0.25">
      <c r="A178" s="12">
        <v>44166</v>
      </c>
      <c r="B178" s="20">
        <f>'[1]Pesq_leite cru adquirido'!M291</f>
        <v>592459</v>
      </c>
      <c r="C178">
        <f>[2]Plan2!$C180</f>
        <v>390.61815927040442</v>
      </c>
      <c r="D178">
        <f>[2]Plan2!M180</f>
        <v>2.6201179781895503</v>
      </c>
      <c r="G178" s="20">
        <f t="shared" si="5"/>
        <v>1727640</v>
      </c>
      <c r="H178" s="5"/>
      <c r="I178" s="7">
        <f t="shared" si="6"/>
        <v>1.7651809270689878E-2</v>
      </c>
      <c r="K178" t="s">
        <v>23</v>
      </c>
      <c r="L178" s="5">
        <f>G178</f>
        <v>1727640</v>
      </c>
      <c r="M178" s="15">
        <f t="shared" si="7"/>
        <v>1.7651809270689878</v>
      </c>
    </row>
    <row r="179" spans="1:13" x14ac:dyDescent="0.25">
      <c r="A179" s="12">
        <v>44197</v>
      </c>
      <c r="B179" s="20">
        <f>'[1]Pesq_leite cru adquirido'!M292</f>
        <v>599959</v>
      </c>
      <c r="C179">
        <f>[2]Plan2!$C181</f>
        <v>399.51289698336848</v>
      </c>
      <c r="D179">
        <f>[2]Plan2!M181</f>
        <v>2.5085623479493786</v>
      </c>
      <c r="G179" s="20">
        <f t="shared" si="5"/>
        <v>1765288</v>
      </c>
      <c r="I179" s="7">
        <f t="shared" ref="I179:I206" si="8">G179/G167-1</f>
        <v>2.187911724048508E-2</v>
      </c>
      <c r="L179" s="5"/>
      <c r="M179" s="15"/>
    </row>
    <row r="180" spans="1:13" x14ac:dyDescent="0.25">
      <c r="A180" s="12">
        <v>44228</v>
      </c>
      <c r="B180" s="20">
        <f>'[1]Pesq_leite cru adquirido'!M293</f>
        <v>507945</v>
      </c>
      <c r="C180">
        <f>[2]Plan2!$C182</f>
        <v>414.4597917872145</v>
      </c>
      <c r="D180">
        <f>[2]Plan2!M182</f>
        <v>2.3688495035506159</v>
      </c>
      <c r="G180" s="20">
        <f t="shared" si="5"/>
        <v>1700363</v>
      </c>
      <c r="I180" s="7">
        <f t="shared" si="8"/>
        <v>-3.8367531542340405E-3</v>
      </c>
      <c r="L180" s="5"/>
      <c r="M180" s="15"/>
    </row>
    <row r="181" spans="1:13" x14ac:dyDescent="0.25">
      <c r="A181" s="12">
        <v>44256</v>
      </c>
      <c r="B181" s="20">
        <f>'[1]Pesq_leite cru adquirido'!M294</f>
        <v>553633</v>
      </c>
      <c r="C181">
        <f>[2]Plan2!$C183</f>
        <v>421.96964305415389</v>
      </c>
      <c r="D181">
        <f>[2]Plan2!M183</f>
        <v>2.3856364509259476</v>
      </c>
      <c r="G181" s="20">
        <f t="shared" si="5"/>
        <v>1661537</v>
      </c>
      <c r="I181" s="7">
        <f t="shared" si="8"/>
        <v>-6.1917986182097318E-3</v>
      </c>
      <c r="K181" t="s">
        <v>24</v>
      </c>
      <c r="L181" s="5">
        <f>Plan3!G3</f>
        <v>1661537</v>
      </c>
      <c r="M181" s="15">
        <f t="shared" si="7"/>
        <v>-0.61917986182097318</v>
      </c>
    </row>
    <row r="182" spans="1:13" x14ac:dyDescent="0.25">
      <c r="A182" s="12">
        <v>44287</v>
      </c>
      <c r="B182" s="20">
        <f>'[1]Pesq_leite cru adquirido'!M295</f>
        <v>510885</v>
      </c>
      <c r="C182">
        <f>[2]Plan2!$C184</f>
        <v>427.07547573510914</v>
      </c>
      <c r="D182">
        <f>[2]Plan2!M184</f>
        <v>2.4130078981716974</v>
      </c>
      <c r="G182" s="20">
        <f t="shared" si="5"/>
        <v>1572463</v>
      </c>
      <c r="I182" s="7">
        <f t="shared" si="8"/>
        <v>-1.562947985201224E-2</v>
      </c>
      <c r="L182" s="5"/>
      <c r="M182" s="15"/>
    </row>
    <row r="183" spans="1:13" x14ac:dyDescent="0.25">
      <c r="A183" s="12">
        <v>44317</v>
      </c>
      <c r="B183" s="20">
        <f>'[1]Pesq_leite cru adquirido'!M296</f>
        <v>477036</v>
      </c>
      <c r="C183">
        <f>[2]Plan2!$C185</f>
        <v>441.51062681495586</v>
      </c>
      <c r="D183">
        <f>[2]Plan2!M185</f>
        <v>2.5226613184059281</v>
      </c>
      <c r="G183" s="20">
        <f t="shared" si="5"/>
        <v>1541554</v>
      </c>
      <c r="I183" s="7">
        <f t="shared" si="8"/>
        <v>-1.1816124108726567E-2</v>
      </c>
      <c r="L183" s="5"/>
      <c r="M183" s="15"/>
    </row>
    <row r="184" spans="1:13" x14ac:dyDescent="0.25">
      <c r="A184" s="12">
        <v>44348</v>
      </c>
      <c r="B184" s="20">
        <f>'[1]Pesq_leite cru adquirido'!M297</f>
        <v>457273</v>
      </c>
      <c r="C184">
        <f>[2]Plan2!$C186</f>
        <v>452.9899031121447</v>
      </c>
      <c r="D184">
        <f>[2]Plan2!M186</f>
        <v>2.5863758568053523</v>
      </c>
      <c r="G184" s="20">
        <f t="shared" si="5"/>
        <v>1445194</v>
      </c>
      <c r="I184" s="7">
        <f t="shared" si="8"/>
        <v>-2.9916187954854512E-2</v>
      </c>
      <c r="K184" t="s">
        <v>25</v>
      </c>
      <c r="L184" s="5">
        <f>Plan3!G6</f>
        <v>1445194</v>
      </c>
      <c r="M184" s="15">
        <f t="shared" si="7"/>
        <v>-2.9916187954854512</v>
      </c>
    </row>
    <row r="185" spans="1:13" x14ac:dyDescent="0.25">
      <c r="A185" s="12">
        <v>44378</v>
      </c>
      <c r="B185" s="20">
        <f>'[1]Pesq_leite cru adquirido'!M298</f>
        <v>477162</v>
      </c>
      <c r="C185">
        <f>[2]Plan2!$C187</f>
        <v>454.16767686023627</v>
      </c>
      <c r="D185">
        <f>[2]Plan2!M187</f>
        <v>2.6438209042974319</v>
      </c>
      <c r="G185" s="20">
        <f t="shared" si="5"/>
        <v>1411471</v>
      </c>
      <c r="I185" s="7">
        <f t="shared" si="8"/>
        <v>-7.5303243220225191E-2</v>
      </c>
      <c r="L185" s="5"/>
      <c r="M185" s="15"/>
    </row>
    <row r="186" spans="1:13" x14ac:dyDescent="0.25">
      <c r="A186" s="12">
        <v>44409</v>
      </c>
      <c r="B186" s="20">
        <f>'[1]Pesq_leite cru adquirido'!M299</f>
        <v>488177</v>
      </c>
      <c r="C186">
        <f>[2]Plan2!$C188</f>
        <v>462.43352857909258</v>
      </c>
      <c r="D186">
        <f>[2]Plan2!M188</f>
        <v>2.615541005633232</v>
      </c>
      <c r="G186" s="20">
        <f t="shared" si="5"/>
        <v>1422612</v>
      </c>
      <c r="I186" s="7">
        <f t="shared" si="8"/>
        <v>-9.4676928520427195E-2</v>
      </c>
      <c r="L186" s="5"/>
      <c r="M186" s="15"/>
    </row>
    <row r="187" spans="1:13" x14ac:dyDescent="0.25">
      <c r="A187" s="12">
        <v>44440</v>
      </c>
      <c r="B187" s="20">
        <f>'[1]Pesq_leite cru adquirido'!M300</f>
        <v>492490</v>
      </c>
      <c r="C187">
        <f>[2]Plan2!$C189</f>
        <v>468.76886792062618</v>
      </c>
      <c r="D187">
        <f>[2]Plan2!M189</f>
        <v>2.5208198105434576</v>
      </c>
      <c r="G187" s="20">
        <f t="shared" si="5"/>
        <v>1457829</v>
      </c>
      <c r="I187" s="7">
        <f t="shared" si="8"/>
        <v>-0.10432132708701325</v>
      </c>
      <c r="K187" t="s">
        <v>26</v>
      </c>
      <c r="L187" s="5">
        <f>Plan3!G9</f>
        <v>1457829</v>
      </c>
      <c r="M187" s="15">
        <f t="shared" si="7"/>
        <v>-10.432132708701324</v>
      </c>
    </row>
    <row r="188" spans="1:13" x14ac:dyDescent="0.25">
      <c r="A188" s="12">
        <v>44470</v>
      </c>
      <c r="B188" s="20">
        <f>'[1]Pesq_leite cru adquirido'!M301</f>
        <v>528070</v>
      </c>
      <c r="C188">
        <f>[2]Plan2!$C190</f>
        <v>481.30580091702262</v>
      </c>
      <c r="D188">
        <f>[2]Plan2!M190</f>
        <v>2.287514712445391</v>
      </c>
      <c r="G188" s="20">
        <f t="shared" si="5"/>
        <v>1508737</v>
      </c>
      <c r="I188" s="7">
        <f t="shared" si="8"/>
        <v>-8.1281485599667302E-2</v>
      </c>
      <c r="L188" s="5"/>
      <c r="M188" s="15"/>
    </row>
    <row r="189" spans="1:13" x14ac:dyDescent="0.25">
      <c r="A189" s="12">
        <v>44501</v>
      </c>
      <c r="B189" s="20">
        <f>'[1]Pesq_leite cru adquirido'!M302</f>
        <v>545210</v>
      </c>
      <c r="C189">
        <f>[2]Plan2!$C191</f>
        <v>487.51800594367484</v>
      </c>
      <c r="D189">
        <f>[2]Plan2!M191</f>
        <v>2.2211294720748</v>
      </c>
      <c r="G189" s="20">
        <f t="shared" si="5"/>
        <v>1565770</v>
      </c>
      <c r="I189" s="7">
        <f t="shared" si="8"/>
        <v>-6.467252158558312E-2</v>
      </c>
      <c r="L189" s="5"/>
      <c r="M189" s="15"/>
    </row>
    <row r="190" spans="1:13" x14ac:dyDescent="0.25">
      <c r="A190" s="12">
        <v>44531</v>
      </c>
      <c r="B190" s="20">
        <f>'[1]Pesq_leite cru adquirido'!M303</f>
        <v>571071</v>
      </c>
      <c r="C190">
        <f>[2]Plan2!$C192</f>
        <v>489.48319523704458</v>
      </c>
      <c r="D190">
        <f>[2]Plan2!M192</f>
        <v>2.2110850716120822</v>
      </c>
      <c r="G190" s="20">
        <f t="shared" si="5"/>
        <v>1644351</v>
      </c>
      <c r="I190" s="7">
        <f t="shared" si="8"/>
        <v>-4.8209696464541207E-2</v>
      </c>
      <c r="K190" t="s">
        <v>27</v>
      </c>
      <c r="L190" s="5">
        <f>Plan3!G12</f>
        <v>1644351</v>
      </c>
      <c r="M190" s="15">
        <f t="shared" si="7"/>
        <v>-4.8209696464541203</v>
      </c>
    </row>
    <row r="191" spans="1:13" x14ac:dyDescent="0.25">
      <c r="A191" s="12">
        <v>44562</v>
      </c>
      <c r="B191" s="20">
        <f>'[1]Pesq_leite cru adquirido'!M304</f>
        <v>544973</v>
      </c>
      <c r="C191">
        <f>[2]Plan2!$C193</f>
        <v>501.09661875180825</v>
      </c>
      <c r="D191">
        <f>[2]Plan2!M193</f>
        <v>2.1800562859725585</v>
      </c>
      <c r="E191" s="16"/>
      <c r="F191" s="16"/>
      <c r="G191" s="20">
        <f t="shared" si="5"/>
        <v>1661254</v>
      </c>
      <c r="H191" s="43"/>
      <c r="I191" s="7">
        <f t="shared" si="8"/>
        <v>-5.8933159914982713E-2</v>
      </c>
      <c r="L191" s="5"/>
      <c r="M191" s="15"/>
    </row>
    <row r="192" spans="1:13" x14ac:dyDescent="0.25">
      <c r="A192" s="12">
        <v>44593</v>
      </c>
      <c r="B192" s="20">
        <f>'[1]Pesq_leite cru adquirido'!M305</f>
        <v>481852</v>
      </c>
      <c r="C192">
        <f>[2]Plan2!$C194</f>
        <v>506.12598815663659</v>
      </c>
      <c r="D192">
        <f>[2]Plan2!M194</f>
        <v>2.2197245827399126</v>
      </c>
      <c r="E192" s="16"/>
      <c r="F192" s="16"/>
      <c r="G192" s="20">
        <f t="shared" si="5"/>
        <v>1597896</v>
      </c>
      <c r="H192" s="16"/>
      <c r="I192" s="7">
        <f t="shared" si="8"/>
        <v>-6.0261838207488649E-2</v>
      </c>
      <c r="L192" s="5"/>
      <c r="M192" s="15"/>
    </row>
    <row r="193" spans="1:13" x14ac:dyDescent="0.25">
      <c r="A193" s="12">
        <v>44621</v>
      </c>
      <c r="B193" s="20">
        <f>'[1]Pesq_leite cru adquirido'!M306</f>
        <v>487136</v>
      </c>
      <c r="C193">
        <f>[2]Plan2!$C195</f>
        <v>519.951406677259</v>
      </c>
      <c r="D193">
        <f>[2]Plan2!M195</f>
        <v>2.3794443187651004</v>
      </c>
      <c r="E193" s="16"/>
      <c r="F193" s="16"/>
      <c r="G193" s="20">
        <f t="shared" si="5"/>
        <v>1513961</v>
      </c>
      <c r="H193" s="16"/>
      <c r="I193" s="7">
        <f t="shared" si="8"/>
        <v>-8.8818967016683903E-2</v>
      </c>
      <c r="L193" s="5"/>
      <c r="M193" s="15"/>
    </row>
    <row r="194" spans="1:13" x14ac:dyDescent="0.25">
      <c r="A194" s="12">
        <v>44652</v>
      </c>
      <c r="B194" s="20">
        <f>'[1]Pesq_leite cru adquirido'!M307</f>
        <v>454046</v>
      </c>
      <c r="C194">
        <f>[2]Plan2!$C196</f>
        <v>522.15169693207702</v>
      </c>
      <c r="D194">
        <f>[2]Plan2!M196</f>
        <v>2.4752543394399944</v>
      </c>
      <c r="E194" s="16"/>
      <c r="F194" s="16"/>
      <c r="G194" s="20">
        <f t="shared" si="5"/>
        <v>1423034</v>
      </c>
      <c r="H194" s="16"/>
      <c r="I194" s="7">
        <f t="shared" si="8"/>
        <v>-9.5028627064674964E-2</v>
      </c>
      <c r="L194" s="5"/>
      <c r="M194" s="15"/>
    </row>
    <row r="195" spans="1:13" x14ac:dyDescent="0.25">
      <c r="A195" s="12">
        <v>44682</v>
      </c>
      <c r="B195" s="20">
        <f>'[1]Pesq_leite cru adquirido'!M308</f>
        <v>461299</v>
      </c>
      <c r="C195">
        <f>[2]Plan2!$C197</f>
        <v>513.09735322183769</v>
      </c>
      <c r="D195">
        <f>[2]Plan2!M197</f>
        <v>2.6444259958673983</v>
      </c>
      <c r="E195" s="16"/>
      <c r="F195" s="16"/>
      <c r="G195" s="20">
        <f t="shared" si="5"/>
        <v>1402481</v>
      </c>
      <c r="H195" s="16"/>
      <c r="I195" s="7">
        <f t="shared" si="8"/>
        <v>-9.0216106604115054E-2</v>
      </c>
      <c r="L195" s="5"/>
      <c r="M195" s="15"/>
    </row>
    <row r="196" spans="1:13" x14ac:dyDescent="0.25">
      <c r="A196" s="12">
        <v>44713</v>
      </c>
      <c r="B196" s="20">
        <f>'[1]Pesq_leite cru adquirido'!M309</f>
        <v>440656</v>
      </c>
      <c r="C196">
        <f>[2]Plan2!$C198</f>
        <v>499.85775960757013</v>
      </c>
      <c r="D196">
        <f>[2]Plan2!M198</f>
        <v>3.2323409857807817</v>
      </c>
      <c r="E196" s="16"/>
      <c r="F196" s="16"/>
      <c r="G196" s="20">
        <f t="shared" si="5"/>
        <v>1356001</v>
      </c>
      <c r="H196" s="16"/>
      <c r="I196" s="7">
        <f t="shared" si="8"/>
        <v>-6.1716973638141326E-2</v>
      </c>
      <c r="L196" s="5"/>
      <c r="M196" s="15"/>
    </row>
    <row r="197" spans="1:13" x14ac:dyDescent="0.25">
      <c r="A197" s="12">
        <v>44743</v>
      </c>
      <c r="B197" s="20">
        <f>'[1]Pesq_leite cru adquirido'!M310</f>
        <v>467263</v>
      </c>
      <c r="C197">
        <f>[2]Plan2!$C199</f>
        <v>495.76305446692908</v>
      </c>
      <c r="D197">
        <f>[2]Plan2!M199</f>
        <v>3.6477679287998686</v>
      </c>
      <c r="E197" s="16"/>
      <c r="F197" s="17"/>
      <c r="G197" s="20">
        <f t="shared" ref="G197:G206" si="9">SUM(B195:B197)</f>
        <v>1369218</v>
      </c>
      <c r="H197" s="17"/>
      <c r="I197" s="7">
        <f t="shared" si="8"/>
        <v>-2.9935436151362627E-2</v>
      </c>
      <c r="L197" s="5"/>
      <c r="M197" s="15"/>
    </row>
    <row r="198" spans="1:13" x14ac:dyDescent="0.25">
      <c r="A198" s="12">
        <v>44774</v>
      </c>
      <c r="B198" s="20">
        <f>'[1]Pesq_leite cru adquirido'!M311</f>
        <v>482001</v>
      </c>
      <c r="C198">
        <f>[2]Plan2!$C200</f>
        <v>510.87313866114346</v>
      </c>
      <c r="D198">
        <f>[2]Plan2!M200</f>
        <v>3.0766567383107919</v>
      </c>
      <c r="E198" s="16"/>
      <c r="F198" s="17"/>
      <c r="G198" s="20">
        <f t="shared" si="9"/>
        <v>1389920</v>
      </c>
      <c r="H198" s="17"/>
      <c r="I198" s="7">
        <f t="shared" si="8"/>
        <v>-2.298026447126833E-2</v>
      </c>
      <c r="L198" s="5"/>
      <c r="M198" s="15"/>
    </row>
    <row r="199" spans="1:13" x14ac:dyDescent="0.25">
      <c r="A199" s="12">
        <v>44805</v>
      </c>
      <c r="B199" s="20">
        <f>'[1]Pesq_leite cru adquirido'!M312</f>
        <v>484370</v>
      </c>
      <c r="C199">
        <f>[2]Plan2!$C201</f>
        <v>506.51534149525992</v>
      </c>
      <c r="D199">
        <f>[2]Plan2!M201</f>
        <v>2.9290751897528642</v>
      </c>
      <c r="E199" s="16"/>
      <c r="F199" s="17"/>
      <c r="G199" s="20">
        <f t="shared" si="9"/>
        <v>1433634</v>
      </c>
      <c r="H199" s="17"/>
      <c r="I199" s="7">
        <f t="shared" si="8"/>
        <v>-1.6596596720191426E-2</v>
      </c>
      <c r="L199" s="18"/>
      <c r="M199" s="15"/>
    </row>
    <row r="200" spans="1:13" x14ac:dyDescent="0.25">
      <c r="A200" s="12">
        <v>44835</v>
      </c>
      <c r="B200" s="20">
        <f>'[1]Pesq_leite cru adquirido'!M313</f>
        <v>525355</v>
      </c>
      <c r="C200">
        <f>[2]Plan2!$C202</f>
        <v>504.497385850434</v>
      </c>
      <c r="D200">
        <f>[2]Plan2!M202</f>
        <v>2.7212135357887264</v>
      </c>
      <c r="E200" s="16"/>
      <c r="F200" s="17"/>
      <c r="G200" s="20">
        <f t="shared" si="9"/>
        <v>1491726</v>
      </c>
      <c r="H200" s="17"/>
      <c r="I200" s="7">
        <f t="shared" si="8"/>
        <v>-1.1274993587351512E-2</v>
      </c>
      <c r="L200" s="18"/>
      <c r="M200" s="15"/>
    </row>
    <row r="201" spans="1:13" x14ac:dyDescent="0.25">
      <c r="A201" s="12">
        <v>44866</v>
      </c>
      <c r="B201" s="20">
        <f>'[1]Pesq_leite cru adquirido'!M314</f>
        <v>506162</v>
      </c>
      <c r="C201">
        <f>[2]Plan2!$C203</f>
        <v>495.8909795313902</v>
      </c>
      <c r="D201">
        <f>[2]Plan2!M203</f>
        <v>2.5438392493954463</v>
      </c>
      <c r="E201" s="16"/>
      <c r="F201" s="17"/>
      <c r="G201" s="20">
        <f t="shared" si="9"/>
        <v>1515887</v>
      </c>
      <c r="H201" s="17"/>
      <c r="I201" s="7">
        <f t="shared" si="8"/>
        <v>-3.1858446642865856E-2</v>
      </c>
      <c r="L201" s="18"/>
      <c r="M201" s="15"/>
    </row>
    <row r="202" spans="1:13" x14ac:dyDescent="0.25">
      <c r="A202" s="12">
        <v>44896</v>
      </c>
      <c r="B202" s="20">
        <f>'[1]Pesq_leite cru adquirido'!M315</f>
        <v>520620</v>
      </c>
      <c r="C202">
        <f>[2]Plan2!$C204</f>
        <v>494.72536221255376</v>
      </c>
      <c r="D202">
        <f>[2]Plan2!M204</f>
        <v>2.5463863579434363</v>
      </c>
      <c r="E202" s="16"/>
      <c r="F202" s="17"/>
      <c r="G202" s="20">
        <f t="shared" si="9"/>
        <v>1552137</v>
      </c>
      <c r="H202" s="17"/>
      <c r="I202" s="7">
        <f t="shared" si="8"/>
        <v>-5.6079267747579431E-2</v>
      </c>
      <c r="L202" s="18"/>
      <c r="M202" s="15"/>
    </row>
    <row r="203" spans="1:13" x14ac:dyDescent="0.25">
      <c r="A203" s="12"/>
      <c r="B203" s="17"/>
      <c r="C203">
        <f>[2]Plan2!$C205</f>
        <v>501.56176356631181</v>
      </c>
      <c r="D203">
        <f>[2]Plan2!M205</f>
        <v>2.6686521896994453</v>
      </c>
      <c r="E203" s="17"/>
      <c r="F203" s="17"/>
      <c r="G203" s="20">
        <f t="shared" si="9"/>
        <v>1026782</v>
      </c>
      <c r="H203" s="17"/>
      <c r="I203" s="7">
        <f t="shared" si="8"/>
        <v>-0.38192353487184982</v>
      </c>
    </row>
    <row r="204" spans="1:13" x14ac:dyDescent="0.25">
      <c r="A204" s="12"/>
      <c r="B204" s="18"/>
      <c r="C204">
        <f>[2]Plan2!$C206</f>
        <v>500.39180680284557</v>
      </c>
      <c r="D204">
        <f>[2]Plan2!M206</f>
        <v>2.7619802811480607</v>
      </c>
      <c r="E204" s="17"/>
      <c r="F204" s="17"/>
      <c r="G204" s="20">
        <f t="shared" si="9"/>
        <v>520620</v>
      </c>
      <c r="H204" s="17"/>
      <c r="I204" s="7">
        <f t="shared" si="8"/>
        <v>-0.67418405202841736</v>
      </c>
    </row>
    <row r="205" spans="1:13" x14ac:dyDescent="0.25">
      <c r="B205" s="18"/>
      <c r="C205">
        <f>[2]Plan2!$C207</f>
        <v>501.47761365657101</v>
      </c>
      <c r="D205">
        <v>2.8439999999999999</v>
      </c>
      <c r="E205" s="17"/>
      <c r="F205" s="17"/>
      <c r="G205" s="20"/>
      <c r="H205" s="17"/>
      <c r="I205" s="7">
        <f t="shared" si="8"/>
        <v>-1</v>
      </c>
    </row>
    <row r="206" spans="1:13" x14ac:dyDescent="0.25">
      <c r="B206" s="17"/>
      <c r="E206" s="17"/>
      <c r="F206" s="17"/>
      <c r="G206" s="20"/>
      <c r="H206" s="17"/>
      <c r="I206" s="7">
        <f t="shared" si="8"/>
        <v>-1</v>
      </c>
    </row>
    <row r="207" spans="1:13" x14ac:dyDescent="0.25">
      <c r="B207" s="17"/>
      <c r="C207" s="17"/>
      <c r="E207" s="17"/>
      <c r="F207" s="17"/>
      <c r="G207" s="17"/>
      <c r="H207" s="17"/>
      <c r="I207" s="17"/>
    </row>
    <row r="208" spans="1:13" x14ac:dyDescent="0.25">
      <c r="B208" s="17"/>
      <c r="C208" s="17"/>
      <c r="D208" s="17"/>
      <c r="E208" s="17"/>
      <c r="F208" s="17"/>
      <c r="G208" s="17"/>
      <c r="H208" s="17"/>
      <c r="I208" s="17"/>
    </row>
    <row r="209" spans="2:9" x14ac:dyDescent="0.25">
      <c r="B209" s="22"/>
      <c r="C209" s="17"/>
      <c r="D209" s="17"/>
      <c r="E209" s="16"/>
      <c r="F209" s="17"/>
      <c r="G209" s="17"/>
      <c r="H209" s="17"/>
      <c r="I209" s="17"/>
    </row>
    <row r="210" spans="2:9" x14ac:dyDescent="0.25">
      <c r="B210" s="22"/>
      <c r="C210" s="17"/>
      <c r="D210" s="23"/>
      <c r="E210" s="16"/>
      <c r="F210" s="17"/>
      <c r="G210" s="17"/>
      <c r="H210" s="17"/>
      <c r="I210" s="17"/>
    </row>
    <row r="211" spans="2:9" x14ac:dyDescent="0.25">
      <c r="B211" s="22"/>
      <c r="C211" s="17"/>
      <c r="D211" s="23"/>
      <c r="E211" s="16"/>
      <c r="F211" s="17"/>
      <c r="G211" s="17"/>
      <c r="H211" s="17"/>
      <c r="I211" s="17"/>
    </row>
    <row r="212" spans="2:9" x14ac:dyDescent="0.25">
      <c r="B212" s="22"/>
      <c r="C212" s="17"/>
      <c r="D212" s="23"/>
      <c r="E212" s="16"/>
      <c r="F212" s="17"/>
      <c r="G212" s="17"/>
      <c r="H212" s="17"/>
      <c r="I212" s="17"/>
    </row>
    <row r="213" spans="2:9" x14ac:dyDescent="0.25">
      <c r="B213" s="22"/>
      <c r="C213" s="17"/>
      <c r="D213" s="23"/>
      <c r="E213" s="16"/>
      <c r="F213" s="17"/>
      <c r="G213" s="17"/>
      <c r="H213" s="17"/>
      <c r="I213" s="17"/>
    </row>
    <row r="214" spans="2:9" x14ac:dyDescent="0.25">
      <c r="B214" s="22"/>
      <c r="C214" s="17"/>
      <c r="D214" s="23"/>
      <c r="E214" s="16"/>
      <c r="F214" s="17"/>
      <c r="G214" s="17"/>
      <c r="H214" s="17"/>
      <c r="I214" s="17"/>
    </row>
    <row r="215" spans="2:9" x14ac:dyDescent="0.25">
      <c r="B215" s="22"/>
      <c r="C215" s="17"/>
      <c r="D215" s="23"/>
      <c r="E215" s="16"/>
      <c r="F215" s="17"/>
      <c r="G215" s="17"/>
      <c r="H215" s="17"/>
      <c r="I215" s="17"/>
    </row>
    <row r="216" spans="2:9" x14ac:dyDescent="0.25">
      <c r="B216" s="22"/>
      <c r="C216" s="17"/>
      <c r="D216" s="23"/>
      <c r="E216" s="16"/>
      <c r="F216" s="17"/>
      <c r="G216" s="17"/>
      <c r="H216" s="17"/>
      <c r="I216" s="17"/>
    </row>
    <row r="217" spans="2:9" x14ac:dyDescent="0.25">
      <c r="B217" s="22"/>
      <c r="C217" s="17"/>
      <c r="D217" s="23"/>
      <c r="E217" s="16"/>
      <c r="F217" s="17"/>
      <c r="G217" s="17"/>
      <c r="H217" s="17"/>
      <c r="I217" s="17"/>
    </row>
    <row r="218" spans="2:9" x14ac:dyDescent="0.25">
      <c r="B218" s="22"/>
      <c r="C218" s="17"/>
      <c r="D218" s="23"/>
      <c r="E218" s="16"/>
      <c r="F218" s="17"/>
      <c r="G218" s="17"/>
      <c r="H218" s="17"/>
      <c r="I218" s="17"/>
    </row>
    <row r="219" spans="2:9" x14ac:dyDescent="0.25">
      <c r="B219" s="22"/>
      <c r="C219" s="17"/>
      <c r="D219" s="23"/>
      <c r="E219" s="16"/>
      <c r="F219" s="17"/>
      <c r="G219" s="17"/>
      <c r="H219" s="17"/>
      <c r="I219" s="17"/>
    </row>
    <row r="220" spans="2:9" x14ac:dyDescent="0.25">
      <c r="B220" s="22"/>
      <c r="C220" s="17"/>
      <c r="D220" s="23"/>
      <c r="E220" s="16"/>
      <c r="F220" s="17"/>
      <c r="G220" s="17"/>
      <c r="H220" s="17"/>
      <c r="I220" s="17"/>
    </row>
    <row r="221" spans="2:9" x14ac:dyDescent="0.25">
      <c r="B221" s="22"/>
      <c r="C221" s="17"/>
      <c r="D221" s="23"/>
      <c r="E221" s="16"/>
      <c r="F221" s="17"/>
      <c r="G221" s="17"/>
      <c r="H221" s="17"/>
      <c r="I221" s="17"/>
    </row>
    <row r="222" spans="2:9" x14ac:dyDescent="0.25">
      <c r="B222" s="22"/>
      <c r="C222" s="17"/>
      <c r="D222" s="23"/>
      <c r="E222" s="16"/>
      <c r="F222" s="17"/>
      <c r="G222" s="17"/>
      <c r="H222" s="17"/>
      <c r="I222" s="17"/>
    </row>
    <row r="223" spans="2:9" x14ac:dyDescent="0.25">
      <c r="B223" s="17"/>
      <c r="C223" s="17"/>
      <c r="D223" s="17"/>
      <c r="E223" s="17"/>
      <c r="F223" s="17"/>
      <c r="G223" s="17"/>
      <c r="H223" s="17"/>
      <c r="I223" s="17"/>
    </row>
    <row r="224" spans="2:9" x14ac:dyDescent="0.25">
      <c r="B224" s="17"/>
      <c r="C224" s="17"/>
      <c r="D224" s="17"/>
      <c r="E224" s="17"/>
      <c r="F224" s="17"/>
      <c r="G224" s="17"/>
      <c r="H224" s="17"/>
      <c r="I224" s="17"/>
    </row>
    <row r="225" spans="2:9" x14ac:dyDescent="0.25">
      <c r="B225" s="17"/>
      <c r="C225" s="17"/>
      <c r="D225" s="17"/>
      <c r="E225" s="17"/>
      <c r="F225" s="17"/>
      <c r="G225" s="17"/>
      <c r="H225" s="17"/>
      <c r="I225" s="17"/>
    </row>
    <row r="226" spans="2:9" x14ac:dyDescent="0.25">
      <c r="B226" s="17"/>
      <c r="C226" s="17"/>
      <c r="D226" s="17"/>
      <c r="E226" s="17"/>
      <c r="F226" s="17"/>
      <c r="G226" s="17"/>
      <c r="H226" s="17"/>
      <c r="I226" s="1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workbookViewId="0">
      <selection activeCell="H15" sqref="H15"/>
    </sheetView>
  </sheetViews>
  <sheetFormatPr defaultRowHeight="15" x14ac:dyDescent="0.25"/>
  <cols>
    <col min="2" max="2" width="12" bestFit="1" customWidth="1"/>
    <col min="3" max="3" width="13.85546875" bestFit="1" customWidth="1"/>
    <col min="4" max="4" width="11.85546875" bestFit="1" customWidth="1"/>
    <col min="5" max="5" width="12.85546875" bestFit="1" customWidth="1"/>
    <col min="6" max="6" width="12" bestFit="1" customWidth="1"/>
    <col min="7" max="7" width="11.5703125" bestFit="1" customWidth="1"/>
    <col min="8" max="8" width="9.5703125" bestFit="1" customWidth="1"/>
    <col min="10" max="10" width="12" bestFit="1" customWidth="1"/>
    <col min="11" max="11" width="13.85546875" bestFit="1" customWidth="1"/>
    <col min="12" max="12" width="11.85546875" bestFit="1" customWidth="1"/>
  </cols>
  <sheetData>
    <row r="1" spans="2:22" x14ac:dyDescent="0.25">
      <c r="B1" t="s">
        <v>32</v>
      </c>
      <c r="F1" t="s">
        <v>33</v>
      </c>
      <c r="J1" t="s">
        <v>34</v>
      </c>
    </row>
    <row r="2" spans="2:22" ht="15.75" thickBot="1" x14ac:dyDescent="0.3">
      <c r="B2" s="22" t="s">
        <v>29</v>
      </c>
      <c r="C2" s="17" t="s">
        <v>30</v>
      </c>
      <c r="D2" s="17" t="s">
        <v>31</v>
      </c>
      <c r="F2" s="30" t="s">
        <v>29</v>
      </c>
      <c r="G2" s="31" t="s">
        <v>30</v>
      </c>
      <c r="H2" s="31" t="s">
        <v>31</v>
      </c>
      <c r="J2" s="22" t="s">
        <v>29</v>
      </c>
      <c r="K2" s="17" t="s">
        <v>30</v>
      </c>
      <c r="L2" s="17" t="s">
        <v>31</v>
      </c>
      <c r="N2" t="s">
        <v>59</v>
      </c>
    </row>
    <row r="3" spans="2:22" ht="15.75" thickTop="1" x14ac:dyDescent="0.25">
      <c r="B3" s="22">
        <v>607414.46491391398</v>
      </c>
      <c r="C3" s="17">
        <v>599959</v>
      </c>
      <c r="D3" s="23">
        <f>(B3-C3)/C3</f>
        <v>1.2426624009163927E-2</v>
      </c>
      <c r="F3" s="32">
        <v>604486.39756253303</v>
      </c>
      <c r="G3" s="24">
        <v>599959</v>
      </c>
      <c r="H3" s="25">
        <f t="shared" ref="H3:H14" si="0">(F3-G3)/G3</f>
        <v>7.5461782597361403E-3</v>
      </c>
      <c r="J3" s="22">
        <v>568891.61581971601</v>
      </c>
      <c r="K3" s="17">
        <v>599959</v>
      </c>
      <c r="L3" s="23">
        <f>(J3-K3)/K3</f>
        <v>-5.1782512105467186E-2</v>
      </c>
      <c r="N3" s="42">
        <v>44562</v>
      </c>
      <c r="O3" t="s">
        <v>37</v>
      </c>
      <c r="Q3" t="s">
        <v>39</v>
      </c>
    </row>
    <row r="4" spans="2:22" x14ac:dyDescent="0.25">
      <c r="B4" s="22">
        <v>576228.03184396797</v>
      </c>
      <c r="C4" s="17">
        <v>507945</v>
      </c>
      <c r="D4" s="23">
        <f t="shared" ref="D4:D14" si="1">(B4-C4)/C4</f>
        <v>0.13442997144172689</v>
      </c>
      <c r="F4" s="33">
        <v>556297.25052797003</v>
      </c>
      <c r="G4" s="26">
        <v>507945</v>
      </c>
      <c r="H4" s="27">
        <f>(F4-G4)/G4</f>
        <v>9.5191901737333814E-2</v>
      </c>
      <c r="J4" s="22">
        <v>547735.61081093899</v>
      </c>
      <c r="K4" s="17">
        <v>507945</v>
      </c>
      <c r="L4" s="23">
        <f t="shared" ref="L4:L14" si="2">(J4-K4)/K4</f>
        <v>7.833645534642332E-2</v>
      </c>
      <c r="N4">
        <v>544973</v>
      </c>
      <c r="O4" s="45">
        <v>561514</v>
      </c>
      <c r="Q4" t="s">
        <v>40</v>
      </c>
      <c r="U4" s="36">
        <f xml:space="preserve"> (N4-O4)/O4</f>
        <v>-2.9457858575209165E-2</v>
      </c>
    </row>
    <row r="5" spans="2:22" x14ac:dyDescent="0.25">
      <c r="B5" s="22">
        <v>568181.43198762904</v>
      </c>
      <c r="C5" s="17">
        <v>553633</v>
      </c>
      <c r="D5" s="23">
        <f t="shared" si="1"/>
        <v>2.6278115624662979E-2</v>
      </c>
      <c r="F5" s="32">
        <v>564495.591953745</v>
      </c>
      <c r="G5" s="24">
        <v>553633</v>
      </c>
      <c r="H5" s="25">
        <f t="shared" si="0"/>
        <v>1.9620564442049147E-2</v>
      </c>
      <c r="J5" s="22">
        <v>551951.23801578803</v>
      </c>
      <c r="K5" s="17">
        <v>553633</v>
      </c>
      <c r="L5" s="23">
        <f t="shared" si="2"/>
        <v>-3.0376837800708679E-3</v>
      </c>
      <c r="N5">
        <v>481852</v>
      </c>
      <c r="O5" s="4">
        <v>563714</v>
      </c>
      <c r="Q5" t="s">
        <v>41</v>
      </c>
      <c r="U5" s="36">
        <f t="shared" ref="U5:U12" si="3" xml:space="preserve"> (N5-O5)/O5</f>
        <v>-0.14521902950787102</v>
      </c>
    </row>
    <row r="6" spans="2:22" x14ac:dyDescent="0.25">
      <c r="B6" s="22">
        <v>544127.55680104904</v>
      </c>
      <c r="C6" s="17">
        <v>510511</v>
      </c>
      <c r="D6" s="23">
        <f t="shared" si="1"/>
        <v>6.5848839302285439E-2</v>
      </c>
      <c r="F6" s="33">
        <v>531957.63186395995</v>
      </c>
      <c r="G6" s="26">
        <v>510511</v>
      </c>
      <c r="H6" s="27">
        <f t="shared" si="0"/>
        <v>4.2010126841458752E-2</v>
      </c>
      <c r="J6" s="22">
        <v>516048.73055511602</v>
      </c>
      <c r="K6" s="17">
        <v>510511</v>
      </c>
      <c r="L6" s="23">
        <f t="shared" si="2"/>
        <v>1.084742651013597E-2</v>
      </c>
      <c r="N6">
        <v>485632</v>
      </c>
      <c r="O6" s="4">
        <v>562716</v>
      </c>
      <c r="Q6" t="s">
        <v>42</v>
      </c>
      <c r="U6" s="36">
        <f t="shared" si="3"/>
        <v>-0.13698561974424042</v>
      </c>
    </row>
    <row r="7" spans="2:22" x14ac:dyDescent="0.25">
      <c r="B7" s="22">
        <v>527666.71983539395</v>
      </c>
      <c r="C7" s="17">
        <v>476676</v>
      </c>
      <c r="D7" s="23">
        <f t="shared" si="1"/>
        <v>0.10697144357046284</v>
      </c>
      <c r="F7" s="32">
        <v>513488.17993984598</v>
      </c>
      <c r="G7" s="24">
        <v>476676</v>
      </c>
      <c r="H7" s="25">
        <f t="shared" si="0"/>
        <v>7.7226837390273445E-2</v>
      </c>
      <c r="J7" s="22">
        <v>501295.03543150699</v>
      </c>
      <c r="K7" s="17">
        <v>476676</v>
      </c>
      <c r="L7" s="23">
        <f t="shared" si="2"/>
        <v>5.164731480399052E-2</v>
      </c>
      <c r="N7">
        <v>454046</v>
      </c>
      <c r="O7" s="4">
        <v>563169</v>
      </c>
      <c r="Q7" t="s">
        <v>43</v>
      </c>
      <c r="U7" s="36">
        <f t="shared" si="3"/>
        <v>-0.193765992091184</v>
      </c>
    </row>
    <row r="8" spans="2:22" x14ac:dyDescent="0.25">
      <c r="B8" s="22">
        <v>511158.88663911802</v>
      </c>
      <c r="C8" s="17">
        <v>456926</v>
      </c>
      <c r="D8" s="23">
        <f t="shared" si="1"/>
        <v>0.11869074344449215</v>
      </c>
      <c r="F8" s="33">
        <v>500359.592721141</v>
      </c>
      <c r="G8" s="26">
        <v>456926</v>
      </c>
      <c r="H8" s="27">
        <f t="shared" si="0"/>
        <v>9.5056076303692505E-2</v>
      </c>
      <c r="J8" s="22">
        <v>493377.66128045198</v>
      </c>
      <c r="K8" s="17">
        <v>456926</v>
      </c>
      <c r="L8" s="23">
        <f t="shared" si="2"/>
        <v>7.9775852721123294E-2</v>
      </c>
      <c r="N8">
        <v>461299</v>
      </c>
      <c r="O8" s="4">
        <v>562964</v>
      </c>
      <c r="Q8" t="s">
        <v>44</v>
      </c>
      <c r="U8" s="36">
        <f t="shared" si="3"/>
        <v>-0.18058881207324093</v>
      </c>
    </row>
    <row r="9" spans="2:22" x14ac:dyDescent="0.25">
      <c r="B9" s="22">
        <v>539854.973058542</v>
      </c>
      <c r="C9" s="17">
        <v>476785</v>
      </c>
      <c r="D9" s="23">
        <f t="shared" si="1"/>
        <v>0.13228178960861187</v>
      </c>
      <c r="F9" s="32">
        <v>537651.18614272203</v>
      </c>
      <c r="G9" s="24">
        <v>476785</v>
      </c>
      <c r="H9" s="25">
        <f t="shared" si="0"/>
        <v>0.12765960787927899</v>
      </c>
      <c r="J9" s="22">
        <v>529289.09985235205</v>
      </c>
      <c r="K9" s="17">
        <v>476785</v>
      </c>
      <c r="L9" s="23">
        <f t="shared" si="2"/>
        <v>0.1101211234672904</v>
      </c>
      <c r="N9">
        <v>440656</v>
      </c>
      <c r="O9" s="4">
        <v>563057</v>
      </c>
      <c r="Q9" t="s">
        <v>45</v>
      </c>
      <c r="U9" s="36">
        <f t="shared" si="3"/>
        <v>-0.2173865168180131</v>
      </c>
    </row>
    <row r="10" spans="2:22" x14ac:dyDescent="0.25">
      <c r="B10" s="22">
        <v>537191.162008513</v>
      </c>
      <c r="C10" s="17">
        <v>487812</v>
      </c>
      <c r="D10" s="23">
        <f t="shared" si="1"/>
        <v>0.10122580422071002</v>
      </c>
      <c r="F10" s="33">
        <v>529542.68846925499</v>
      </c>
      <c r="G10" s="26">
        <v>487812</v>
      </c>
      <c r="H10" s="27">
        <f t="shared" si="0"/>
        <v>8.5546662380701979E-2</v>
      </c>
      <c r="J10" s="22">
        <v>527679.61026117997</v>
      </c>
      <c r="K10" s="17">
        <v>487812</v>
      </c>
      <c r="L10" s="23">
        <f t="shared" si="2"/>
        <v>8.1727407815264844E-2</v>
      </c>
      <c r="N10">
        <v>463601</v>
      </c>
      <c r="O10" s="4">
        <v>563015</v>
      </c>
      <c r="Q10" t="s">
        <v>46</v>
      </c>
      <c r="U10" s="36">
        <f t="shared" si="3"/>
        <v>-0.17657433638535386</v>
      </c>
    </row>
    <row r="11" spans="2:22" x14ac:dyDescent="0.25">
      <c r="B11" s="22">
        <v>532098.06463977101</v>
      </c>
      <c r="C11" s="17">
        <v>492122</v>
      </c>
      <c r="D11" s="23">
        <f t="shared" si="1"/>
        <v>8.1232021002456731E-2</v>
      </c>
      <c r="F11" s="32">
        <v>531551.57310840394</v>
      </c>
      <c r="G11" s="24">
        <v>492122</v>
      </c>
      <c r="H11" s="25">
        <f t="shared" si="0"/>
        <v>8.0121541220274539E-2</v>
      </c>
      <c r="J11" s="22">
        <v>531805.41656340903</v>
      </c>
      <c r="K11" s="17">
        <v>492122</v>
      </c>
      <c r="L11" s="23">
        <f t="shared" si="2"/>
        <v>8.0637355296875629E-2</v>
      </c>
      <c r="N11">
        <v>478250</v>
      </c>
      <c r="O11" s="4">
        <v>563034</v>
      </c>
      <c r="Q11" t="s">
        <v>47</v>
      </c>
      <c r="U11" s="36">
        <f t="shared" si="3"/>
        <v>-0.15058415655182458</v>
      </c>
    </row>
    <row r="12" spans="2:22" x14ac:dyDescent="0.25">
      <c r="B12" s="22">
        <v>547751.31489435595</v>
      </c>
      <c r="C12" s="17">
        <v>524094</v>
      </c>
      <c r="D12" s="23">
        <f t="shared" si="1"/>
        <v>4.5139449973393989E-2</v>
      </c>
      <c r="F12" s="33">
        <v>550705.30551879597</v>
      </c>
      <c r="G12" s="26">
        <v>524094</v>
      </c>
      <c r="H12" s="27">
        <f t="shared" si="0"/>
        <v>5.0775825555713229E-2</v>
      </c>
      <c r="J12" s="22">
        <v>545348.47922310396</v>
      </c>
      <c r="K12" s="17">
        <v>524094</v>
      </c>
      <c r="L12" s="23">
        <f t="shared" si="2"/>
        <v>4.0554708168961985E-2</v>
      </c>
      <c r="N12">
        <v>480758</v>
      </c>
      <c r="O12" s="4">
        <v>563025</v>
      </c>
      <c r="Q12" t="s">
        <v>48</v>
      </c>
      <c r="U12" s="36">
        <f t="shared" si="3"/>
        <v>-0.14611606944629457</v>
      </c>
    </row>
    <row r="13" spans="2:22" x14ac:dyDescent="0.25">
      <c r="B13" s="22">
        <v>559119.16167546494</v>
      </c>
      <c r="C13" s="17">
        <v>539204</v>
      </c>
      <c r="D13" s="23">
        <f t="shared" si="1"/>
        <v>3.6934373030365029E-2</v>
      </c>
      <c r="F13" s="32">
        <v>555839.88407123904</v>
      </c>
      <c r="G13" s="24">
        <v>539204</v>
      </c>
      <c r="H13" s="25">
        <f t="shared" si="0"/>
        <v>3.0852671848204088E-2</v>
      </c>
      <c r="J13" s="22">
        <v>550033.36193159397</v>
      </c>
      <c r="K13" s="17">
        <v>539204</v>
      </c>
      <c r="L13" s="23">
        <f t="shared" si="2"/>
        <v>2.0083979220469381E-2</v>
      </c>
      <c r="O13" s="48">
        <f>AVERAGE(U4:U12)</f>
        <v>-0.15296426568813687</v>
      </c>
      <c r="P13" s="50">
        <f>MEDIAN(U4:U12)</f>
        <v>-0.15058415655182458</v>
      </c>
    </row>
    <row r="14" spans="2:22" ht="15.75" thickBot="1" x14ac:dyDescent="0.3">
      <c r="B14" s="22">
        <v>568740.13599540305</v>
      </c>
      <c r="C14" s="17">
        <v>566366</v>
      </c>
      <c r="D14" s="23">
        <f t="shared" si="1"/>
        <v>4.1918759166387964E-3</v>
      </c>
      <c r="F14" s="33">
        <v>565063.07240491395</v>
      </c>
      <c r="G14" s="26">
        <v>566366</v>
      </c>
      <c r="H14" s="27">
        <f t="shared" si="0"/>
        <v>-2.30050461201069E-3</v>
      </c>
      <c r="J14" s="22">
        <v>553854.13620967604</v>
      </c>
      <c r="K14" s="17">
        <v>566366</v>
      </c>
      <c r="L14" s="23">
        <f t="shared" si="2"/>
        <v>-2.2091481109960624E-2</v>
      </c>
    </row>
    <row r="15" spans="2:22" ht="15.75" thickTop="1" x14ac:dyDescent="0.25">
      <c r="B15" s="35"/>
      <c r="C15" s="17"/>
      <c r="D15" s="23">
        <f>AVERAGE(Tabela4[Diferenca])</f>
        <v>7.2137587595414235E-2</v>
      </c>
      <c r="F15" s="34"/>
      <c r="G15" s="28"/>
      <c r="H15" s="29">
        <f>AVERAGE([3]!Tabela4[Diferenca])</f>
        <v>5.9108957437225496E-2</v>
      </c>
      <c r="J15" s="35"/>
      <c r="K15" s="17"/>
      <c r="L15" s="23">
        <f>AVERAGE(Tabela44[Diferenca])</f>
        <v>3.9734995529586391E-2</v>
      </c>
      <c r="V15" t="s">
        <v>60</v>
      </c>
    </row>
    <row r="16" spans="2:22" x14ac:dyDescent="0.25">
      <c r="D16" s="36">
        <f>MEDIAN(Tabela4[Diferenca])</f>
        <v>7.3540430152371078E-2</v>
      </c>
      <c r="H16" s="37">
        <f>MEDIAN(H3:H14)</f>
        <v>6.4001331472993334E-2</v>
      </c>
      <c r="L16" s="36">
        <f>MEDIAN(Tabela44[Diferenca])</f>
        <v>4.6101011486476252E-2</v>
      </c>
    </row>
    <row r="19" spans="2:17" x14ac:dyDescent="0.25">
      <c r="B19" t="s">
        <v>35</v>
      </c>
      <c r="F19" s="44" t="s">
        <v>38</v>
      </c>
      <c r="N19" t="s">
        <v>49</v>
      </c>
    </row>
    <row r="20" spans="2:17" x14ac:dyDescent="0.25">
      <c r="B20" s="22" t="s">
        <v>29</v>
      </c>
      <c r="C20" s="17" t="s">
        <v>30</v>
      </c>
      <c r="D20" s="17" t="s">
        <v>31</v>
      </c>
      <c r="F20" s="42">
        <v>44562</v>
      </c>
      <c r="G20" t="s">
        <v>37</v>
      </c>
      <c r="I20" t="s">
        <v>39</v>
      </c>
      <c r="N20" s="42">
        <v>44562</v>
      </c>
      <c r="O20" t="s">
        <v>37</v>
      </c>
      <c r="Q20" t="s">
        <v>39</v>
      </c>
    </row>
    <row r="21" spans="2:17" x14ac:dyDescent="0.25">
      <c r="B21" s="22">
        <v>561099.55877048895</v>
      </c>
      <c r="C21" s="17">
        <v>599959</v>
      </c>
      <c r="D21" s="23">
        <f>(B21-C21)/C21</f>
        <v>-6.4770161343543561E-2</v>
      </c>
      <c r="F21" s="20">
        <f>'[1]Pesq_leite cru adquirido'!M304</f>
        <v>544973</v>
      </c>
      <c r="G21" s="40">
        <v>561514</v>
      </c>
      <c r="I21" t="s">
        <v>40</v>
      </c>
      <c r="N21" s="20">
        <v>544973</v>
      </c>
      <c r="O21" s="4">
        <v>553626</v>
      </c>
      <c r="Q21" t="s">
        <v>50</v>
      </c>
    </row>
    <row r="22" spans="2:17" x14ac:dyDescent="0.25">
      <c r="B22" s="22">
        <v>574490.23440652702</v>
      </c>
      <c r="C22" s="17">
        <v>507945</v>
      </c>
      <c r="D22" s="23">
        <f t="shared" ref="D22:D32" si="4">(B22-C22)/C22</f>
        <v>0.13100873993547926</v>
      </c>
      <c r="F22" s="20">
        <f>'[1]Pesq_leite cru adquirido'!M305</f>
        <v>481852</v>
      </c>
      <c r="G22" s="4">
        <v>563714</v>
      </c>
      <c r="I22" t="s">
        <v>41</v>
      </c>
      <c r="N22" s="20">
        <v>481852</v>
      </c>
      <c r="O22" s="4">
        <v>546089</v>
      </c>
      <c r="Q22" t="s">
        <v>51</v>
      </c>
    </row>
    <row r="23" spans="2:17" x14ac:dyDescent="0.25">
      <c r="B23" s="22">
        <v>553247.03642985295</v>
      </c>
      <c r="C23" s="17">
        <v>553633</v>
      </c>
      <c r="D23" s="23">
        <f t="shared" si="4"/>
        <v>-6.9714697307973739E-4</v>
      </c>
      <c r="F23" s="20">
        <f>'[1]Pesq_leite cru adquirido'!M306</f>
        <v>487136</v>
      </c>
      <c r="G23" s="4">
        <v>562716</v>
      </c>
      <c r="I23" t="s">
        <v>42</v>
      </c>
      <c r="N23" s="20">
        <v>485632</v>
      </c>
      <c r="O23" s="4">
        <v>539403</v>
      </c>
      <c r="Q23" t="s">
        <v>52</v>
      </c>
    </row>
    <row r="24" spans="2:17" x14ac:dyDescent="0.25">
      <c r="B24" s="22">
        <v>529757.62731779099</v>
      </c>
      <c r="C24" s="17">
        <v>510511</v>
      </c>
      <c r="D24" s="23">
        <f t="shared" si="4"/>
        <v>3.7700710303580118E-2</v>
      </c>
      <c r="F24" s="20">
        <f>'[1]Pesq_leite cru adquirido'!M307</f>
        <v>454046</v>
      </c>
      <c r="G24" s="4">
        <v>563169</v>
      </c>
      <c r="I24" t="s">
        <v>43</v>
      </c>
      <c r="N24" s="20">
        <v>454046</v>
      </c>
      <c r="O24" s="4">
        <v>533477</v>
      </c>
      <c r="Q24" t="s">
        <v>53</v>
      </c>
    </row>
    <row r="25" spans="2:17" x14ac:dyDescent="0.25">
      <c r="B25" s="22">
        <v>521485.73591931601</v>
      </c>
      <c r="C25" s="17">
        <v>476676</v>
      </c>
      <c r="D25" s="23">
        <f t="shared" si="4"/>
        <v>9.4004598342094015E-2</v>
      </c>
      <c r="F25" s="20">
        <f>'[1]Pesq_leite cru adquirido'!M308</f>
        <v>461299</v>
      </c>
      <c r="G25" s="4">
        <v>562964</v>
      </c>
      <c r="I25" t="s">
        <v>44</v>
      </c>
      <c r="N25" s="20">
        <v>461299</v>
      </c>
      <c r="O25" s="4">
        <v>528219</v>
      </c>
      <c r="Q25" t="s">
        <v>54</v>
      </c>
    </row>
    <row r="26" spans="2:17" x14ac:dyDescent="0.25">
      <c r="B26" s="22">
        <v>514071.409430245</v>
      </c>
      <c r="C26" s="17">
        <v>456926</v>
      </c>
      <c r="D26" s="23">
        <f t="shared" si="4"/>
        <v>0.12506491079571966</v>
      </c>
      <c r="F26" s="20">
        <f>'[1]Pesq_leite cru adquirido'!M309</f>
        <v>440656</v>
      </c>
      <c r="G26" s="4">
        <v>563057</v>
      </c>
      <c r="I26" t="s">
        <v>45</v>
      </c>
      <c r="N26" s="20">
        <v>440656</v>
      </c>
      <c r="O26" s="4">
        <v>523556</v>
      </c>
      <c r="Q26" t="s">
        <v>55</v>
      </c>
    </row>
    <row r="27" spans="2:17" x14ac:dyDescent="0.25">
      <c r="B27" s="22">
        <v>551280.558190646</v>
      </c>
      <c r="C27" s="17">
        <v>476785</v>
      </c>
      <c r="D27" s="23">
        <f t="shared" si="4"/>
        <v>0.15624559956929435</v>
      </c>
      <c r="F27" s="20">
        <f>'[1]Pesq_leite cru adquirido'!M310</f>
        <v>467263</v>
      </c>
      <c r="G27" s="4">
        <v>563014</v>
      </c>
      <c r="I27" t="s">
        <v>46</v>
      </c>
      <c r="N27" s="20">
        <v>463601</v>
      </c>
      <c r="O27" s="4">
        <v>519423</v>
      </c>
      <c r="Q27" t="s">
        <v>56</v>
      </c>
    </row>
    <row r="28" spans="2:17" x14ac:dyDescent="0.25">
      <c r="B28" s="22">
        <v>547732.65680305404</v>
      </c>
      <c r="C28" s="17">
        <v>487812</v>
      </c>
      <c r="D28" s="23">
        <f t="shared" si="4"/>
        <v>0.12283555304718628</v>
      </c>
      <c r="F28" s="20">
        <f>'[1]Pesq_leite cru adquirido'!M311</f>
        <v>482001</v>
      </c>
      <c r="G28" s="4">
        <v>563033</v>
      </c>
      <c r="I28" t="s">
        <v>47</v>
      </c>
      <c r="N28" s="20">
        <v>478250</v>
      </c>
      <c r="O28" s="4">
        <v>515755</v>
      </c>
      <c r="Q28" t="s">
        <v>57</v>
      </c>
    </row>
    <row r="29" spans="2:17" x14ac:dyDescent="0.25">
      <c r="B29" s="22">
        <v>546717.69547900197</v>
      </c>
      <c r="C29" s="17">
        <v>492122</v>
      </c>
      <c r="D29" s="23">
        <f t="shared" si="4"/>
        <v>0.11093935137832076</v>
      </c>
      <c r="F29" s="20">
        <f>'[1]Pesq_leite cru adquirido'!M312</f>
        <v>484370</v>
      </c>
      <c r="G29" s="41">
        <v>563025</v>
      </c>
      <c r="I29" t="s">
        <v>48</v>
      </c>
      <c r="N29" s="20">
        <v>480758</v>
      </c>
      <c r="O29" s="4">
        <v>512502</v>
      </c>
      <c r="Q29" t="s">
        <v>58</v>
      </c>
    </row>
    <row r="30" spans="2:17" x14ac:dyDescent="0.25">
      <c r="B30" s="22">
        <v>560275.65837703098</v>
      </c>
      <c r="C30" s="17">
        <v>524094</v>
      </c>
      <c r="D30" s="23">
        <f t="shared" si="4"/>
        <v>6.9036581943374628E-2</v>
      </c>
    </row>
    <row r="31" spans="2:17" x14ac:dyDescent="0.25">
      <c r="B31" s="22">
        <v>566507.97242312599</v>
      </c>
      <c r="C31" s="17">
        <v>539204</v>
      </c>
      <c r="D31" s="23">
        <f t="shared" si="4"/>
        <v>5.0637555402270738E-2</v>
      </c>
      <c r="G31" s="37">
        <f t="shared" ref="G31:G39" si="5">(F21-G21)/G21</f>
        <v>-2.9457858575209165E-2</v>
      </c>
      <c r="O31" s="36">
        <f>(N21-O21)/O21</f>
        <v>-1.5629685022018475E-2</v>
      </c>
    </row>
    <row r="32" spans="2:17" x14ac:dyDescent="0.25">
      <c r="B32" s="22">
        <v>577868.63821222004</v>
      </c>
      <c r="C32" s="17">
        <v>566366</v>
      </c>
      <c r="D32" s="23">
        <f t="shared" si="4"/>
        <v>2.0309549323617671E-2</v>
      </c>
      <c r="G32" s="37">
        <f t="shared" si="5"/>
        <v>-0.14521902950787102</v>
      </c>
      <c r="O32" s="36">
        <f t="shared" ref="O32:O39" si="6">(N22-O22)/O22</f>
        <v>-0.11763100886485536</v>
      </c>
    </row>
    <row r="33" spans="2:16" x14ac:dyDescent="0.25">
      <c r="B33" s="22"/>
      <c r="C33" s="17"/>
      <c r="D33" s="23">
        <f>AVERAGE(Tabela46[Diferenca])</f>
        <v>7.1026320143692853E-2</v>
      </c>
      <c r="G33" s="37">
        <f t="shared" si="5"/>
        <v>-0.13431286830301609</v>
      </c>
      <c r="O33" s="36">
        <f t="shared" si="6"/>
        <v>-9.9686134485718475E-2</v>
      </c>
    </row>
    <row r="34" spans="2:16" x14ac:dyDescent="0.25">
      <c r="G34" s="37">
        <f t="shared" si="5"/>
        <v>-0.193765992091184</v>
      </c>
      <c r="O34" s="36">
        <f t="shared" si="6"/>
        <v>-0.14889301694356083</v>
      </c>
    </row>
    <row r="35" spans="2:16" x14ac:dyDescent="0.25">
      <c r="G35" s="37">
        <f t="shared" si="5"/>
        <v>-0.18058881207324093</v>
      </c>
      <c r="O35" s="36">
        <f t="shared" si="6"/>
        <v>-0.12668987673673229</v>
      </c>
    </row>
    <row r="36" spans="2:16" x14ac:dyDescent="0.25">
      <c r="G36" s="37">
        <f t="shared" si="5"/>
        <v>-0.2173865168180131</v>
      </c>
      <c r="O36" s="36">
        <f t="shared" si="6"/>
        <v>-0.15834027305579537</v>
      </c>
    </row>
    <row r="37" spans="2:16" x14ac:dyDescent="0.25">
      <c r="G37" s="37">
        <f t="shared" si="5"/>
        <v>-0.17006859509710237</v>
      </c>
      <c r="O37" s="36">
        <f t="shared" si="6"/>
        <v>-0.10746924953265451</v>
      </c>
    </row>
    <row r="38" spans="2:16" x14ac:dyDescent="0.25">
      <c r="G38" s="37">
        <f t="shared" si="5"/>
        <v>-0.14392051620420118</v>
      </c>
      <c r="O38" s="36">
        <f t="shared" si="6"/>
        <v>-7.271863578637143E-2</v>
      </c>
    </row>
    <row r="39" spans="2:16" x14ac:dyDescent="0.25">
      <c r="G39" s="37">
        <f t="shared" si="5"/>
        <v>-0.13970072376892678</v>
      </c>
      <c r="O39" s="36">
        <f t="shared" si="6"/>
        <v>-6.1939270480895682E-2</v>
      </c>
    </row>
    <row r="40" spans="2:16" x14ac:dyDescent="0.25">
      <c r="F40" s="37"/>
      <c r="G40" s="46">
        <f>AVERAGE(G31:G39)</f>
        <v>-0.15049121249319605</v>
      </c>
      <c r="H40" s="49">
        <f>MEDIAN(G31:G39)</f>
        <v>-0.14521902950787102</v>
      </c>
      <c r="O40" s="47">
        <f>AVERAGE(O31:O39)</f>
        <v>-0.10099968343428914</v>
      </c>
      <c r="P40" s="50">
        <f>MEDIAN(O31:O39)</f>
        <v>-0.10746924953265451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L33" sqref="L33"/>
    </sheetView>
  </sheetViews>
  <sheetFormatPr defaultRowHeight="15" x14ac:dyDescent="0.25"/>
  <sheetData>
    <row r="1" spans="1:21" x14ac:dyDescent="0.25">
      <c r="A1" s="12">
        <v>44197</v>
      </c>
      <c r="B1" s="20">
        <f>'[1]Pesq_leite cru adquirido'!M292</f>
        <v>599959</v>
      </c>
      <c r="C1">
        <f>[2]Plan2!$C181</f>
        <v>399.51289698336848</v>
      </c>
      <c r="D1">
        <f>[2]Plan2!M181</f>
        <v>2.5085623479493786</v>
      </c>
      <c r="E1" s="17"/>
      <c r="G1" s="20">
        <f>SUM(B1:B1)</f>
        <v>599959</v>
      </c>
      <c r="H1" s="5"/>
      <c r="I1" s="7">
        <f>G1/Plan1!G167-1</f>
        <v>-0.65269940468609988</v>
      </c>
      <c r="M1" s="12"/>
      <c r="N1" s="20"/>
      <c r="S1" s="20"/>
      <c r="U1" s="7"/>
    </row>
    <row r="2" spans="1:21" x14ac:dyDescent="0.25">
      <c r="A2" s="12">
        <v>44228</v>
      </c>
      <c r="B2" s="20">
        <f>'[1]Pesq_leite cru adquirido'!M293</f>
        <v>507945</v>
      </c>
      <c r="C2">
        <f>[2]Plan2!$C182</f>
        <v>414.4597917872145</v>
      </c>
      <c r="D2">
        <f>[2]Plan2!M182</f>
        <v>2.3688495035506159</v>
      </c>
      <c r="E2" s="18"/>
      <c r="F2" s="5"/>
      <c r="G2" s="20">
        <f>SUM(B1:B2)</f>
        <v>1107904</v>
      </c>
      <c r="H2" s="5"/>
      <c r="I2" s="7">
        <f>G2/Plan1!G168-1</f>
        <v>-0.35093080369696861</v>
      </c>
      <c r="M2" s="12"/>
      <c r="N2" s="20"/>
      <c r="S2" s="20"/>
      <c r="U2" s="7"/>
    </row>
    <row r="3" spans="1:21" x14ac:dyDescent="0.25">
      <c r="A3" s="12">
        <v>44256</v>
      </c>
      <c r="B3" s="20">
        <f>'[1]Pesq_leite cru adquirido'!M294</f>
        <v>553633</v>
      </c>
      <c r="C3">
        <f>[2]Plan2!$C183</f>
        <v>421.96964305415389</v>
      </c>
      <c r="D3">
        <f>[2]Plan2!M183</f>
        <v>2.3856364509259476</v>
      </c>
      <c r="E3" s="17"/>
      <c r="G3" s="20">
        <f t="shared" ref="G3:G12" si="0">SUM(B1:B3)</f>
        <v>1661537</v>
      </c>
      <c r="H3" s="5"/>
      <c r="I3" s="7">
        <f>G3/Plan1!G169-1</f>
        <v>-6.1917986182097318E-3</v>
      </c>
      <c r="M3" s="12"/>
      <c r="N3" s="20"/>
      <c r="S3" s="20"/>
      <c r="U3" s="7"/>
    </row>
    <row r="4" spans="1:21" x14ac:dyDescent="0.25">
      <c r="A4" s="12">
        <v>44287</v>
      </c>
      <c r="B4" s="20">
        <f>'[1]Pesq_leite cru adquirido'!M295</f>
        <v>510885</v>
      </c>
      <c r="C4">
        <f>[2]Plan2!$C184</f>
        <v>427.07547573510914</v>
      </c>
      <c r="D4">
        <f>[2]Plan2!M184</f>
        <v>2.4130078981716974</v>
      </c>
      <c r="E4" s="17"/>
      <c r="G4" s="20">
        <f t="shared" si="0"/>
        <v>1572463</v>
      </c>
      <c r="H4" s="5"/>
      <c r="I4" s="7">
        <f>G4/Plan1!G170-1</f>
        <v>-1.562947985201224E-2</v>
      </c>
      <c r="M4" s="12"/>
      <c r="N4" s="20"/>
      <c r="S4" s="20"/>
      <c r="U4" s="7"/>
    </row>
    <row r="5" spans="1:21" x14ac:dyDescent="0.25">
      <c r="A5" s="12">
        <v>44317</v>
      </c>
      <c r="B5" s="20">
        <f>'[1]Pesq_leite cru adquirido'!M296</f>
        <v>477036</v>
      </c>
      <c r="C5">
        <f>[2]Plan2!$C185</f>
        <v>441.51062681495586</v>
      </c>
      <c r="D5">
        <f>[2]Plan2!M185</f>
        <v>2.5226613184059281</v>
      </c>
      <c r="E5" s="17"/>
      <c r="G5" s="20">
        <f t="shared" si="0"/>
        <v>1541554</v>
      </c>
      <c r="H5" s="5"/>
      <c r="I5" s="7">
        <f>G5/Plan1!G171-1</f>
        <v>-1.1816124108726567E-2</v>
      </c>
      <c r="M5" s="12"/>
      <c r="N5" s="20"/>
      <c r="S5" s="20"/>
      <c r="U5" s="7"/>
    </row>
    <row r="6" spans="1:21" x14ac:dyDescent="0.25">
      <c r="A6" s="12">
        <v>44348</v>
      </c>
      <c r="B6" s="20">
        <f>'[1]Pesq_leite cru adquirido'!M297</f>
        <v>457273</v>
      </c>
      <c r="C6">
        <f>[2]Plan2!$C186</f>
        <v>452.9899031121447</v>
      </c>
      <c r="D6">
        <f>[2]Plan2!M186</f>
        <v>2.5863758568053523</v>
      </c>
      <c r="E6" s="17"/>
      <c r="G6" s="20">
        <f t="shared" si="0"/>
        <v>1445194</v>
      </c>
      <c r="H6" s="5"/>
      <c r="I6" s="7">
        <f>G6/Plan1!G172-1</f>
        <v>-2.9916187954854512E-2</v>
      </c>
      <c r="M6" s="12"/>
      <c r="R6" s="20"/>
      <c r="T6" s="7"/>
    </row>
    <row r="7" spans="1:21" x14ac:dyDescent="0.25">
      <c r="A7" s="12">
        <v>44378</v>
      </c>
      <c r="B7" s="20">
        <f>'[1]Pesq_leite cru adquirido'!M298</f>
        <v>477162</v>
      </c>
      <c r="C7">
        <f>[2]Plan2!$C187</f>
        <v>454.16767686023627</v>
      </c>
      <c r="D7">
        <f>[2]Plan2!M187</f>
        <v>2.6438209042974319</v>
      </c>
      <c r="E7" s="17"/>
      <c r="G7" s="20">
        <f t="shared" si="0"/>
        <v>1411471</v>
      </c>
      <c r="H7" s="5"/>
      <c r="I7" s="7">
        <f>G7/Plan1!G173-1</f>
        <v>-7.5303243220225191E-2</v>
      </c>
      <c r="M7" s="12"/>
      <c r="R7" s="20"/>
      <c r="T7" s="7"/>
    </row>
    <row r="8" spans="1:21" x14ac:dyDescent="0.25">
      <c r="A8" s="12">
        <v>44409</v>
      </c>
      <c r="B8" s="20">
        <f>'[1]Pesq_leite cru adquirido'!M299</f>
        <v>488177</v>
      </c>
      <c r="C8">
        <f>[2]Plan2!$C188</f>
        <v>462.43352857909258</v>
      </c>
      <c r="D8">
        <f>[2]Plan2!M188</f>
        <v>2.615541005633232</v>
      </c>
      <c r="E8" s="17"/>
      <c r="G8" s="20">
        <f t="shared" si="0"/>
        <v>1422612</v>
      </c>
      <c r="H8" s="5"/>
      <c r="I8" s="7">
        <f>G8/Plan1!G174-1</f>
        <v>-9.4676928520427195E-2</v>
      </c>
      <c r="M8" s="12"/>
      <c r="R8" s="20"/>
      <c r="T8" s="7"/>
    </row>
    <row r="9" spans="1:21" x14ac:dyDescent="0.25">
      <c r="A9" s="12">
        <v>44440</v>
      </c>
      <c r="B9" s="20">
        <f>'[1]Pesq_leite cru adquirido'!M300</f>
        <v>492490</v>
      </c>
      <c r="C9">
        <f>[2]Plan2!$C189</f>
        <v>468.76886792062618</v>
      </c>
      <c r="D9">
        <f>[2]Plan2!M189</f>
        <v>2.5208198105434576</v>
      </c>
      <c r="E9" s="17"/>
      <c r="G9" s="20">
        <f t="shared" si="0"/>
        <v>1457829</v>
      </c>
      <c r="H9" s="5"/>
      <c r="I9" s="7">
        <f>G9/Plan1!G175-1</f>
        <v>-0.10432132708701325</v>
      </c>
      <c r="M9" s="12"/>
      <c r="R9" s="20"/>
      <c r="T9" s="7"/>
    </row>
    <row r="10" spans="1:21" x14ac:dyDescent="0.25">
      <c r="A10" s="12">
        <v>44470</v>
      </c>
      <c r="B10" s="20">
        <f>'[1]Pesq_leite cru adquirido'!M301</f>
        <v>528070</v>
      </c>
      <c r="C10">
        <f>[2]Plan2!$C190</f>
        <v>481.30580091702262</v>
      </c>
      <c r="D10">
        <f>[2]Plan2!M190</f>
        <v>2.287514712445391</v>
      </c>
      <c r="E10" s="17"/>
      <c r="G10" s="20">
        <f t="shared" si="0"/>
        <v>1508737</v>
      </c>
      <c r="H10" s="5"/>
      <c r="I10" s="7">
        <f>G10/Plan1!G176-1</f>
        <v>-8.1281485599667302E-2</v>
      </c>
      <c r="M10" s="12"/>
      <c r="N10" s="20"/>
      <c r="S10" s="20"/>
      <c r="U10" s="7"/>
    </row>
    <row r="11" spans="1:21" x14ac:dyDescent="0.25">
      <c r="A11" s="12">
        <v>44501</v>
      </c>
      <c r="B11" s="20">
        <f>'[1]Pesq_leite cru adquirido'!M302</f>
        <v>545210</v>
      </c>
      <c r="C11">
        <f>[2]Plan2!$C191</f>
        <v>487.51800594367484</v>
      </c>
      <c r="D11">
        <f>[2]Plan2!M191</f>
        <v>2.2211294720748</v>
      </c>
      <c r="E11" s="17"/>
      <c r="G11" s="20">
        <f t="shared" si="0"/>
        <v>1565770</v>
      </c>
      <c r="H11" s="5"/>
      <c r="I11" s="7">
        <f>G11/Plan1!G177-1</f>
        <v>-6.467252158558312E-2</v>
      </c>
      <c r="M11" s="12"/>
      <c r="N11" s="37"/>
      <c r="S11" s="20"/>
      <c r="U11" s="7"/>
    </row>
    <row r="12" spans="1:21" x14ac:dyDescent="0.25">
      <c r="A12" s="12">
        <v>44531</v>
      </c>
      <c r="B12" s="20">
        <f>'[1]Pesq_leite cru adquirido'!M303</f>
        <v>571071</v>
      </c>
      <c r="C12">
        <f>[2]Plan2!$C192</f>
        <v>489.48319523704458</v>
      </c>
      <c r="D12">
        <f>[2]Plan2!M192</f>
        <v>2.2110850716120822</v>
      </c>
      <c r="E12" s="17"/>
      <c r="G12" s="20">
        <f t="shared" si="0"/>
        <v>1644351</v>
      </c>
      <c r="H12" s="5"/>
      <c r="I12" s="7">
        <f>G12/Plan1!G178-1</f>
        <v>-4.8209696464541207E-2</v>
      </c>
      <c r="M12" s="12"/>
      <c r="N12" s="37"/>
      <c r="S12" s="20"/>
      <c r="U12" s="7"/>
    </row>
    <row r="13" spans="1:21" x14ac:dyDescent="0.25">
      <c r="N13" s="37"/>
    </row>
    <row r="14" spans="1:21" x14ac:dyDescent="0.25">
      <c r="B14" t="s">
        <v>61</v>
      </c>
      <c r="G14" t="s">
        <v>62</v>
      </c>
      <c r="N14" s="37"/>
    </row>
    <row r="15" spans="1:21" ht="15.75" thickBot="1" x14ac:dyDescent="0.3">
      <c r="B15" s="30" t="s">
        <v>29</v>
      </c>
      <c r="C15" s="31" t="s">
        <v>30</v>
      </c>
      <c r="D15" s="31" t="s">
        <v>31</v>
      </c>
      <c r="G15" s="30" t="s">
        <v>29</v>
      </c>
      <c r="H15" s="31" t="s">
        <v>30</v>
      </c>
      <c r="I15" s="31" t="s">
        <v>31</v>
      </c>
      <c r="N15" s="37"/>
    </row>
    <row r="16" spans="1:21" ht="15.75" thickTop="1" x14ac:dyDescent="0.25">
      <c r="B16" s="32">
        <v>604486</v>
      </c>
      <c r="C16" s="24">
        <v>599959</v>
      </c>
      <c r="D16" s="25">
        <f t="shared" ref="D16:D27" si="1">(B16-C16)/C16</f>
        <v>7.5455156102333656E-3</v>
      </c>
      <c r="G16" s="32">
        <v>576789.51560200297</v>
      </c>
      <c r="H16" s="24">
        <v>599959</v>
      </c>
      <c r="I16" s="25">
        <f t="shared" ref="I16" si="2">(G16-H16)/H16</f>
        <v>-3.8618446257155957E-2</v>
      </c>
      <c r="N16" s="37"/>
    </row>
    <row r="17" spans="2:14" x14ac:dyDescent="0.25">
      <c r="B17" s="33">
        <v>556297</v>
      </c>
      <c r="C17" s="26">
        <v>507945</v>
      </c>
      <c r="D17" s="27">
        <f>(B17-C17)/C17</f>
        <v>9.5191408518638831E-2</v>
      </c>
      <c r="G17" s="33">
        <v>568902.07017572504</v>
      </c>
      <c r="H17" s="26">
        <v>507945</v>
      </c>
      <c r="I17" s="27">
        <f>(G17-H17)/H17</f>
        <v>0.12000722553765671</v>
      </c>
      <c r="N17" s="37"/>
    </row>
    <row r="18" spans="2:14" x14ac:dyDescent="0.25">
      <c r="B18" s="32">
        <v>564495</v>
      </c>
      <c r="C18" s="24">
        <v>553633</v>
      </c>
      <c r="D18" s="25">
        <f t="shared" si="1"/>
        <v>1.9619495225176246E-2</v>
      </c>
      <c r="G18" s="32">
        <v>544786.93767540006</v>
      </c>
      <c r="H18" s="24">
        <v>553633</v>
      </c>
      <c r="I18" s="25">
        <f t="shared" ref="I18:I27" si="3">(G18-H18)/H18</f>
        <v>-1.5978206365227406E-2</v>
      </c>
      <c r="N18" s="37"/>
    </row>
    <row r="19" spans="2:14" x14ac:dyDescent="0.25">
      <c r="B19" s="33">
        <v>529678</v>
      </c>
      <c r="C19" s="26">
        <v>510511</v>
      </c>
      <c r="D19" s="27">
        <f t="shared" si="1"/>
        <v>3.7544734589460366E-2</v>
      </c>
      <c r="G19" s="33">
        <v>523489.515196116</v>
      </c>
      <c r="H19" s="26">
        <v>510511</v>
      </c>
      <c r="I19" s="27">
        <f t="shared" si="3"/>
        <v>2.54225965671964E-2</v>
      </c>
      <c r="N19" s="37"/>
    </row>
    <row r="20" spans="2:14" x14ac:dyDescent="0.25">
      <c r="B20" s="32">
        <v>511336</v>
      </c>
      <c r="C20" s="24">
        <v>476676</v>
      </c>
      <c r="D20" s="25">
        <f t="shared" si="1"/>
        <v>7.2711862984500997E-2</v>
      </c>
      <c r="G20" s="32">
        <v>506602.30767025403</v>
      </c>
      <c r="H20" s="24">
        <v>476676</v>
      </c>
      <c r="I20" s="25">
        <f t="shared" si="3"/>
        <v>6.2781234360979002E-2</v>
      </c>
      <c r="N20" s="37"/>
    </row>
    <row r="21" spans="2:14" x14ac:dyDescent="0.25">
      <c r="B21" s="33">
        <v>498289</v>
      </c>
      <c r="C21" s="26">
        <v>456926</v>
      </c>
      <c r="D21" s="27">
        <f t="shared" si="1"/>
        <v>9.0524505062088825E-2</v>
      </c>
      <c r="G21" s="33">
        <v>535340.35316171497</v>
      </c>
      <c r="H21" s="26">
        <v>456926</v>
      </c>
      <c r="I21" s="27">
        <f t="shared" si="3"/>
        <v>0.17161280636627149</v>
      </c>
      <c r="N21" s="37"/>
    </row>
    <row r="22" spans="2:14" x14ac:dyDescent="0.25">
      <c r="B22" s="32">
        <v>535553</v>
      </c>
      <c r="C22" s="24">
        <v>476785</v>
      </c>
      <c r="D22" s="25">
        <f t="shared" si="1"/>
        <v>0.12325891124930524</v>
      </c>
      <c r="G22" s="32">
        <v>534150</v>
      </c>
      <c r="H22" s="24">
        <v>476785</v>
      </c>
      <c r="I22" s="25">
        <f t="shared" si="3"/>
        <v>0.12031628511803014</v>
      </c>
      <c r="N22" s="37"/>
    </row>
    <row r="23" spans="2:14" x14ac:dyDescent="0.25">
      <c r="B23" s="33">
        <v>527465</v>
      </c>
      <c r="C23" s="26">
        <v>487812</v>
      </c>
      <c r="D23" s="27">
        <f t="shared" si="1"/>
        <v>8.128746320303723E-2</v>
      </c>
      <c r="G23" s="33">
        <v>528766</v>
      </c>
      <c r="H23" s="26">
        <v>487812</v>
      </c>
      <c r="I23" s="27">
        <f t="shared" si="3"/>
        <v>8.3954474264675741E-2</v>
      </c>
      <c r="N23" s="37"/>
    </row>
    <row r="24" spans="2:14" x14ac:dyDescent="0.25">
      <c r="B24" s="32">
        <v>529363</v>
      </c>
      <c r="C24" s="24">
        <v>492122</v>
      </c>
      <c r="D24" s="25">
        <f t="shared" si="1"/>
        <v>7.5674324659332437E-2</v>
      </c>
      <c r="G24" s="32">
        <v>543867</v>
      </c>
      <c r="H24" s="24">
        <v>492122</v>
      </c>
      <c r="I24" s="25">
        <f t="shared" si="3"/>
        <v>0.1051466912676125</v>
      </c>
    </row>
    <row r="25" spans="2:14" x14ac:dyDescent="0.25">
      <c r="B25" s="33">
        <v>548409</v>
      </c>
      <c r="C25" s="26">
        <v>524094</v>
      </c>
      <c r="D25" s="27">
        <f t="shared" si="1"/>
        <v>4.6394349105313169E-2</v>
      </c>
      <c r="G25" s="33">
        <v>557437</v>
      </c>
      <c r="H25" s="26">
        <v>524094</v>
      </c>
      <c r="I25" s="27">
        <f t="shared" si="3"/>
        <v>6.3620266593397368E-2</v>
      </c>
    </row>
    <row r="26" spans="2:14" x14ac:dyDescent="0.25">
      <c r="B26" s="32">
        <v>553528</v>
      </c>
      <c r="C26" s="24">
        <v>539204</v>
      </c>
      <c r="D26" s="25">
        <f t="shared" si="1"/>
        <v>2.6565084828747563E-2</v>
      </c>
      <c r="G26" s="32">
        <v>567007</v>
      </c>
      <c r="H26" s="24">
        <v>539204</v>
      </c>
      <c r="I26" s="25">
        <f t="shared" si="3"/>
        <v>5.1563044784534239E-2</v>
      </c>
    </row>
    <row r="27" spans="2:14" ht="15.75" thickBot="1" x14ac:dyDescent="0.3">
      <c r="B27" s="33">
        <v>562766</v>
      </c>
      <c r="C27" s="26">
        <v>566366</v>
      </c>
      <c r="D27" s="27">
        <f t="shared" si="1"/>
        <v>-6.3563137617724226E-3</v>
      </c>
      <c r="G27" s="33">
        <v>557237</v>
      </c>
      <c r="H27" s="26">
        <v>566366</v>
      </c>
      <c r="I27" s="27">
        <f t="shared" si="3"/>
        <v>-1.6118552314227902E-2</v>
      </c>
    </row>
    <row r="28" spans="2:14" ht="15.75" thickTop="1" x14ac:dyDescent="0.25">
      <c r="B28" s="34"/>
      <c r="C28" s="28"/>
      <c r="D28" s="29">
        <f>AVERAGE(D16:D27)</f>
        <v>5.5830111772838496E-2</v>
      </c>
      <c r="G28" s="34"/>
      <c r="H28" s="28"/>
      <c r="I28" s="29">
        <f>AVERAGE(I16:I27)</f>
        <v>6.1142451660311868E-2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Embrapa</cp:lastModifiedBy>
  <dcterms:created xsi:type="dcterms:W3CDTF">2022-09-20T14:27:22Z</dcterms:created>
  <dcterms:modified xsi:type="dcterms:W3CDTF">2023-04-25T14:29:46Z</dcterms:modified>
</cp:coreProperties>
</file>