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G:\SKRIPSI\DOKUMENT\PENGUJIAN\"/>
    </mc:Choice>
  </mc:AlternateContent>
  <xr:revisionPtr revIDLastSave="0" documentId="13_ncr:1_{1E25DFCF-0245-4891-9DC2-CC5CD2113326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Form Responses 1" sheetId="2" r:id="rId1"/>
    <sheet name="rTabel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6" i="2" l="1"/>
  <c r="E41" i="2" s="1"/>
  <c r="C36" i="2"/>
  <c r="D36" i="2"/>
  <c r="E36" i="2"/>
  <c r="F36" i="2"/>
  <c r="G36" i="2"/>
  <c r="H36" i="2"/>
  <c r="I36" i="2"/>
  <c r="J36" i="2"/>
  <c r="K36" i="2"/>
  <c r="L36" i="2"/>
  <c r="B36" i="2"/>
  <c r="C37" i="2"/>
  <c r="D37" i="2"/>
  <c r="E37" i="2"/>
  <c r="F37" i="2"/>
  <c r="G37" i="2"/>
  <c r="H37" i="2"/>
  <c r="I37" i="2"/>
  <c r="J37" i="2"/>
  <c r="K37" i="2"/>
  <c r="L37" i="2"/>
  <c r="B37" i="2"/>
  <c r="B29" i="3"/>
  <c r="C29" i="3" s="1"/>
  <c r="B30" i="3"/>
  <c r="C30" i="3" s="1"/>
  <c r="B31" i="3"/>
  <c r="C31" i="3" s="1"/>
  <c r="B32" i="3"/>
  <c r="C32" i="3" s="1"/>
  <c r="B23" i="3"/>
  <c r="C23" i="3" s="1"/>
  <c r="B24" i="3"/>
  <c r="C24" i="3" s="1"/>
  <c r="B25" i="3"/>
  <c r="C25" i="3" s="1"/>
  <c r="B26" i="3"/>
  <c r="C26" i="3" s="1"/>
  <c r="B27" i="3"/>
  <c r="C27" i="3" s="1"/>
  <c r="B28" i="3"/>
  <c r="C28" i="3" s="1"/>
  <c r="M22" i="2"/>
  <c r="M23" i="2"/>
  <c r="M24" i="2"/>
  <c r="M25" i="2"/>
  <c r="M26" i="2"/>
  <c r="M27" i="2"/>
  <c r="M28" i="2"/>
  <c r="M29" i="2"/>
  <c r="M30" i="2"/>
  <c r="M31" i="2"/>
  <c r="C8" i="3" l="1"/>
  <c r="C9" i="3"/>
  <c r="B9" i="3"/>
  <c r="C3" i="3"/>
  <c r="B3" i="3"/>
  <c r="B4" i="3"/>
  <c r="B5" i="3"/>
  <c r="B6" i="3"/>
  <c r="B7" i="3"/>
  <c r="B8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M12" i="2"/>
  <c r="M13" i="2"/>
  <c r="M14" i="2"/>
  <c r="M15" i="2"/>
  <c r="M16" i="2"/>
  <c r="M17" i="2"/>
  <c r="M18" i="2"/>
  <c r="M19" i="2"/>
  <c r="M20" i="2"/>
  <c r="M21" i="2"/>
  <c r="M3" i="2"/>
  <c r="M4" i="2"/>
  <c r="M5" i="2"/>
  <c r="M6" i="2"/>
  <c r="M7" i="2"/>
  <c r="M8" i="2"/>
  <c r="M9" i="2"/>
  <c r="M10" i="2"/>
  <c r="M11" i="2"/>
  <c r="M2" i="2"/>
  <c r="G34" i="2" l="1"/>
  <c r="C34" i="2"/>
  <c r="K34" i="2"/>
  <c r="L34" i="2"/>
  <c r="F34" i="2"/>
  <c r="B34" i="2"/>
  <c r="D34" i="2"/>
  <c r="E34" i="2"/>
  <c r="H34" i="2"/>
  <c r="I34" i="2"/>
  <c r="J34" i="2"/>
  <c r="C4" i="3"/>
  <c r="M37" i="2"/>
  <c r="F41" i="2" l="1"/>
  <c r="C5" i="3"/>
  <c r="C6" i="3" l="1"/>
  <c r="C7" i="3" l="1"/>
  <c r="C10" i="3" l="1"/>
  <c r="C11" i="3" l="1"/>
  <c r="C12" i="3" l="1"/>
  <c r="C13" i="3" l="1"/>
  <c r="C14" i="3" l="1"/>
  <c r="C15" i="3" l="1"/>
  <c r="C16" i="3" l="1"/>
  <c r="C17" i="3" l="1"/>
  <c r="C18" i="3" l="1"/>
  <c r="C19" i="3" l="1"/>
  <c r="C20" i="3" l="1"/>
  <c r="C22" i="3" l="1"/>
  <c r="C21" i="3"/>
</calcChain>
</file>

<file path=xl/sharedStrings.xml><?xml version="1.0" encoding="utf-8"?>
<sst xmlns="http://schemas.openxmlformats.org/spreadsheetml/2006/main" count="67" uniqueCount="67">
  <si>
    <t>rHitung</t>
  </si>
  <si>
    <t>rTabel</t>
  </si>
  <si>
    <t>Keterangan</t>
  </si>
  <si>
    <t>Varians</t>
  </si>
  <si>
    <t>Uji Relibilitas</t>
  </si>
  <si>
    <t xml:space="preserve">0,80 &lt; 𝑟11 ≤ 1,00 </t>
  </si>
  <si>
    <t>Reliabilitas sangat tinggi</t>
  </si>
  <si>
    <t xml:space="preserve">0,60 &lt; 𝑟11 ≤ 0,80 </t>
  </si>
  <si>
    <t xml:space="preserve">Reliabilitas tinggi </t>
  </si>
  <si>
    <t xml:space="preserve">0,40 &lt; 𝑟11 ≤ 0,60 </t>
  </si>
  <si>
    <t xml:space="preserve">Reliabilitas sedang </t>
  </si>
  <si>
    <t xml:space="preserve">0,20 &lt; 𝑟11 ≤ 0,40 </t>
  </si>
  <si>
    <t>Reliabilitas rendah</t>
  </si>
  <si>
    <t xml:space="preserve">0,00 &lt; 𝑟11 ≤ 0,20 </t>
  </si>
  <si>
    <t>Tidak reliable</t>
  </si>
  <si>
    <t>Nilai r</t>
  </si>
  <si>
    <t>Nilai Acuan</t>
  </si>
  <si>
    <t>Kesimpulan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</si>
  <si>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</si>
  <si>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</si>
  <si>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</si>
  <si>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</si>
  <si>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</si>
  <si>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</si>
  <si>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</si>
  <si>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</si>
  <si>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</si>
  <si>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</si>
  <si>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</si>
  <si>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</si>
  <si>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</si>
  <si>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</si>
  <si>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</si>
  <si>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</si>
  <si>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</si>
  <si>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</si>
  <si>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</si>
  <si>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</si>
  <si>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Responden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</si>
  <si>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</si>
  <si>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</si>
  <si>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</si>
  <si>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</si>
  <si>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</si>
  <si>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</si>
  <si>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</si>
  <si>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</si>
  <si>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</si>
  <si>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</si>
  <si>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</si>
  <si>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TOTAL</t>
  </si>
  <si>
    <t>Uji validitas</t>
  </si>
  <si>
    <t>total varian</t>
  </si>
  <si>
    <t>varian total</t>
  </si>
  <si>
    <t>DF</t>
  </si>
  <si>
    <t>R</t>
  </si>
  <si>
    <t>T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</si>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</sst>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0"/>
      <color rgb="FF000000"/>
      <name val="Arial"/>
      <scheme val="minor"/>
    </font>
    <font>
      <sz val="12"/>
      <color rgb="FF000000"/>
      <name val="Times New Roman"/>
      <family val="1"/>
    </font>
    <font>
      <sz val="8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name val="Times New Roman"/>
      <family val="1"/>
    </font>
    <font>
      <sz val="10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0" xfId="0" applyFont="1" applyFill="1"/>
    <xf numFmtId="0" fontId="1" fillId="2" borderId="5" xfId="0" applyFont="1" applyFill="1" applyBorder="1"/>
    <xf numFmtId="164" fontId="1" fillId="2" borderId="0" xfId="0" applyNumberFormat="1" applyFont="1" applyFill="1"/>
    <xf numFmtId="0" fontId="1" fillId="3" borderId="0" xfId="0" applyFont="1" applyFill="1"/>
    <xf numFmtId="0" fontId="1" fillId="0" borderId="0" xfId="0" applyFont="1"/>
    <xf numFmtId="0" fontId="1" fillId="3" borderId="6" xfId="0" applyFont="1" applyFill="1" applyBorder="1"/>
    <xf numFmtId="2" fontId="1" fillId="3" borderId="6" xfId="0" applyNumberFormat="1" applyFont="1" applyFill="1" applyBorder="1"/>
    <xf numFmtId="0" fontId="1" fillId="3" borderId="6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164" fontId="4" fillId="4" borderId="6" xfId="0" applyNumberFormat="1" applyFont="1" applyFill="1" applyBorder="1" applyAlignment="1">
      <alignment horizontal="center"/>
    </xf>
    <xf numFmtId="164" fontId="1" fillId="7" borderId="0" xfId="0" applyNumberFormat="1" applyFont="1" applyFill="1"/>
    <xf numFmtId="0" fontId="1" fillId="7" borderId="0" xfId="0" applyFont="1" applyFill="1"/>
    <xf numFmtId="0" fontId="3" fillId="5" borderId="6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164" fontId="1" fillId="3" borderId="6" xfId="0" applyNumberFormat="1" applyFont="1" applyFill="1" applyBorder="1"/>
    <xf numFmtId="0" fontId="5" fillId="0" borderId="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7</xdr:row>
      <xdr:rowOff>38100</xdr:rowOff>
    </xdr:from>
    <xdr:to>
      <xdr:col>6</xdr:col>
      <xdr:colOff>352686</xdr:colOff>
      <xdr:row>12</xdr:row>
      <xdr:rowOff>152556</xdr:rowOff>
    </xdr:to>
    <xdr:pic>
      <xdr:nvPicPr>
        <xdr:cNvPr id="2" name="Gambar 1">
          <a:extLst>
            <a:ext uri="{FF2B5EF4-FFF2-40B4-BE49-F238E27FC236}">
              <a16:creationId xmlns:a16="http://schemas.microsoft.com/office/drawing/2014/main" id="{65346B19-0274-4DF9-135B-A848B23C7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43125" y="1438275"/>
          <a:ext cx="1867161" cy="11145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F6905-84EA-4998-A96D-B168CF5C9440}">
  <dimension ref="A1:N44"/>
  <sheetViews>
    <sheetView topLeftCell="A19" zoomScale="70" zoomScaleNormal="70" workbookViewId="0">
      <selection activeCell="R27" sqref="R27"/>
    </sheetView>
  </sheetViews>
  <sheetFormatPr defaultRowHeight="12.75" x14ac:dyDescent="0.2"/>
  <cols>
    <col min="1" max="1" width="12.5703125" customWidth="1"/>
    <col min="2" max="13" width="12" bestFit="1" customWidth="1"/>
    <col min="14" max="14" width="9.85546875" bestFit="1" customWidth="1"/>
  </cols>
  <sheetData>
    <row r="1" spans="1:13" x14ac:dyDescent="0.2">
      <c r="A1" s="20" t="s">
        <v>38</v>
      </c>
      <c r="B1" s="20" t="s">
        <v>39</v>
      </c>
      <c r="C1" s="20" t="s">
        <v>40</v>
      </c>
      <c r="D1" s="20" t="s">
        <v>41</v>
      </c>
      <c r="E1" s="20" t="s">
        <v>42</v>
      </c>
      <c r="F1" s="20" t="s">
        <v>43</v>
      </c>
      <c r="G1" s="20" t="s">
        <v>44</v>
      </c>
      <c r="H1" s="20" t="s">
        <v>45</v>
      </c>
      <c r="I1" s="20" t="s">
        <v>46</v>
      </c>
      <c r="J1" s="20" t="s">
        <v>47</v>
      </c>
      <c r="K1" s="20" t="s">
        <v>48</v>
      </c>
      <c r="L1" s="20" t="s">
        <v>49</v>
      </c>
      <c r="M1" s="20" t="s">
        <v>50</v>
      </c>
    </row>
    <row r="2" spans="1:13" ht="13.5" thickBot="1" x14ac:dyDescent="0.25">
      <c r="A2" s="21" t="s">
        <v>18</v>
      </c>
      <c r="B2" s="24">
        <v>4</v>
      </c>
      <c r="C2" s="24">
        <v>4</v>
      </c>
      <c r="D2" s="24">
        <v>4</v>
      </c>
      <c r="E2" s="24">
        <v>4</v>
      </c>
      <c r="F2" s="24">
        <v>3</v>
      </c>
      <c r="G2" s="24">
        <v>4</v>
      </c>
      <c r="H2" s="24">
        <v>4</v>
      </c>
      <c r="I2" s="24">
        <v>3</v>
      </c>
      <c r="J2" s="24">
        <v>4</v>
      </c>
      <c r="K2" s="24">
        <v>3</v>
      </c>
      <c r="L2" s="24">
        <v>3</v>
      </c>
      <c r="M2" s="22">
        <f>SUM(B2:L2)</f>
        <v>40</v>
      </c>
    </row>
    <row r="3" spans="1:13" ht="13.5" thickBot="1" x14ac:dyDescent="0.25">
      <c r="A3" s="21" t="s">
        <v>19</v>
      </c>
      <c r="B3" s="24">
        <v>4</v>
      </c>
      <c r="C3" s="24">
        <v>4</v>
      </c>
      <c r="D3" s="24">
        <v>3</v>
      </c>
      <c r="E3" s="24">
        <v>4</v>
      </c>
      <c r="F3" s="24">
        <v>3</v>
      </c>
      <c r="G3" s="24">
        <v>3</v>
      </c>
      <c r="H3" s="24">
        <v>3</v>
      </c>
      <c r="I3" s="24">
        <v>3</v>
      </c>
      <c r="J3" s="24">
        <v>4</v>
      </c>
      <c r="K3" s="24">
        <v>3</v>
      </c>
      <c r="L3" s="24">
        <v>4</v>
      </c>
      <c r="M3" s="22">
        <f t="shared" ref="M3:M31" si="0">SUM(B3:L3)</f>
        <v>38</v>
      </c>
    </row>
    <row r="4" spans="1:13" ht="13.5" thickBot="1" x14ac:dyDescent="0.25">
      <c r="A4" s="21" t="s">
        <v>20</v>
      </c>
      <c r="B4" s="24">
        <v>4</v>
      </c>
      <c r="C4" s="24">
        <v>4</v>
      </c>
      <c r="D4" s="24">
        <v>4</v>
      </c>
      <c r="E4" s="24">
        <v>3</v>
      </c>
      <c r="F4" s="24">
        <v>4</v>
      </c>
      <c r="G4" s="24">
        <v>4</v>
      </c>
      <c r="H4" s="24">
        <v>4</v>
      </c>
      <c r="I4" s="24">
        <v>4</v>
      </c>
      <c r="J4" s="24">
        <v>4</v>
      </c>
      <c r="K4" s="24">
        <v>4</v>
      </c>
      <c r="L4" s="24">
        <v>4</v>
      </c>
      <c r="M4" s="22">
        <f t="shared" si="0"/>
        <v>43</v>
      </c>
    </row>
    <row r="5" spans="1:13" ht="13.5" thickBot="1" x14ac:dyDescent="0.25">
      <c r="A5" s="21" t="s">
        <v>21</v>
      </c>
      <c r="B5" s="24">
        <v>4</v>
      </c>
      <c r="C5" s="24">
        <v>4</v>
      </c>
      <c r="D5" s="24">
        <v>3</v>
      </c>
      <c r="E5" s="24">
        <v>4</v>
      </c>
      <c r="F5" s="24">
        <v>4</v>
      </c>
      <c r="G5" s="24">
        <v>4</v>
      </c>
      <c r="H5" s="24">
        <v>4</v>
      </c>
      <c r="I5" s="24">
        <v>4</v>
      </c>
      <c r="J5" s="24">
        <v>4</v>
      </c>
      <c r="K5" s="24">
        <v>3</v>
      </c>
      <c r="L5" s="24">
        <v>4</v>
      </c>
      <c r="M5" s="22">
        <f t="shared" si="0"/>
        <v>42</v>
      </c>
    </row>
    <row r="6" spans="1:13" ht="13.5" thickBot="1" x14ac:dyDescent="0.25">
      <c r="A6" s="21" t="s">
        <v>22</v>
      </c>
      <c r="B6" s="24">
        <v>3</v>
      </c>
      <c r="C6" s="24">
        <v>3</v>
      </c>
      <c r="D6" s="24">
        <v>3</v>
      </c>
      <c r="E6" s="24">
        <v>3</v>
      </c>
      <c r="F6" s="24">
        <v>4</v>
      </c>
      <c r="G6" s="24">
        <v>3</v>
      </c>
      <c r="H6" s="24">
        <v>3</v>
      </c>
      <c r="I6" s="24">
        <v>3</v>
      </c>
      <c r="J6" s="24">
        <v>3</v>
      </c>
      <c r="K6" s="24">
        <v>3</v>
      </c>
      <c r="L6" s="24">
        <v>3</v>
      </c>
      <c r="M6" s="22">
        <f t="shared" si="0"/>
        <v>34</v>
      </c>
    </row>
    <row r="7" spans="1:13" ht="13.5" thickBot="1" x14ac:dyDescent="0.25">
      <c r="A7" s="21" t="s">
        <v>23</v>
      </c>
      <c r="B7" s="24">
        <v>3</v>
      </c>
      <c r="C7" s="24">
        <v>3</v>
      </c>
      <c r="D7" s="24">
        <v>3</v>
      </c>
      <c r="E7" s="24">
        <v>3</v>
      </c>
      <c r="F7" s="24">
        <v>3</v>
      </c>
      <c r="G7" s="24">
        <v>3</v>
      </c>
      <c r="H7" s="24">
        <v>3</v>
      </c>
      <c r="I7" s="24">
        <v>3</v>
      </c>
      <c r="J7" s="24">
        <v>3</v>
      </c>
      <c r="K7" s="24">
        <v>3</v>
      </c>
      <c r="L7" s="24">
        <v>3</v>
      </c>
      <c r="M7" s="22">
        <f t="shared" si="0"/>
        <v>33</v>
      </c>
    </row>
    <row r="8" spans="1:13" ht="13.5" thickBot="1" x14ac:dyDescent="0.25">
      <c r="A8" s="21" t="s">
        <v>24</v>
      </c>
      <c r="B8" s="24">
        <v>4</v>
      </c>
      <c r="C8" s="24">
        <v>3</v>
      </c>
      <c r="D8" s="24">
        <v>4</v>
      </c>
      <c r="E8" s="24">
        <v>4</v>
      </c>
      <c r="F8" s="24">
        <v>4</v>
      </c>
      <c r="G8" s="24">
        <v>4</v>
      </c>
      <c r="H8" s="24">
        <v>4</v>
      </c>
      <c r="I8" s="24">
        <v>4</v>
      </c>
      <c r="J8" s="24">
        <v>4</v>
      </c>
      <c r="K8" s="24">
        <v>4</v>
      </c>
      <c r="L8" s="24">
        <v>4</v>
      </c>
      <c r="M8" s="22">
        <f t="shared" si="0"/>
        <v>43</v>
      </c>
    </row>
    <row r="9" spans="1:13" ht="13.5" thickBot="1" x14ac:dyDescent="0.25">
      <c r="A9" s="21" t="s">
        <v>25</v>
      </c>
      <c r="B9" s="24">
        <v>4</v>
      </c>
      <c r="C9" s="24">
        <v>4</v>
      </c>
      <c r="D9" s="24">
        <v>3</v>
      </c>
      <c r="E9" s="24">
        <v>3</v>
      </c>
      <c r="F9" s="24">
        <v>2</v>
      </c>
      <c r="G9" s="24">
        <v>4</v>
      </c>
      <c r="H9" s="24">
        <v>4</v>
      </c>
      <c r="I9" s="24">
        <v>4</v>
      </c>
      <c r="J9" s="24">
        <v>3</v>
      </c>
      <c r="K9" s="24">
        <v>3</v>
      </c>
      <c r="L9" s="24">
        <v>3</v>
      </c>
      <c r="M9" s="22">
        <f t="shared" si="0"/>
        <v>37</v>
      </c>
    </row>
    <row r="10" spans="1:13" ht="13.5" thickBot="1" x14ac:dyDescent="0.25">
      <c r="A10" s="21" t="s">
        <v>26</v>
      </c>
      <c r="B10" s="24">
        <v>4</v>
      </c>
      <c r="C10" s="24">
        <v>4</v>
      </c>
      <c r="D10" s="24">
        <v>4</v>
      </c>
      <c r="E10" s="24">
        <v>4</v>
      </c>
      <c r="F10" s="24">
        <v>4</v>
      </c>
      <c r="G10" s="24">
        <v>4</v>
      </c>
      <c r="H10" s="24">
        <v>4</v>
      </c>
      <c r="I10" s="24">
        <v>4</v>
      </c>
      <c r="J10" s="24">
        <v>4</v>
      </c>
      <c r="K10" s="24">
        <v>4</v>
      </c>
      <c r="L10" s="24">
        <v>4</v>
      </c>
      <c r="M10" s="22">
        <f t="shared" si="0"/>
        <v>44</v>
      </c>
    </row>
    <row r="11" spans="1:13" ht="13.5" thickBot="1" x14ac:dyDescent="0.25">
      <c r="A11" s="21" t="s">
        <v>27</v>
      </c>
      <c r="B11" s="24">
        <v>4</v>
      </c>
      <c r="C11" s="24">
        <v>4</v>
      </c>
      <c r="D11" s="24">
        <v>4</v>
      </c>
      <c r="E11" s="24">
        <v>3</v>
      </c>
      <c r="F11" s="24">
        <v>4</v>
      </c>
      <c r="G11" s="24">
        <v>3</v>
      </c>
      <c r="H11" s="24">
        <v>4</v>
      </c>
      <c r="I11" s="24">
        <v>3</v>
      </c>
      <c r="J11" s="24">
        <v>4</v>
      </c>
      <c r="K11" s="24">
        <v>3</v>
      </c>
      <c r="L11" s="24">
        <v>4</v>
      </c>
      <c r="M11" s="22">
        <f t="shared" si="0"/>
        <v>40</v>
      </c>
    </row>
    <row r="12" spans="1:13" ht="13.5" thickBot="1" x14ac:dyDescent="0.25">
      <c r="A12" s="21" t="s">
        <v>28</v>
      </c>
      <c r="B12" s="24">
        <v>4</v>
      </c>
      <c r="C12" s="24">
        <v>4</v>
      </c>
      <c r="D12" s="24">
        <v>4</v>
      </c>
      <c r="E12" s="24">
        <v>3</v>
      </c>
      <c r="F12" s="24">
        <v>4</v>
      </c>
      <c r="G12" s="24">
        <v>4</v>
      </c>
      <c r="H12" s="24">
        <v>4</v>
      </c>
      <c r="I12" s="24">
        <v>4</v>
      </c>
      <c r="J12" s="24">
        <v>4</v>
      </c>
      <c r="K12" s="24">
        <v>3</v>
      </c>
      <c r="L12" s="24">
        <v>4</v>
      </c>
      <c r="M12" s="22">
        <f t="shared" si="0"/>
        <v>42</v>
      </c>
    </row>
    <row r="13" spans="1:13" ht="13.5" thickBot="1" x14ac:dyDescent="0.25">
      <c r="A13" s="21" t="s">
        <v>29</v>
      </c>
      <c r="B13" s="24">
        <v>4</v>
      </c>
      <c r="C13" s="24">
        <v>4</v>
      </c>
      <c r="D13" s="24">
        <v>3</v>
      </c>
      <c r="E13" s="24">
        <v>4</v>
      </c>
      <c r="F13" s="24">
        <v>4</v>
      </c>
      <c r="G13" s="24">
        <v>4</v>
      </c>
      <c r="H13" s="24">
        <v>4</v>
      </c>
      <c r="I13" s="24">
        <v>4</v>
      </c>
      <c r="J13" s="24">
        <v>4</v>
      </c>
      <c r="K13" s="24">
        <v>4</v>
      </c>
      <c r="L13" s="24">
        <v>4</v>
      </c>
      <c r="M13" s="22">
        <f t="shared" si="0"/>
        <v>43</v>
      </c>
    </row>
    <row r="14" spans="1:13" ht="13.5" thickBot="1" x14ac:dyDescent="0.25">
      <c r="A14" s="21" t="s">
        <v>30</v>
      </c>
      <c r="B14" s="24">
        <v>3</v>
      </c>
      <c r="C14" s="24">
        <v>3</v>
      </c>
      <c r="D14" s="24">
        <v>3</v>
      </c>
      <c r="E14" s="24">
        <v>3</v>
      </c>
      <c r="F14" s="24">
        <v>3</v>
      </c>
      <c r="G14" s="24">
        <v>3</v>
      </c>
      <c r="H14" s="24">
        <v>3</v>
      </c>
      <c r="I14" s="24">
        <v>3</v>
      </c>
      <c r="J14" s="24">
        <v>3</v>
      </c>
      <c r="K14" s="24">
        <v>3</v>
      </c>
      <c r="L14" s="24">
        <v>3</v>
      </c>
      <c r="M14" s="22">
        <f t="shared" si="0"/>
        <v>33</v>
      </c>
    </row>
    <row r="15" spans="1:13" ht="13.5" thickBot="1" x14ac:dyDescent="0.25">
      <c r="A15" s="21" t="s">
        <v>31</v>
      </c>
      <c r="B15" s="24">
        <v>4</v>
      </c>
      <c r="C15" s="24">
        <v>4</v>
      </c>
      <c r="D15" s="24">
        <v>4</v>
      </c>
      <c r="E15" s="24">
        <v>3</v>
      </c>
      <c r="F15" s="24">
        <v>4</v>
      </c>
      <c r="G15" s="24">
        <v>3</v>
      </c>
      <c r="H15" s="24">
        <v>4</v>
      </c>
      <c r="I15" s="24">
        <v>3</v>
      </c>
      <c r="J15" s="24">
        <v>4</v>
      </c>
      <c r="K15" s="24">
        <v>4</v>
      </c>
      <c r="L15" s="24">
        <v>4</v>
      </c>
      <c r="M15" s="22">
        <f t="shared" si="0"/>
        <v>41</v>
      </c>
    </row>
    <row r="16" spans="1:13" ht="13.5" thickBot="1" x14ac:dyDescent="0.25">
      <c r="A16" s="21" t="s">
        <v>32</v>
      </c>
      <c r="B16" s="24">
        <v>4</v>
      </c>
      <c r="C16" s="24">
        <v>4</v>
      </c>
      <c r="D16" s="24">
        <v>3</v>
      </c>
      <c r="E16" s="24">
        <v>4</v>
      </c>
      <c r="F16" s="24">
        <v>4</v>
      </c>
      <c r="G16" s="24">
        <v>4</v>
      </c>
      <c r="H16" s="24">
        <v>4</v>
      </c>
      <c r="I16" s="24">
        <v>4</v>
      </c>
      <c r="J16" s="24">
        <v>4</v>
      </c>
      <c r="K16" s="24">
        <v>3</v>
      </c>
      <c r="L16" s="24">
        <v>4</v>
      </c>
      <c r="M16" s="22">
        <f t="shared" si="0"/>
        <v>42</v>
      </c>
    </row>
    <row r="17" spans="1:13" ht="13.5" thickBot="1" x14ac:dyDescent="0.25">
      <c r="A17" s="21" t="s">
        <v>33</v>
      </c>
      <c r="B17" s="24">
        <v>3</v>
      </c>
      <c r="C17" s="24">
        <v>3</v>
      </c>
      <c r="D17" s="24">
        <v>3</v>
      </c>
      <c r="E17" s="24">
        <v>3</v>
      </c>
      <c r="F17" s="24">
        <v>4</v>
      </c>
      <c r="G17" s="24">
        <v>3</v>
      </c>
      <c r="H17" s="24">
        <v>3</v>
      </c>
      <c r="I17" s="24">
        <v>3</v>
      </c>
      <c r="J17" s="24">
        <v>3</v>
      </c>
      <c r="K17" s="24">
        <v>3</v>
      </c>
      <c r="L17" s="24">
        <v>3</v>
      </c>
      <c r="M17" s="22">
        <f t="shared" si="0"/>
        <v>34</v>
      </c>
    </row>
    <row r="18" spans="1:13" ht="13.5" thickBot="1" x14ac:dyDescent="0.25">
      <c r="A18" s="21" t="s">
        <v>34</v>
      </c>
      <c r="B18" s="24">
        <v>4</v>
      </c>
      <c r="C18" s="24">
        <v>4</v>
      </c>
      <c r="D18" s="24">
        <v>3</v>
      </c>
      <c r="E18" s="24">
        <v>3</v>
      </c>
      <c r="F18" s="24">
        <v>2</v>
      </c>
      <c r="G18" s="24">
        <v>4</v>
      </c>
      <c r="H18" s="24">
        <v>4</v>
      </c>
      <c r="I18" s="24">
        <v>4</v>
      </c>
      <c r="J18" s="24">
        <v>3</v>
      </c>
      <c r="K18" s="24">
        <v>3</v>
      </c>
      <c r="L18" s="24">
        <v>3</v>
      </c>
      <c r="M18" s="22">
        <f t="shared" si="0"/>
        <v>37</v>
      </c>
    </row>
    <row r="19" spans="1:13" ht="13.5" thickBot="1" x14ac:dyDescent="0.25">
      <c r="A19" s="21" t="s">
        <v>35</v>
      </c>
      <c r="B19" s="24">
        <v>4</v>
      </c>
      <c r="C19" s="24">
        <v>4</v>
      </c>
      <c r="D19" s="24">
        <v>4</v>
      </c>
      <c r="E19" s="24">
        <v>4</v>
      </c>
      <c r="F19" s="24">
        <v>4</v>
      </c>
      <c r="G19" s="24">
        <v>4</v>
      </c>
      <c r="H19" s="24">
        <v>4</v>
      </c>
      <c r="I19" s="24">
        <v>4</v>
      </c>
      <c r="J19" s="24">
        <v>4</v>
      </c>
      <c r="K19" s="24">
        <v>3</v>
      </c>
      <c r="L19" s="24">
        <v>4</v>
      </c>
      <c r="M19" s="22">
        <f t="shared" si="0"/>
        <v>43</v>
      </c>
    </row>
    <row r="20" spans="1:13" ht="13.5" thickBot="1" x14ac:dyDescent="0.25">
      <c r="A20" s="21" t="s">
        <v>36</v>
      </c>
      <c r="B20" s="24">
        <v>4</v>
      </c>
      <c r="C20" s="24">
        <v>4</v>
      </c>
      <c r="D20" s="24">
        <v>3</v>
      </c>
      <c r="E20" s="24">
        <v>4</v>
      </c>
      <c r="F20" s="24">
        <v>3</v>
      </c>
      <c r="G20" s="24">
        <v>3</v>
      </c>
      <c r="H20" s="24">
        <v>3</v>
      </c>
      <c r="I20" s="24">
        <v>3</v>
      </c>
      <c r="J20" s="24">
        <v>4</v>
      </c>
      <c r="K20" s="24">
        <v>4</v>
      </c>
      <c r="L20" s="24">
        <v>4</v>
      </c>
      <c r="M20" s="22">
        <f t="shared" si="0"/>
        <v>39</v>
      </c>
    </row>
    <row r="21" spans="1:13" ht="13.5" thickBot="1" x14ac:dyDescent="0.25">
      <c r="A21" s="21" t="s">
        <v>37</v>
      </c>
      <c r="B21" s="24">
        <v>4</v>
      </c>
      <c r="C21" s="24">
        <v>4</v>
      </c>
      <c r="D21" s="24">
        <v>3</v>
      </c>
      <c r="E21" s="24">
        <v>3</v>
      </c>
      <c r="F21" s="24">
        <v>4</v>
      </c>
      <c r="G21" s="24">
        <v>4</v>
      </c>
      <c r="H21" s="24">
        <v>4</v>
      </c>
      <c r="I21" s="24">
        <v>4</v>
      </c>
      <c r="J21" s="24">
        <v>3</v>
      </c>
      <c r="K21" s="24">
        <v>3</v>
      </c>
      <c r="L21" s="24">
        <v>3</v>
      </c>
      <c r="M21" s="22">
        <f t="shared" si="0"/>
        <v>39</v>
      </c>
    </row>
    <row r="22" spans="1:13" ht="13.5" thickBot="1" x14ac:dyDescent="0.25">
      <c r="A22" s="21" t="s">
        <v>57</v>
      </c>
      <c r="B22" s="24">
        <v>4</v>
      </c>
      <c r="C22" s="24">
        <v>3</v>
      </c>
      <c r="D22" s="24">
        <v>4</v>
      </c>
      <c r="E22" s="24">
        <v>3</v>
      </c>
      <c r="F22" s="24">
        <v>4</v>
      </c>
      <c r="G22" s="24">
        <v>4</v>
      </c>
      <c r="H22" s="24">
        <v>4</v>
      </c>
      <c r="I22" s="24">
        <v>4</v>
      </c>
      <c r="J22" s="24">
        <v>3</v>
      </c>
      <c r="K22" s="24">
        <v>4</v>
      </c>
      <c r="L22" s="24">
        <v>3</v>
      </c>
      <c r="M22" s="22">
        <f t="shared" si="0"/>
        <v>40</v>
      </c>
    </row>
    <row r="23" spans="1:13" ht="13.5" thickBot="1" x14ac:dyDescent="0.25">
      <c r="A23" s="21" t="s">
        <v>58</v>
      </c>
      <c r="B23" s="24">
        <v>4</v>
      </c>
      <c r="C23" s="24">
        <v>4</v>
      </c>
      <c r="D23" s="24">
        <v>4</v>
      </c>
      <c r="E23" s="24">
        <v>4</v>
      </c>
      <c r="F23" s="24">
        <v>4</v>
      </c>
      <c r="G23" s="24">
        <v>4</v>
      </c>
      <c r="H23" s="24">
        <v>4</v>
      </c>
      <c r="I23" s="24">
        <v>4</v>
      </c>
      <c r="J23" s="24">
        <v>4</v>
      </c>
      <c r="K23" s="24">
        <v>4</v>
      </c>
      <c r="L23" s="24">
        <v>4</v>
      </c>
      <c r="M23" s="22">
        <f t="shared" si="0"/>
        <v>44</v>
      </c>
    </row>
    <row r="24" spans="1:13" ht="13.5" thickBot="1" x14ac:dyDescent="0.25">
      <c r="A24" s="21" t="s">
        <v>59</v>
      </c>
      <c r="B24" s="24">
        <v>4</v>
      </c>
      <c r="C24" s="24">
        <v>4</v>
      </c>
      <c r="D24" s="24">
        <v>4</v>
      </c>
      <c r="E24" s="24">
        <v>3</v>
      </c>
      <c r="F24" s="24">
        <v>4</v>
      </c>
      <c r="G24" s="24">
        <v>4</v>
      </c>
      <c r="H24" s="24">
        <v>4</v>
      </c>
      <c r="I24" s="24">
        <v>4</v>
      </c>
      <c r="J24" s="24">
        <v>4</v>
      </c>
      <c r="K24" s="24">
        <v>3</v>
      </c>
      <c r="L24" s="24">
        <v>3</v>
      </c>
      <c r="M24" s="22">
        <f t="shared" si="0"/>
        <v>41</v>
      </c>
    </row>
    <row r="25" spans="1:13" ht="13.5" thickBot="1" x14ac:dyDescent="0.25">
      <c r="A25" s="21" t="s">
        <v>60</v>
      </c>
      <c r="B25" s="24">
        <v>4</v>
      </c>
      <c r="C25" s="24">
        <v>3</v>
      </c>
      <c r="D25" s="24">
        <v>4</v>
      </c>
      <c r="E25" s="24">
        <v>4</v>
      </c>
      <c r="F25" s="24">
        <v>4</v>
      </c>
      <c r="G25" s="24">
        <v>4</v>
      </c>
      <c r="H25" s="24">
        <v>4</v>
      </c>
      <c r="I25" s="24">
        <v>4</v>
      </c>
      <c r="J25" s="24">
        <v>4</v>
      </c>
      <c r="K25" s="24">
        <v>3</v>
      </c>
      <c r="L25" s="24">
        <v>4</v>
      </c>
      <c r="M25" s="22">
        <f t="shared" si="0"/>
        <v>42</v>
      </c>
    </row>
    <row r="26" spans="1:13" ht="13.5" thickBot="1" x14ac:dyDescent="0.25">
      <c r="A26" s="21" t="s">
        <v>61</v>
      </c>
      <c r="B26" s="24">
        <v>4</v>
      </c>
      <c r="C26" s="24">
        <v>4</v>
      </c>
      <c r="D26" s="24">
        <v>3</v>
      </c>
      <c r="E26" s="24">
        <v>3</v>
      </c>
      <c r="F26" s="24">
        <v>4</v>
      </c>
      <c r="G26" s="24">
        <v>3</v>
      </c>
      <c r="H26" s="24">
        <v>3</v>
      </c>
      <c r="I26" s="24">
        <v>4</v>
      </c>
      <c r="J26" s="24">
        <v>4</v>
      </c>
      <c r="K26" s="24">
        <v>3</v>
      </c>
      <c r="L26" s="24">
        <v>4</v>
      </c>
      <c r="M26" s="22">
        <f t="shared" si="0"/>
        <v>39</v>
      </c>
    </row>
    <row r="27" spans="1:13" ht="13.5" thickBot="1" x14ac:dyDescent="0.25">
      <c r="A27" s="21" t="s">
        <v>62</v>
      </c>
      <c r="B27" s="24">
        <v>4</v>
      </c>
      <c r="C27" s="24">
        <v>4</v>
      </c>
      <c r="D27" s="24">
        <v>4</v>
      </c>
      <c r="E27" s="24">
        <v>3</v>
      </c>
      <c r="F27" s="24">
        <v>3</v>
      </c>
      <c r="G27" s="24">
        <v>3</v>
      </c>
      <c r="H27" s="24">
        <v>4</v>
      </c>
      <c r="I27" s="24">
        <v>3</v>
      </c>
      <c r="J27" s="24">
        <v>4</v>
      </c>
      <c r="K27" s="24">
        <v>4</v>
      </c>
      <c r="L27" s="24">
        <v>4</v>
      </c>
      <c r="M27" s="22">
        <f t="shared" si="0"/>
        <v>40</v>
      </c>
    </row>
    <row r="28" spans="1:13" ht="13.5" thickBot="1" x14ac:dyDescent="0.25">
      <c r="A28" s="21" t="s">
        <v>63</v>
      </c>
      <c r="B28" s="24">
        <v>3</v>
      </c>
      <c r="C28" s="24">
        <v>4</v>
      </c>
      <c r="D28" s="24">
        <v>3</v>
      </c>
      <c r="E28" s="24">
        <v>4</v>
      </c>
      <c r="F28" s="24">
        <v>4</v>
      </c>
      <c r="G28" s="24">
        <v>3</v>
      </c>
      <c r="H28" s="24">
        <v>4</v>
      </c>
      <c r="I28" s="24">
        <v>3</v>
      </c>
      <c r="J28" s="24">
        <v>3</v>
      </c>
      <c r="K28" s="24">
        <v>4</v>
      </c>
      <c r="L28" s="24">
        <v>4</v>
      </c>
      <c r="M28" s="22">
        <f t="shared" si="0"/>
        <v>39</v>
      </c>
    </row>
    <row r="29" spans="1:13" ht="13.5" thickBot="1" x14ac:dyDescent="0.25">
      <c r="A29" s="21" t="s">
        <v>64</v>
      </c>
      <c r="B29" s="24">
        <v>4</v>
      </c>
      <c r="C29" s="24">
        <v>4</v>
      </c>
      <c r="D29" s="24">
        <v>4</v>
      </c>
      <c r="E29" s="24">
        <v>3</v>
      </c>
      <c r="F29" s="24">
        <v>4</v>
      </c>
      <c r="G29" s="24">
        <v>4</v>
      </c>
      <c r="H29" s="24">
        <v>3</v>
      </c>
      <c r="I29" s="24">
        <v>4</v>
      </c>
      <c r="J29" s="24">
        <v>4</v>
      </c>
      <c r="K29" s="24">
        <v>3</v>
      </c>
      <c r="L29" s="24">
        <v>4</v>
      </c>
      <c r="M29" s="22">
        <f t="shared" si="0"/>
        <v>41</v>
      </c>
    </row>
    <row r="30" spans="1:13" ht="13.5" thickBot="1" x14ac:dyDescent="0.25">
      <c r="A30" s="21" t="s">
        <v>65</v>
      </c>
      <c r="B30" s="24">
        <v>4</v>
      </c>
      <c r="C30" s="24">
        <v>3</v>
      </c>
      <c r="D30" s="24">
        <v>4</v>
      </c>
      <c r="E30" s="24">
        <v>4</v>
      </c>
      <c r="F30" s="24">
        <v>4</v>
      </c>
      <c r="G30" s="24">
        <v>3</v>
      </c>
      <c r="H30" s="24">
        <v>3</v>
      </c>
      <c r="I30" s="24">
        <v>4</v>
      </c>
      <c r="J30" s="24">
        <v>4</v>
      </c>
      <c r="K30" s="24">
        <v>3</v>
      </c>
      <c r="L30" s="24">
        <v>4</v>
      </c>
      <c r="M30" s="22">
        <f t="shared" si="0"/>
        <v>40</v>
      </c>
    </row>
    <row r="31" spans="1:13" ht="13.5" thickBot="1" x14ac:dyDescent="0.25">
      <c r="A31" s="21" t="s">
        <v>66</v>
      </c>
      <c r="B31" s="24">
        <v>3</v>
      </c>
      <c r="C31" s="24">
        <v>4</v>
      </c>
      <c r="D31" s="24">
        <v>4</v>
      </c>
      <c r="E31" s="24">
        <v>4</v>
      </c>
      <c r="F31" s="24">
        <v>4</v>
      </c>
      <c r="G31" s="24">
        <v>4</v>
      </c>
      <c r="H31" s="24">
        <v>4</v>
      </c>
      <c r="I31" s="24">
        <v>3</v>
      </c>
      <c r="J31" s="24">
        <v>4</v>
      </c>
      <c r="K31" s="24">
        <v>3</v>
      </c>
      <c r="L31" s="24">
        <v>4</v>
      </c>
      <c r="M31" s="22">
        <f t="shared" si="0"/>
        <v>41</v>
      </c>
    </row>
    <row r="33" spans="1:14" ht="15.75" x14ac:dyDescent="0.25">
      <c r="A33" s="9" t="s">
        <v>51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10"/>
      <c r="N33" s="10"/>
    </row>
    <row r="34" spans="1:14" ht="15.75" x14ac:dyDescent="0.25">
      <c r="A34" s="11" t="s">
        <v>0</v>
      </c>
      <c r="B34" s="12">
        <f>CORREL(B2:B31,$M$2:$M$31)</f>
        <v>0.67311824069731852</v>
      </c>
      <c r="C34" s="12">
        <f t="shared" ref="C34:L34" si="1">CORREL(C2:C31,$M$2:$M$31)</f>
        <v>0.47628436025345156</v>
      </c>
      <c r="D34" s="12">
        <f t="shared" si="1"/>
        <v>0.61368572883233907</v>
      </c>
      <c r="E34" s="12">
        <f t="shared" si="1"/>
        <v>0.49617144033252941</v>
      </c>
      <c r="F34" s="12">
        <f t="shared" si="1"/>
        <v>0.4915975386719188</v>
      </c>
      <c r="G34" s="12">
        <f t="shared" si="1"/>
        <v>0.61165021297051314</v>
      </c>
      <c r="H34" s="12">
        <f t="shared" si="1"/>
        <v>0.64440503746932642</v>
      </c>
      <c r="I34" s="12">
        <f t="shared" si="1"/>
        <v>0.56732773376975132</v>
      </c>
      <c r="J34" s="12">
        <f t="shared" si="1"/>
        <v>0.76286184582765859</v>
      </c>
      <c r="K34" s="12">
        <f t="shared" si="1"/>
        <v>0.41455144382292503</v>
      </c>
      <c r="L34" s="12">
        <f t="shared" si="1"/>
        <v>0.69091907303820832</v>
      </c>
      <c r="M34" s="10"/>
      <c r="N34" s="10"/>
    </row>
    <row r="35" spans="1:14" ht="15.75" x14ac:dyDescent="0.25">
      <c r="A35" s="11" t="s">
        <v>1</v>
      </c>
      <c r="B35" s="23">
        <v>0.34899999999999998</v>
      </c>
      <c r="C35" s="23">
        <v>0.34899999999999998</v>
      </c>
      <c r="D35" s="23">
        <v>0.34899999999999998</v>
      </c>
      <c r="E35" s="23">
        <v>0.34899999999999998</v>
      </c>
      <c r="F35" s="23">
        <v>0.34899999999999998</v>
      </c>
      <c r="G35" s="23">
        <v>0.34899999999999998</v>
      </c>
      <c r="H35" s="23">
        <v>0.34899999999999998</v>
      </c>
      <c r="I35" s="23">
        <v>0.34899999999999998</v>
      </c>
      <c r="J35" s="23">
        <v>0.34899999999999998</v>
      </c>
      <c r="K35" s="23">
        <v>0.34899999999999998</v>
      </c>
      <c r="L35" s="23">
        <v>0.34899999999999998</v>
      </c>
      <c r="M35" s="10"/>
      <c r="N35" s="10"/>
    </row>
    <row r="36" spans="1:14" ht="15.75" x14ac:dyDescent="0.25">
      <c r="A36" s="11" t="s">
        <v>2</v>
      </c>
      <c r="B36" s="13" t="str">
        <f>IF(B34&gt;B35,"V","TV")</f>
        <v>V</v>
      </c>
      <c r="C36" s="13" t="str">
        <f t="shared" ref="C36:L36" si="2">IF(C34&gt;C35,"V","TV")</f>
        <v>V</v>
      </c>
      <c r="D36" s="13" t="str">
        <f t="shared" si="2"/>
        <v>V</v>
      </c>
      <c r="E36" s="13" t="str">
        <f t="shared" si="2"/>
        <v>V</v>
      </c>
      <c r="F36" s="13" t="str">
        <f t="shared" si="2"/>
        <v>V</v>
      </c>
      <c r="G36" s="13" t="str">
        <f t="shared" si="2"/>
        <v>V</v>
      </c>
      <c r="H36" s="13" t="str">
        <f t="shared" si="2"/>
        <v>V</v>
      </c>
      <c r="I36" s="13" t="str">
        <f t="shared" si="2"/>
        <v>V</v>
      </c>
      <c r="J36" s="13" t="str">
        <f t="shared" si="2"/>
        <v>V</v>
      </c>
      <c r="K36" s="13" t="str">
        <f t="shared" si="2"/>
        <v>V</v>
      </c>
      <c r="L36" s="13" t="str">
        <f t="shared" si="2"/>
        <v>V</v>
      </c>
      <c r="M36" s="18">
        <f>VAR(M2:M31)</f>
        <v>9.7517241379310313</v>
      </c>
      <c r="N36" s="19" t="s">
        <v>52</v>
      </c>
    </row>
    <row r="37" spans="1:14" ht="15.75" x14ac:dyDescent="0.25">
      <c r="A37" s="11" t="s">
        <v>3</v>
      </c>
      <c r="B37" s="11">
        <f>VAR(B2:B31)</f>
        <v>0.16551724137931073</v>
      </c>
      <c r="C37" s="11">
        <f t="shared" ref="C37:L37" si="3">VAR(C2:C31)</f>
        <v>0.20229885057471292</v>
      </c>
      <c r="D37" s="11">
        <f t="shared" si="3"/>
        <v>0.2574712643678152</v>
      </c>
      <c r="E37" s="11">
        <f t="shared" si="3"/>
        <v>0.2574712643678152</v>
      </c>
      <c r="F37" s="11">
        <f t="shared" si="3"/>
        <v>0.36781609195402365</v>
      </c>
      <c r="G37" s="11">
        <f t="shared" si="3"/>
        <v>0.24827586206896513</v>
      </c>
      <c r="H37" s="11">
        <f t="shared" si="3"/>
        <v>0.21724137931034521</v>
      </c>
      <c r="I37" s="11">
        <f t="shared" si="3"/>
        <v>0.24827586206896513</v>
      </c>
      <c r="J37" s="11">
        <f t="shared" si="3"/>
        <v>0.21724137931034521</v>
      </c>
      <c r="K37" s="11">
        <f t="shared" si="3"/>
        <v>0.22988505747126503</v>
      </c>
      <c r="L37" s="11">
        <f t="shared" si="3"/>
        <v>0.22988505747126503</v>
      </c>
      <c r="M37" s="18">
        <f>SUM(B37:L37)</f>
        <v>2.6413793103448282</v>
      </c>
      <c r="N37" s="19" t="s">
        <v>53</v>
      </c>
    </row>
    <row r="39" spans="1:14" ht="15.75" x14ac:dyDescent="0.25">
      <c r="A39" s="1" t="s">
        <v>4</v>
      </c>
      <c r="B39" s="2" t="s">
        <v>16</v>
      </c>
      <c r="C39" s="2"/>
      <c r="D39" s="3"/>
      <c r="E39" s="3"/>
      <c r="F39" s="4"/>
    </row>
    <row r="40" spans="1:14" ht="15.75" x14ac:dyDescent="0.25">
      <c r="A40" s="5"/>
      <c r="B40" s="6" t="s">
        <v>5</v>
      </c>
      <c r="C40" s="6" t="s">
        <v>6</v>
      </c>
      <c r="D40" s="6"/>
      <c r="E40" s="6" t="s">
        <v>15</v>
      </c>
      <c r="F40" s="7" t="s">
        <v>17</v>
      </c>
    </row>
    <row r="41" spans="1:14" ht="15.75" x14ac:dyDescent="0.25">
      <c r="A41" s="5"/>
      <c r="B41" s="6" t="s">
        <v>7</v>
      </c>
      <c r="C41" s="6" t="s">
        <v>8</v>
      </c>
      <c r="D41" s="6"/>
      <c r="E41" s="8">
        <f>11/10*(1-M37/M36)</f>
        <v>0.80205091937765205</v>
      </c>
      <c r="F41" s="7" t="str">
        <f>IF(AND(E41&gt;0.8,E41&lt;=1), "Reliabilias Sangat Tinggi", IF(AND(E41&gt;0.6,E41&lt;=0.8),"Relibilitas Tinggi",IF(AND(E41&gt;0.4,E41&lt;=0.6),"Relibilitas Sedang",IF(AND(E41&gt;0.2,E41&lt;=0.4),"Relibilitas Rendah",IF(AND(E41&gt;0,E41&lt;=0.2),"Tidak Reliabel","")))))</f>
        <v>Reliabilias Sangat Tinggi</v>
      </c>
    </row>
    <row r="42" spans="1:14" ht="15.75" x14ac:dyDescent="0.25">
      <c r="A42" s="5"/>
      <c r="B42" s="6" t="s">
        <v>9</v>
      </c>
      <c r="C42" s="6" t="s">
        <v>10</v>
      </c>
      <c r="D42" s="6"/>
      <c r="E42" s="6"/>
      <c r="F42" s="7"/>
    </row>
    <row r="43" spans="1:14" ht="15.75" x14ac:dyDescent="0.25">
      <c r="A43" s="5"/>
      <c r="B43" s="6" t="s">
        <v>11</v>
      </c>
      <c r="C43" s="6" t="s">
        <v>12</v>
      </c>
      <c r="D43" s="6"/>
      <c r="E43" s="6"/>
      <c r="F43" s="7"/>
    </row>
    <row r="44" spans="1:14" ht="15.75" x14ac:dyDescent="0.25">
      <c r="A44" s="5"/>
      <c r="B44" s="6" t="s">
        <v>13</v>
      </c>
      <c r="C44" s="6" t="s">
        <v>14</v>
      </c>
      <c r="D44" s="6"/>
      <c r="E44" s="6"/>
      <c r="F44" s="7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1EEE4-30C6-40DA-9435-51B588E7E16D}">
  <dimension ref="A1:C32"/>
  <sheetViews>
    <sheetView tabSelected="1" topLeftCell="A16" zoomScale="85" zoomScaleNormal="85" workbookViewId="0">
      <selection activeCell="H31" sqref="H31"/>
    </sheetView>
  </sheetViews>
  <sheetFormatPr defaultRowHeight="12.75" x14ac:dyDescent="0.2"/>
  <sheetData>
    <row r="1" spans="1:3" ht="15.75" x14ac:dyDescent="0.25">
      <c r="A1" s="25" t="s">
        <v>54</v>
      </c>
      <c r="B1" s="14" t="s">
        <v>56</v>
      </c>
      <c r="C1" s="26" t="s">
        <v>55</v>
      </c>
    </row>
    <row r="2" spans="1:3" ht="15.75" x14ac:dyDescent="0.25">
      <c r="A2" s="25"/>
      <c r="B2" s="14">
        <v>0.05</v>
      </c>
      <c r="C2" s="27"/>
    </row>
    <row r="3" spans="1:3" ht="15.75" x14ac:dyDescent="0.25">
      <c r="A3" s="14">
        <v>1</v>
      </c>
      <c r="B3" s="15">
        <f>TINV(B2,A3)/SQRT(A3+(TINV(B2,A3))^2)</f>
        <v>0.99691733373312796</v>
      </c>
      <c r="C3" s="15">
        <f>B3/SQRT(A3+B3^2)</f>
        <v>0.70601437037078685</v>
      </c>
    </row>
    <row r="4" spans="1:3" ht="15.75" x14ac:dyDescent="0.25">
      <c r="A4" s="14">
        <v>2</v>
      </c>
      <c r="B4" s="15">
        <f t="shared" ref="B4:B22" si="0">TINV(B$2,A4)</f>
        <v>4.3026527297494637</v>
      </c>
      <c r="C4" s="15">
        <f t="shared" ref="C4:C22" si="1">B4/SQRT(A4+B4^2)</f>
        <v>0.95</v>
      </c>
    </row>
    <row r="5" spans="1:3" ht="15.75" x14ac:dyDescent="0.25">
      <c r="A5" s="14">
        <v>3</v>
      </c>
      <c r="B5" s="15">
        <f t="shared" si="0"/>
        <v>3.1824463052837091</v>
      </c>
      <c r="C5" s="15">
        <f t="shared" si="1"/>
        <v>0.87833944815980525</v>
      </c>
    </row>
    <row r="6" spans="1:3" ht="15.75" x14ac:dyDescent="0.25">
      <c r="A6" s="14">
        <v>4</v>
      </c>
      <c r="B6" s="15">
        <f t="shared" si="0"/>
        <v>2.7764451051977934</v>
      </c>
      <c r="C6" s="15">
        <f t="shared" si="1"/>
        <v>0.81140135189950779</v>
      </c>
    </row>
    <row r="7" spans="1:3" ht="15.75" x14ac:dyDescent="0.25">
      <c r="A7" s="14">
        <v>5</v>
      </c>
      <c r="B7" s="15">
        <f t="shared" si="0"/>
        <v>2.570581835636315</v>
      </c>
      <c r="C7" s="15">
        <f t="shared" si="1"/>
        <v>0.75449223446096447</v>
      </c>
    </row>
    <row r="8" spans="1:3" ht="15.75" x14ac:dyDescent="0.25">
      <c r="A8" s="14">
        <v>6</v>
      </c>
      <c r="B8" s="15">
        <f t="shared" si="0"/>
        <v>2.4469118511449697</v>
      </c>
      <c r="C8" s="15">
        <f>B8/SQRT(A8+B8^2)</f>
        <v>0.70673440073065374</v>
      </c>
    </row>
    <row r="9" spans="1:3" ht="15.75" x14ac:dyDescent="0.25">
      <c r="A9" s="14">
        <v>7</v>
      </c>
      <c r="B9" s="15">
        <f>TINV(B$2,A9)</f>
        <v>2.3646242515927849</v>
      </c>
      <c r="C9" s="15">
        <f>B9/SQRT(A9+B9^2)</f>
        <v>0.66638360533630914</v>
      </c>
    </row>
    <row r="10" spans="1:3" ht="15.75" x14ac:dyDescent="0.25">
      <c r="A10" s="14">
        <v>8</v>
      </c>
      <c r="B10" s="15">
        <f t="shared" si="0"/>
        <v>2.3060041352041671</v>
      </c>
      <c r="C10" s="15">
        <f t="shared" si="1"/>
        <v>0.63189686471983397</v>
      </c>
    </row>
    <row r="11" spans="1:3" ht="15.75" x14ac:dyDescent="0.25">
      <c r="A11" s="14">
        <v>9</v>
      </c>
      <c r="B11" s="15">
        <f t="shared" si="0"/>
        <v>2.2621571627982053</v>
      </c>
      <c r="C11" s="15">
        <f t="shared" si="1"/>
        <v>0.60206877743700837</v>
      </c>
    </row>
    <row r="12" spans="1:3" ht="15.75" x14ac:dyDescent="0.25">
      <c r="A12" s="14">
        <v>10</v>
      </c>
      <c r="B12" s="15">
        <f t="shared" si="0"/>
        <v>2.2281388519862744</v>
      </c>
      <c r="C12" s="15">
        <f t="shared" si="1"/>
        <v>0.57598298644226398</v>
      </c>
    </row>
    <row r="13" spans="1:3" ht="15.75" x14ac:dyDescent="0.25">
      <c r="A13" s="14">
        <v>11</v>
      </c>
      <c r="B13" s="15">
        <f t="shared" si="0"/>
        <v>2.2009851600916384</v>
      </c>
      <c r="C13" s="15">
        <f t="shared" si="1"/>
        <v>0.55294265949458932</v>
      </c>
    </row>
    <row r="14" spans="1:3" ht="15.75" x14ac:dyDescent="0.25">
      <c r="A14" s="14">
        <v>12</v>
      </c>
      <c r="B14" s="15">
        <f t="shared" si="0"/>
        <v>2.1788128296672284</v>
      </c>
      <c r="C14" s="15">
        <f t="shared" si="1"/>
        <v>0.53241280468130958</v>
      </c>
    </row>
    <row r="15" spans="1:3" ht="15.75" x14ac:dyDescent="0.25">
      <c r="A15" s="14">
        <v>13</v>
      </c>
      <c r="B15" s="15">
        <f t="shared" si="0"/>
        <v>2.1603686564627926</v>
      </c>
      <c r="C15" s="15">
        <f t="shared" si="1"/>
        <v>0.51397748425605627</v>
      </c>
    </row>
    <row r="16" spans="1:3" ht="15.75" x14ac:dyDescent="0.25">
      <c r="A16" s="14">
        <v>14</v>
      </c>
      <c r="B16" s="15">
        <f t="shared" si="0"/>
        <v>2.1447866879178044</v>
      </c>
      <c r="C16" s="15">
        <f t="shared" si="1"/>
        <v>0.49730903545939303</v>
      </c>
    </row>
    <row r="17" spans="1:3" ht="15.75" x14ac:dyDescent="0.25">
      <c r="A17" s="14">
        <v>15</v>
      </c>
      <c r="B17" s="15">
        <f t="shared" si="0"/>
        <v>2.1314495455597742</v>
      </c>
      <c r="C17" s="15">
        <f t="shared" si="1"/>
        <v>0.48214601690033215</v>
      </c>
    </row>
    <row r="18" spans="1:3" ht="15.75" x14ac:dyDescent="0.25">
      <c r="A18" s="14">
        <v>16</v>
      </c>
      <c r="B18" s="15">
        <f t="shared" si="0"/>
        <v>2.119905299221255</v>
      </c>
      <c r="C18" s="15">
        <f t="shared" si="1"/>
        <v>0.4682773054452069</v>
      </c>
    </row>
    <row r="19" spans="1:3" ht="15.75" x14ac:dyDescent="0.25">
      <c r="A19" s="14">
        <v>17</v>
      </c>
      <c r="B19" s="15">
        <f t="shared" si="0"/>
        <v>2.109815577833317</v>
      </c>
      <c r="C19" s="15">
        <f t="shared" si="1"/>
        <v>0.45553050576304221</v>
      </c>
    </row>
    <row r="20" spans="1:3" ht="15.75" x14ac:dyDescent="0.25">
      <c r="A20" s="14">
        <v>18</v>
      </c>
      <c r="B20" s="15">
        <f t="shared" si="0"/>
        <v>2.1009220402410378</v>
      </c>
      <c r="C20" s="15">
        <f t="shared" si="1"/>
        <v>0.4437633993377868</v>
      </c>
    </row>
    <row r="21" spans="1:3" ht="15.75" x14ac:dyDescent="0.25">
      <c r="A21" s="14">
        <v>19</v>
      </c>
      <c r="B21" s="15">
        <f t="shared" si="0"/>
        <v>2.0930240544083096</v>
      </c>
      <c r="C21" s="15">
        <f t="shared" si="1"/>
        <v>0.43285755631652884</v>
      </c>
    </row>
    <row r="22" spans="1:3" ht="15.75" x14ac:dyDescent="0.25">
      <c r="A22" s="14">
        <v>20</v>
      </c>
      <c r="B22" s="15">
        <f t="shared" si="0"/>
        <v>2.0859634472658648</v>
      </c>
      <c r="C22" s="15">
        <f t="shared" si="1"/>
        <v>0.4227135041660024</v>
      </c>
    </row>
    <row r="23" spans="1:3" ht="15.75" x14ac:dyDescent="0.25">
      <c r="A23" s="14">
        <v>21</v>
      </c>
      <c r="B23" s="15">
        <f t="shared" ref="B23:B28" si="2">TINV(B$2,A23)</f>
        <v>2.07961384472768</v>
      </c>
      <c r="C23" s="15">
        <f t="shared" ref="C23:C28" si="3">B23/SQRT(A23+B23^2)</f>
        <v>0.41324703053361178</v>
      </c>
    </row>
    <row r="24" spans="1:3" ht="15.75" x14ac:dyDescent="0.25">
      <c r="A24" s="14">
        <v>22</v>
      </c>
      <c r="B24" s="15">
        <f t="shared" si="2"/>
        <v>2.0738730679040258</v>
      </c>
      <c r="C24" s="15">
        <f t="shared" si="3"/>
        <v>0.40438632243271405</v>
      </c>
    </row>
    <row r="25" spans="1:3" ht="15.75" x14ac:dyDescent="0.25">
      <c r="A25" s="14">
        <v>23</v>
      </c>
      <c r="B25" s="15">
        <f t="shared" si="2"/>
        <v>2.0686576104190491</v>
      </c>
      <c r="C25" s="15">
        <f t="shared" si="3"/>
        <v>0.39606972934697227</v>
      </c>
    </row>
    <row r="26" spans="1:3" ht="15.75" x14ac:dyDescent="0.25">
      <c r="A26" s="14">
        <v>24</v>
      </c>
      <c r="B26" s="15">
        <f t="shared" si="2"/>
        <v>2.0638985616280254</v>
      </c>
      <c r="C26" s="15">
        <f t="shared" si="3"/>
        <v>0.38824399701725298</v>
      </c>
    </row>
    <row r="27" spans="1:3" ht="15.75" x14ac:dyDescent="0.25">
      <c r="A27" s="14">
        <v>25</v>
      </c>
      <c r="B27" s="15">
        <f t="shared" si="2"/>
        <v>2.0595385527532977</v>
      </c>
      <c r="C27" s="15">
        <f t="shared" si="3"/>
        <v>0.38086286008598491</v>
      </c>
    </row>
    <row r="28" spans="1:3" ht="15.75" x14ac:dyDescent="0.25">
      <c r="A28" s="14">
        <v>26</v>
      </c>
      <c r="B28" s="15">
        <f t="shared" si="2"/>
        <v>2.0555294386428731</v>
      </c>
      <c r="C28" s="15">
        <f t="shared" si="3"/>
        <v>0.37388591108593572</v>
      </c>
    </row>
    <row r="29" spans="1:3" ht="15.75" x14ac:dyDescent="0.25">
      <c r="A29" s="14">
        <v>27</v>
      </c>
      <c r="B29" s="15">
        <f t="shared" ref="B29:B32" si="4">TINV(B$2,A29)</f>
        <v>2.0518305164802859</v>
      </c>
      <c r="C29" s="15">
        <f t="shared" ref="C29:C32" si="5">B29/SQRT(A29+B29^2)</f>
        <v>0.3672776842415274</v>
      </c>
    </row>
    <row r="30" spans="1:3" ht="15.75" x14ac:dyDescent="0.25">
      <c r="A30" s="14">
        <v>28</v>
      </c>
      <c r="B30" s="15">
        <f t="shared" si="4"/>
        <v>2.0484071417952445</v>
      </c>
      <c r="C30" s="15">
        <f t="shared" si="5"/>
        <v>0.36100690773323302</v>
      </c>
    </row>
    <row r="31" spans="1:3" ht="15.75" x14ac:dyDescent="0.25">
      <c r="A31" s="14">
        <v>29</v>
      </c>
      <c r="B31" s="15">
        <f t="shared" si="4"/>
        <v>2.0452296421327048</v>
      </c>
      <c r="C31" s="15">
        <f t="shared" si="5"/>
        <v>0.35504588917776814</v>
      </c>
    </row>
    <row r="32" spans="1:3" ht="15.75" x14ac:dyDescent="0.25">
      <c r="A32" s="16">
        <v>30</v>
      </c>
      <c r="B32" s="17">
        <f t="shared" si="4"/>
        <v>2.0422724563012378</v>
      </c>
      <c r="C32" s="17">
        <f t="shared" si="5"/>
        <v>0.34937000727708711</v>
      </c>
    </row>
  </sheetData>
  <mergeCells count="2">
    <mergeCell ref="A1:A2"/>
    <mergeCell ref="C1:C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Form Responses 1</vt:lpstr>
      <vt:lpstr>rTabel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 Advent</cp:lastModifiedBy>
  <dcterms:modified xsi:type="dcterms:W3CDTF">2024-06-02T14:17:38Z</dcterms:modified>
</cp:coreProperties>
</file>