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SKRIPSI\DOKUMENT\"/>
    </mc:Choice>
  </mc:AlternateContent>
  <xr:revisionPtr revIDLastSave="0" documentId="13_ncr:1_{8CF39E9F-73A6-4314-A34C-7F2A2044BBAB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Form Responses 1" sheetId="1" r:id="rId1"/>
    <sheet name="Lembar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2" l="1"/>
  <c r="C27" i="2"/>
  <c r="D27" i="2"/>
  <c r="E27" i="2"/>
  <c r="F27" i="2"/>
  <c r="G27" i="2"/>
  <c r="H27" i="2"/>
  <c r="I27" i="2"/>
  <c r="K27" i="2"/>
  <c r="L27" i="2"/>
  <c r="B27" i="2"/>
  <c r="M12" i="2"/>
  <c r="M13" i="2"/>
  <c r="M14" i="2"/>
  <c r="M15" i="2"/>
  <c r="M16" i="2"/>
  <c r="M17" i="2"/>
  <c r="M18" i="2"/>
  <c r="M19" i="2"/>
  <c r="M20" i="2"/>
  <c r="M21" i="2"/>
  <c r="M3" i="2"/>
  <c r="M4" i="2"/>
  <c r="M5" i="2"/>
  <c r="M6" i="2"/>
  <c r="M7" i="2"/>
  <c r="M8" i="2"/>
  <c r="M9" i="2"/>
  <c r="M10" i="2"/>
  <c r="M11" i="2"/>
  <c r="M2" i="2"/>
  <c r="I56" i="1"/>
  <c r="I58" i="1"/>
  <c r="I59" i="1"/>
  <c r="I60" i="1"/>
  <c r="I62" i="1"/>
  <c r="I63" i="1"/>
  <c r="I64" i="1"/>
  <c r="I66" i="1"/>
  <c r="I67" i="1"/>
  <c r="I68" i="1"/>
  <c r="I69" i="1"/>
  <c r="I70" i="1"/>
  <c r="I71" i="1"/>
  <c r="I74" i="1"/>
  <c r="I77" i="1"/>
  <c r="I78" i="1"/>
  <c r="I79" i="1"/>
  <c r="I80" i="1"/>
  <c r="I81" i="1"/>
  <c r="I82" i="1"/>
  <c r="I83" i="1"/>
  <c r="I84" i="1"/>
  <c r="I85" i="1"/>
  <c r="I86" i="1"/>
  <c r="I87" i="1"/>
  <c r="I89" i="1"/>
  <c r="I90" i="1"/>
  <c r="I91" i="1"/>
  <c r="H89" i="1"/>
  <c r="H90" i="1"/>
  <c r="H91" i="1"/>
  <c r="E44" i="1"/>
  <c r="F44" i="1"/>
  <c r="G44" i="1"/>
  <c r="H44" i="1"/>
  <c r="I44" i="1"/>
  <c r="J44" i="1"/>
  <c r="K44" i="1"/>
  <c r="L44" i="1"/>
  <c r="M44" i="1"/>
  <c r="N44" i="1"/>
  <c r="D44" i="1"/>
  <c r="M27" i="2" l="1"/>
  <c r="M26" i="2"/>
  <c r="F24" i="2"/>
  <c r="F26" i="2" s="1"/>
  <c r="E24" i="2"/>
  <c r="E26" i="2" s="1"/>
  <c r="L24" i="2"/>
  <c r="L26" i="2" s="1"/>
  <c r="J24" i="2"/>
  <c r="J26" i="2" s="1"/>
  <c r="D24" i="2"/>
  <c r="D26" i="2" s="1"/>
  <c r="K24" i="2"/>
  <c r="K26" i="2" s="1"/>
  <c r="C24" i="2"/>
  <c r="C26" i="2" s="1"/>
  <c r="I24" i="2"/>
  <c r="I26" i="2" s="1"/>
  <c r="H24" i="2"/>
  <c r="H26" i="2" s="1"/>
  <c r="G24" i="2"/>
  <c r="G26" i="2" s="1"/>
  <c r="B24" i="2"/>
  <c r="B26" i="2" s="1"/>
  <c r="O44" i="1"/>
  <c r="E31" i="2" l="1"/>
  <c r="F31" i="2" s="1"/>
  <c r="O3" i="1"/>
  <c r="H56" i="1" s="1"/>
  <c r="O4" i="1"/>
  <c r="H57" i="1" s="1"/>
  <c r="I57" i="1" s="1"/>
  <c r="O5" i="1"/>
  <c r="H58" i="1" s="1"/>
  <c r="O6" i="1"/>
  <c r="H59" i="1" s="1"/>
  <c r="O7" i="1"/>
  <c r="H60" i="1" s="1"/>
  <c r="O8" i="1"/>
  <c r="H61" i="1" s="1"/>
  <c r="I61" i="1" s="1"/>
  <c r="O9" i="1"/>
  <c r="H62" i="1" s="1"/>
  <c r="O10" i="1"/>
  <c r="H63" i="1" s="1"/>
  <c r="O11" i="1"/>
  <c r="H64" i="1" s="1"/>
  <c r="O12" i="1"/>
  <c r="H65" i="1" s="1"/>
  <c r="I65" i="1" s="1"/>
  <c r="O13" i="1"/>
  <c r="H66" i="1" s="1"/>
  <c r="O14" i="1"/>
  <c r="H67" i="1" s="1"/>
  <c r="O15" i="1"/>
  <c r="H68" i="1" s="1"/>
  <c r="O16" i="1"/>
  <c r="H69" i="1" s="1"/>
  <c r="O17" i="1"/>
  <c r="H70" i="1" s="1"/>
  <c r="O18" i="1"/>
  <c r="H71" i="1" s="1"/>
  <c r="O19" i="1"/>
  <c r="H72" i="1" s="1"/>
  <c r="I72" i="1" s="1"/>
  <c r="O20" i="1"/>
  <c r="H73" i="1" s="1"/>
  <c r="I73" i="1" s="1"/>
  <c r="O21" i="1"/>
  <c r="H74" i="1" s="1"/>
  <c r="O22" i="1"/>
  <c r="H75" i="1" s="1"/>
  <c r="O23" i="1"/>
  <c r="H76" i="1" s="1"/>
  <c r="I76" i="1" s="1"/>
  <c r="O24" i="1"/>
  <c r="H77" i="1" s="1"/>
  <c r="O25" i="1"/>
  <c r="H78" i="1" s="1"/>
  <c r="O26" i="1"/>
  <c r="H79" i="1" s="1"/>
  <c r="O27" i="1"/>
  <c r="H80" i="1" s="1"/>
  <c r="O28" i="1"/>
  <c r="H81" i="1" s="1"/>
  <c r="O29" i="1"/>
  <c r="H82" i="1" s="1"/>
  <c r="O30" i="1"/>
  <c r="H83" i="1" s="1"/>
  <c r="O31" i="1"/>
  <c r="H84" i="1" s="1"/>
  <c r="O32" i="1"/>
  <c r="H85" i="1" s="1"/>
  <c r="O33" i="1"/>
  <c r="H86" i="1" s="1"/>
  <c r="O34" i="1"/>
  <c r="H87" i="1" s="1"/>
  <c r="O35" i="1"/>
  <c r="H88" i="1" s="1"/>
  <c r="I88" i="1" s="1"/>
  <c r="O36" i="1"/>
  <c r="O37" i="1"/>
  <c r="O38" i="1"/>
  <c r="O2" i="1"/>
  <c r="I75" i="1" l="1"/>
  <c r="H92" i="1"/>
  <c r="I92" i="1" s="1"/>
  <c r="F41" i="1"/>
  <c r="F43" i="1" s="1"/>
  <c r="N41" i="1"/>
  <c r="N43" i="1" s="1"/>
  <c r="H55" i="1"/>
  <c r="I55" i="1" s="1"/>
  <c r="G41" i="1"/>
  <c r="G43" i="1" s="1"/>
  <c r="D41" i="1"/>
  <c r="D43" i="1" s="1"/>
  <c r="H41" i="1"/>
  <c r="H43" i="1" s="1"/>
  <c r="L41" i="1"/>
  <c r="L43" i="1" s="1"/>
  <c r="I41" i="1"/>
  <c r="I43" i="1" s="1"/>
  <c r="J41" i="1"/>
  <c r="J43" i="1" s="1"/>
  <c r="K41" i="1"/>
  <c r="K43" i="1" s="1"/>
  <c r="O43" i="1"/>
  <c r="F48" i="1" s="1"/>
  <c r="G48" i="1" s="1"/>
  <c r="E41" i="1"/>
  <c r="E43" i="1" s="1"/>
  <c r="M41" i="1"/>
  <c r="M43" i="1" s="1"/>
</calcChain>
</file>

<file path=xl/sharedStrings.xml><?xml version="1.0" encoding="utf-8"?>
<sst xmlns="http://schemas.openxmlformats.org/spreadsheetml/2006/main" count="315" uniqueCount="220">
  <si>
    <t>Timestamp</t>
  </si>
  <si>
    <t>Nama</t>
  </si>
  <si>
    <t>Status</t>
  </si>
  <si>
    <t>Apakah Anda dapat dengan mudah memahami tujuan utama dari website ini?</t>
  </si>
  <si>
    <t>Apakah navigasi atau arahan website ini mudah dipahami?</t>
  </si>
  <si>
    <t>Apakah website ini menyediakan informasi yang cukup jelas?</t>
  </si>
  <si>
    <t>Apakah website ini berfungsi secara efisien dalam pengenalan objek di lingkungan sekitar?</t>
  </si>
  <si>
    <t>Apakah Anda mengalami kesulitan dalam menemukan fitur-fitur yang Anda butuhkan?</t>
  </si>
  <si>
    <t>Bagaimana penilaian Anda terhadap desain keseluruhan dari website ini?</t>
  </si>
  <si>
    <t>Apakah implementasi sistem antarmuka pada aplikasi dapat dipahami dengan mudah?</t>
  </si>
  <si>
    <t>Apakah penggunaan warna, gambar, dan elemen desain lainnya menarik perhatian Anda?</t>
  </si>
  <si>
    <t>Apakah website ini sangat mudah untuk dipelajari?</t>
  </si>
  <si>
    <t>Apakah setelah menggunakan website ini, Anda merasa lebih familiar dengan tata cara penggunaannya?</t>
  </si>
  <si>
    <t>Apakah ada kendala saat menggunakan website ini?</t>
  </si>
  <si>
    <t>Apakah ada saran untuk pengembangan selanjutnya?</t>
  </si>
  <si>
    <t>Pesan untuk pembuat</t>
  </si>
  <si>
    <t>Marcel</t>
  </si>
  <si>
    <t>Masyarakat umum</t>
  </si>
  <si>
    <t>Tidak</t>
  </si>
  <si>
    <t>Website ini kedepanya mungkin dapat dibuat lebih interaktif. Misalnya target untuk anak - anak kalau bisa dibuat lebih kreatif lagi websitenya. Kalau soal fungsi saya rasa sudah cukup bagus. Terimakasih..</t>
  </si>
  <si>
    <t>Leon</t>
  </si>
  <si>
    <t>Mahasiswa</t>
  </si>
  <si>
    <t>Tidak ada</t>
  </si>
  <si>
    <t>Dikembangkan lebih lanjut saja</t>
  </si>
  <si>
    <t>Semangat abang nda🔥🤘</t>
  </si>
  <si>
    <t>Maria Ribka Restu Sukma Ningsih</t>
  </si>
  <si>
    <t>Tidak ada kendala yang berarti hanya saja mungkin belum terlalu powerfull untuk deteksi real time atau video karena masih tersendat-sendat tetapi untuk hasil deteksinya sudah baik.</t>
  </si>
  <si>
    <t>Jika ada metode yang membuat inputan real time atau video bisa lebih harus pergerakannya maka mungkin bisa dipakai.</t>
  </si>
  <si>
    <t>Tetap semangat gabby</t>
  </si>
  <si>
    <t>Eliana</t>
  </si>
  <si>
    <t>Kerenn gabb👍</t>
  </si>
  <si>
    <t>Rivan</t>
  </si>
  <si>
    <t>Terbaik emuah 🥰</t>
  </si>
  <si>
    <t>Yogtan</t>
  </si>
  <si>
    <t>-</t>
  </si>
  <si>
    <t>Keren</t>
  </si>
  <si>
    <t xml:space="preserve">Piwgyy </t>
  </si>
  <si>
    <t>Lebih menyala lagi abangkuh</t>
  </si>
  <si>
    <t>Tetap sehat😊</t>
  </si>
  <si>
    <t>Albert Noval H</t>
  </si>
  <si>
    <t>Praska Lukestiwa</t>
  </si>
  <si>
    <t>Deteksi lama</t>
  </si>
  <si>
    <t>Tampilan terlalu minim, jangan hanya putih kosong</t>
  </si>
  <si>
    <t>Marshel</t>
  </si>
  <si>
    <t>Sedikit frame drop ketika mengaktifkan fitur real time, mungkin spesifikasi saya yang kurang mumpuni</t>
  </si>
  <si>
    <t>Lebih ramah ke pengguna yang menggunakan spesifikasi rendah</t>
  </si>
  <si>
    <t>You did a great job, congratsss</t>
  </si>
  <si>
    <t>Katarina</t>
  </si>
  <si>
    <t>Mungkin kendala jika ingin mendeteksi objek selain orang, hp, jam, tas, sptu, dan mobil.</t>
  </si>
  <si>
    <t>bisa ditambahkan kemampuan untuk mendeteksi objek lain yang sering ditemui dalam kehidupan sehari-hari</t>
  </si>
  <si>
    <t>Semoga bisa terus ditingkatkan agar lebih berguna dan mudah digunakan bagi penggunanya</t>
  </si>
  <si>
    <t>Nansyy</t>
  </si>
  <si>
    <t>di awal, cukup kesulitan untuk cari fitur switch kamera</t>
  </si>
  <si>
    <t>_</t>
  </si>
  <si>
    <t>Jangan lupa tidur kak</t>
  </si>
  <si>
    <t>Imanuel Mariano</t>
  </si>
  <si>
    <t>loading memulai video pada real time detection agak lama namun bisa dimaklumi.</t>
  </si>
  <si>
    <t>bagi orang awam, pasti agak sedikit bingung di awal cara penggunaannya, jadi mungkin bisa ditambahkan kita harus apa(tutorial) agar bisa menggunakan web ini.</t>
  </si>
  <si>
    <t>tetap semangat, untuk sampai ke tahap ini saja anda sudah luar biasa. tetap usahakan yang terbaik. GBU :)</t>
  </si>
  <si>
    <t>Kurniawan</t>
  </si>
  <si>
    <t>keep it up</t>
  </si>
  <si>
    <t xml:space="preserve">Theresia Avila Uba Uhen </t>
  </si>
  <si>
    <t xml:space="preserve">Tetap semangat </t>
  </si>
  <si>
    <t>Angeline</t>
  </si>
  <si>
    <t>tidak</t>
  </si>
  <si>
    <t>menambahkan gambar seperti pada settings, print, video, youtube, dll</t>
  </si>
  <si>
    <t>semangat bang geb!!^^
kamu pasti bisa!! jangan lupa istirahat dan berdoa, gbu!</t>
  </si>
  <si>
    <t>Sherly</t>
  </si>
  <si>
    <t>tidak ada</t>
  </si>
  <si>
    <t>Shelly</t>
  </si>
  <si>
    <t>Tidak bisa upload file untuk mencoba website meskipun sudah mencoba berkali-kali</t>
  </si>
  <si>
    <t>Tampilan sudah bagus, namun terlalu simple tapi susah untuk upload hambar atau video</t>
  </si>
  <si>
    <t>Hendrikus Ruma Peka Riantobi</t>
  </si>
  <si>
    <t>Tidak Ada</t>
  </si>
  <si>
    <t>Agnes Monica Kromen paling cantikk seJemberRaya</t>
  </si>
  <si>
    <t>sejauh ini tidak ada, tapi dia yg jauh</t>
  </si>
  <si>
    <t>sudah bagus, tpi lbih bagus lgi klo dia mengerti perasaanku</t>
  </si>
  <si>
    <t>Semangat ya hasiann, adekmu yg kiyowo ini selalu mendukungmuuu❤️❤️❤️</t>
  </si>
  <si>
    <t>Dhani Davit</t>
  </si>
  <si>
    <t>Belum</t>
  </si>
  <si>
    <t>Tema nya lebih menarik</t>
  </si>
  <si>
    <t>Sehat" terus,jangan lupa .....</t>
  </si>
  <si>
    <t>Kelvin kleden</t>
  </si>
  <si>
    <t>Perbanyak data obejek ada beberapa objek sekita yang belum bisa dikenali oleh program ini</t>
  </si>
  <si>
    <t>Mantap</t>
  </si>
  <si>
    <t>Hildegardis Yayukristi Weko</t>
  </si>
  <si>
    <t>kendalanya menurut saya tidak ada, karena fitur fitur dan menu-menunya mudah dipahami dan dipelajari hanya saja user tidak tau, yang bisa dideteksi itu benda apa saja</t>
  </si>
  <si>
    <t xml:space="preserve">sarannya mungkin bisa dnegan lebih banyak objek/ kelasnya/ lalu dengan juga objek yang sama dengan berbagai bentuk atau sudut pandang yang berbeda bisa dikenali. </t>
  </si>
  <si>
    <t>Semangat Skripsinya lancar jaya sampai wisuda</t>
  </si>
  <si>
    <t>Arniiii</t>
  </si>
  <si>
    <t>Tidakkkkk</t>
  </si>
  <si>
    <t>tom</t>
  </si>
  <si>
    <t>belum ada</t>
  </si>
  <si>
    <t>kembangkan bakatmu</t>
  </si>
  <si>
    <t>Flora Lebonna</t>
  </si>
  <si>
    <t>Untuk websitenya tidak ada, tetapi karena wifi kost saya yang kurang baik sehingga menimbulkan masalah dalam mengakses website</t>
  </si>
  <si>
    <t>Saran untuk pengembangan untuk bisa mendeteksi apa saja yang ada dalam gambar</t>
  </si>
  <si>
    <t>Selamat atas kerja keras yang telah kamu lakukan selama ini, perjalanan dalam proses ini tidak selalu mudah dan pasti ada saat-saat dimana tantangan yang besar kamu hadapi, tetapi kamu keren, kamu sudah bertahan hingga selesainya. Kamu luar biasa kedepannya pun pasti lebih luar biasa lagii. Semangatt :)</t>
  </si>
  <si>
    <t>Prinata Agnes A N</t>
  </si>
  <si>
    <t xml:space="preserve">Adityo Wira Syahputro </t>
  </si>
  <si>
    <t xml:space="preserve">Tidak ada </t>
  </si>
  <si>
    <t>Michael Dimas</t>
  </si>
  <si>
    <t>kadang browsernya loading cuma memuat tokk gamasuk kehalamannya, bisa kalo pake chrome</t>
  </si>
  <si>
    <t xml:space="preserve">desain tata letak dari webnya dibuat lebih bagus </t>
  </si>
  <si>
    <t>semangat terus mengejar Tugas Akhirnya fokus sama apa yang ingin dituju, jangan lupa makan boskuuu</t>
  </si>
  <si>
    <t>Putri J</t>
  </si>
  <si>
    <t>Mungkin untuk persentase pengenalan objek lebih di tajamkan kembali</t>
  </si>
  <si>
    <t>Semangat terus jangan menyerah dan selalu lakukan yang terbaik!! Semoga kuesioner ini dapat membantu tugas akhirnya!</t>
  </si>
  <si>
    <t>Ine</t>
  </si>
  <si>
    <t>Saat memilih opsi yang ditawarkan seperti video, awalnya saya sedikit bingung dengan tampilan interfacenya</t>
  </si>
  <si>
    <t>Kalau bisa sedikit diperjelas bagian interface seperti kendala yang saya alami</t>
  </si>
  <si>
    <t>Semoga makin bagus lagi websitenya !</t>
  </si>
  <si>
    <t>Lusia Lawe</t>
  </si>
  <si>
    <t>Mungkin pada pengembangan lanjutan websitenya bisa lebih di optimalilkan pada deteksi menggunakan gambar. Karena pada beberapa percorbaan masih ada gambar yang belum terdeteksi dengan akurat</t>
  </si>
  <si>
    <t xml:space="preserve">Websitenya sudah bagus hanya perlu sedikit pengembangan lagi pada sistem deteksinya saja. Semangat! </t>
  </si>
  <si>
    <t>Laurensia S</t>
  </si>
  <si>
    <t>Lebih banyak objek yang bisa dideteksi</t>
  </si>
  <si>
    <t xml:space="preserve">Mantap </t>
  </si>
  <si>
    <t>s</t>
  </si>
  <si>
    <t>mantap bang</t>
  </si>
  <si>
    <t>g</t>
  </si>
  <si>
    <t>kerenn</t>
  </si>
  <si>
    <t>Markus Kristiadi Cahya Pramudya</t>
  </si>
  <si>
    <t>Semoga objeknya ditambah</t>
  </si>
  <si>
    <t xml:space="preserve">Websitenya keren dan mudah dipahami </t>
  </si>
  <si>
    <t>Denny Entot</t>
  </si>
  <si>
    <t>Titan</t>
  </si>
  <si>
    <t>Total</t>
  </si>
  <si>
    <t>Uji Validitas</t>
  </si>
  <si>
    <t>rHitung</t>
  </si>
  <si>
    <t>rTabel</t>
  </si>
  <si>
    <t>Keterangan</t>
  </si>
  <si>
    <t>Varians</t>
  </si>
  <si>
    <t>Varian Total</t>
  </si>
  <si>
    <t>Total Varian</t>
  </si>
  <si>
    <t>Uji Relibilitas</t>
  </si>
  <si>
    <t xml:space="preserve">0,80 &lt; 𝑟11 ≤ 1,00 </t>
  </si>
  <si>
    <t>Reliabilitas sangat tinggi</t>
  </si>
  <si>
    <t xml:space="preserve">0,60 &lt; 𝑟11 ≤ 0,80 </t>
  </si>
  <si>
    <t xml:space="preserve">Reliabilitas tinggi </t>
  </si>
  <si>
    <t xml:space="preserve">0,40 &lt; 𝑟11 ≤ 0,60 </t>
  </si>
  <si>
    <t xml:space="preserve">Reliabilitas sedang </t>
  </si>
  <si>
    <t xml:space="preserve">0,20 &lt; 𝑟11 ≤ 0,40 </t>
  </si>
  <si>
    <t>Reliabilitas rendah</t>
  </si>
  <si>
    <t xml:space="preserve">0,00 &lt; 𝑟11 ≤ 0,20 </t>
  </si>
  <si>
    <t>Tidak reliable</t>
  </si>
  <si>
    <t>Nilai r</t>
  </si>
  <si>
    <t>Nilai Acuan</t>
  </si>
  <si>
    <t>Kesimpulan</t>
  </si>
  <si>
    <t>Uji Usability</t>
  </si>
  <si>
    <t>0-20</t>
  </si>
  <si>
    <t>Sangat tidak layak</t>
  </si>
  <si>
    <t xml:space="preserve">21-40 </t>
  </si>
  <si>
    <t>Tidak layak</t>
  </si>
  <si>
    <t xml:space="preserve">41-60 </t>
  </si>
  <si>
    <t>Cukup</t>
  </si>
  <si>
    <t xml:space="preserve">61-80 </t>
  </si>
  <si>
    <t>Layak</t>
  </si>
  <si>
    <t xml:space="preserve">81-100 </t>
  </si>
  <si>
    <t>Sangat layak</t>
  </si>
  <si>
    <t>Respons</t>
  </si>
  <si>
    <t>Skor yang diharapkan</t>
  </si>
  <si>
    <t>Skor (%)</t>
  </si>
  <si>
    <t>Kategori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</si>
  <si>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</si>
  <si>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</si>
  <si>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</si>
  <si>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</si>
  <si>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</si>
  <si>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</si>
  <si>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</si>
  <si>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</si>
  <si>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</si>
  <si>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</si>
  <si>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</si>
  <si>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</si>
  <si>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</si>
  <si>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</si>
  <si>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</si>
  <si>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</si>
  <si>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</si>
  <si>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</si>
  <si>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</si>
  <si>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</si>
  <si>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</si>
  <si>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</si>
  <si>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</si>
  <si>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</si>
  <si>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</si>
  <si>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</si>
  <si>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</si>
  <si>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</si>
  <si>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</si>
  <si>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</si>
  <si>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</si>
  <si>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</si>
  <si>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</si>
  <si>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</si>
  <si>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</si>
  <si>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</si>
  <si>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</si>
  <si>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Rata-Rata</t>
  </si>
  <si>
    <t>Level Significan = 5%</t>
  </si>
  <si>
    <t>Responden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</si>
  <si>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</si>
  <si>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</si>
  <si>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</si>
  <si>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</si>
  <si>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</si>
  <si>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</si>
  <si>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</si>
  <si>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</si>
  <si>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</si>
  <si>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</si>
  <si>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</si>
  <si>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TOTAL</t>
  </si>
  <si>
    <t>Uji validitas</t>
  </si>
  <si>
    <t>total varian</t>
  </si>
  <si>
    <t>varian total</t>
  </si>
  <si>
    <t>Apakah hasil deteksi yang dilakukan sesuai dengan objek yang dideteksi?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</si>
</sst>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00"/>
  </numFmts>
  <fonts count="5" x14ac:knownFonts="1">
    <font>
      <sz val="10"/>
      <color rgb="FF000000"/>
      <name val="Arial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/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/>
    <xf numFmtId="0" fontId="2" fillId="0" borderId="0" xfId="0" applyFont="1"/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0" xfId="0" applyFont="1" applyFill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0" fillId="4" borderId="0" xfId="0" applyFill="1"/>
    <xf numFmtId="0" fontId="1" fillId="4" borderId="0" xfId="0" applyFont="1" applyFill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4" fillId="0" borderId="0" xfId="0" applyFont="1"/>
    <xf numFmtId="0" fontId="4" fillId="5" borderId="0" xfId="0" applyFon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  <xf numFmtId="165" fontId="1" fillId="3" borderId="0" xfId="0" applyNumberFormat="1" applyFont="1" applyFill="1"/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92"/>
  <sheetViews>
    <sheetView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62" sqref="N62"/>
    </sheetView>
  </sheetViews>
  <sheetFormatPr defaultColWidth="12.5703125" defaultRowHeight="15.75" customHeight="1" x14ac:dyDescent="0.25"/>
  <cols>
    <col min="1" max="1" width="18.85546875" style="2" customWidth="1"/>
    <col min="2" max="2" width="23.5703125" style="2" customWidth="1"/>
    <col min="3" max="6" width="18.85546875" style="2" customWidth="1"/>
    <col min="7" max="7" width="22.140625" style="2" customWidth="1"/>
    <col min="8" max="23" width="18.85546875" style="2" customWidth="1"/>
    <col min="24" max="16384" width="12.5703125" style="2"/>
  </cols>
  <sheetData>
    <row r="1" spans="1:18" ht="11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219</v>
      </c>
      <c r="N1" s="1" t="s">
        <v>12</v>
      </c>
      <c r="O1" s="1" t="s">
        <v>127</v>
      </c>
      <c r="P1" s="1" t="s">
        <v>13</v>
      </c>
      <c r="Q1" s="1" t="s">
        <v>14</v>
      </c>
      <c r="R1" s="1" t="s">
        <v>15</v>
      </c>
    </row>
    <row r="2" spans="1:18" ht="189" x14ac:dyDescent="0.25">
      <c r="A2" s="3">
        <v>45406.60993741898</v>
      </c>
      <c r="B2" s="1" t="s">
        <v>16</v>
      </c>
      <c r="C2" s="1" t="s">
        <v>17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3</v>
      </c>
      <c r="J2" s="1">
        <v>3</v>
      </c>
      <c r="K2" s="1">
        <v>4</v>
      </c>
      <c r="L2" s="1">
        <v>4</v>
      </c>
      <c r="M2" s="1">
        <v>3</v>
      </c>
      <c r="N2" s="1">
        <v>4</v>
      </c>
      <c r="O2" s="2">
        <f>SUM(D2:N2)</f>
        <v>41</v>
      </c>
      <c r="P2" s="1" t="s">
        <v>18</v>
      </c>
      <c r="Q2" s="1" t="s">
        <v>18</v>
      </c>
      <c r="R2" s="1" t="s">
        <v>19</v>
      </c>
    </row>
    <row r="3" spans="1:18" ht="31.5" x14ac:dyDescent="0.25">
      <c r="A3" s="3">
        <v>45406.610808055557</v>
      </c>
      <c r="B3" s="1" t="s">
        <v>20</v>
      </c>
      <c r="C3" s="1" t="s">
        <v>21</v>
      </c>
      <c r="D3" s="1">
        <v>4</v>
      </c>
      <c r="E3" s="1">
        <v>4</v>
      </c>
      <c r="F3" s="1">
        <v>4</v>
      </c>
      <c r="G3" s="1">
        <v>3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2">
        <f t="shared" ref="O3:O38" si="0">SUM(D3:N3)</f>
        <v>43</v>
      </c>
      <c r="P3" s="1" t="s">
        <v>22</v>
      </c>
      <c r="Q3" s="1" t="s">
        <v>23</v>
      </c>
      <c r="R3" s="1" t="s">
        <v>24</v>
      </c>
    </row>
    <row r="4" spans="1:18" ht="173.25" x14ac:dyDescent="0.25">
      <c r="A4" s="3">
        <v>45406.610994456016</v>
      </c>
      <c r="B4" s="1" t="s">
        <v>25</v>
      </c>
      <c r="C4" s="1" t="s">
        <v>17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 s="1">
        <v>3</v>
      </c>
      <c r="N4" s="1">
        <v>4</v>
      </c>
      <c r="O4" s="2">
        <f t="shared" si="0"/>
        <v>43</v>
      </c>
      <c r="P4" s="1" t="s">
        <v>26</v>
      </c>
      <c r="Q4" s="1" t="s">
        <v>27</v>
      </c>
      <c r="R4" s="1" t="s">
        <v>28</v>
      </c>
    </row>
    <row r="5" spans="1:18" x14ac:dyDescent="0.25">
      <c r="A5" s="3">
        <v>45406.615400509254</v>
      </c>
      <c r="B5" s="1" t="s">
        <v>29</v>
      </c>
      <c r="C5" s="1" t="s">
        <v>21</v>
      </c>
      <c r="D5" s="1">
        <v>4</v>
      </c>
      <c r="E5" s="1">
        <v>4</v>
      </c>
      <c r="F5" s="1">
        <v>3</v>
      </c>
      <c r="G5" s="1">
        <v>4</v>
      </c>
      <c r="H5" s="1">
        <v>3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2">
        <f t="shared" si="0"/>
        <v>42</v>
      </c>
      <c r="P5" s="1" t="s">
        <v>18</v>
      </c>
      <c r="Q5" s="1"/>
      <c r="R5" s="1" t="s">
        <v>30</v>
      </c>
    </row>
    <row r="6" spans="1:18" x14ac:dyDescent="0.25">
      <c r="A6" s="3">
        <v>45406.617954108791</v>
      </c>
      <c r="B6" s="1" t="s">
        <v>31</v>
      </c>
      <c r="C6" s="1" t="s">
        <v>21</v>
      </c>
      <c r="D6" s="1">
        <v>4</v>
      </c>
      <c r="E6" s="1">
        <v>4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3</v>
      </c>
      <c r="L6" s="1">
        <v>4</v>
      </c>
      <c r="M6" s="1">
        <v>4</v>
      </c>
      <c r="N6" s="1">
        <v>4</v>
      </c>
      <c r="O6" s="2">
        <f t="shared" si="0"/>
        <v>43</v>
      </c>
      <c r="P6" s="1"/>
      <c r="Q6" s="1"/>
      <c r="R6" s="1" t="s">
        <v>32</v>
      </c>
    </row>
    <row r="7" spans="1:18" x14ac:dyDescent="0.25">
      <c r="A7" s="3">
        <v>45406.620574513887</v>
      </c>
      <c r="B7" s="1" t="s">
        <v>33</v>
      </c>
      <c r="C7" s="1" t="s">
        <v>21</v>
      </c>
      <c r="D7" s="1">
        <v>4</v>
      </c>
      <c r="E7" s="1">
        <v>4</v>
      </c>
      <c r="F7" s="1">
        <v>4</v>
      </c>
      <c r="G7" s="1">
        <v>3</v>
      </c>
      <c r="H7" s="1">
        <v>4</v>
      </c>
      <c r="I7" s="1">
        <v>3</v>
      </c>
      <c r="J7" s="1">
        <v>4</v>
      </c>
      <c r="K7" s="1">
        <v>3</v>
      </c>
      <c r="L7" s="1">
        <v>4</v>
      </c>
      <c r="M7" s="1">
        <v>4</v>
      </c>
      <c r="N7" s="1">
        <v>4</v>
      </c>
      <c r="O7" s="2">
        <f t="shared" si="0"/>
        <v>41</v>
      </c>
      <c r="P7" s="1" t="s">
        <v>34</v>
      </c>
      <c r="Q7" s="1" t="s">
        <v>34</v>
      </c>
      <c r="R7" s="1" t="s">
        <v>35</v>
      </c>
    </row>
    <row r="8" spans="1:18" ht="31.5" x14ac:dyDescent="0.25">
      <c r="A8" s="3">
        <v>45406.622312939813</v>
      </c>
      <c r="B8" s="1" t="s">
        <v>36</v>
      </c>
      <c r="C8" s="1" t="s">
        <v>21</v>
      </c>
      <c r="D8" s="1">
        <v>4</v>
      </c>
      <c r="E8" s="1">
        <v>4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3</v>
      </c>
      <c r="N8" s="1">
        <v>4</v>
      </c>
      <c r="O8" s="2">
        <f t="shared" si="0"/>
        <v>43</v>
      </c>
      <c r="P8" s="1" t="s">
        <v>22</v>
      </c>
      <c r="Q8" s="1" t="s">
        <v>37</v>
      </c>
      <c r="R8" s="1" t="s">
        <v>38</v>
      </c>
    </row>
    <row r="9" spans="1:18" x14ac:dyDescent="0.25">
      <c r="A9" s="3">
        <v>45406.624082083334</v>
      </c>
      <c r="B9" s="1" t="s">
        <v>39</v>
      </c>
      <c r="C9" s="1" t="s">
        <v>21</v>
      </c>
      <c r="D9" s="1">
        <v>4</v>
      </c>
      <c r="E9" s="1">
        <v>4</v>
      </c>
      <c r="F9" s="1">
        <v>3</v>
      </c>
      <c r="G9" s="1">
        <v>4</v>
      </c>
      <c r="H9" s="1">
        <v>4</v>
      </c>
      <c r="I9" s="1">
        <v>3</v>
      </c>
      <c r="J9" s="1">
        <v>4</v>
      </c>
      <c r="K9" s="1">
        <v>4</v>
      </c>
      <c r="L9" s="1">
        <v>3</v>
      </c>
      <c r="M9" s="1">
        <v>4</v>
      </c>
      <c r="N9" s="1">
        <v>4</v>
      </c>
      <c r="O9" s="2">
        <f t="shared" si="0"/>
        <v>41</v>
      </c>
      <c r="P9" s="1"/>
      <c r="Q9" s="1"/>
      <c r="R9" s="1"/>
    </row>
    <row r="10" spans="1:18" ht="47.25" x14ac:dyDescent="0.25">
      <c r="A10" s="3">
        <v>45406.626823877319</v>
      </c>
      <c r="B10" s="1" t="s">
        <v>40</v>
      </c>
      <c r="C10" s="1" t="s">
        <v>17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3</v>
      </c>
      <c r="L10" s="1">
        <v>4</v>
      </c>
      <c r="M10" s="1">
        <v>3</v>
      </c>
      <c r="N10" s="1">
        <v>4</v>
      </c>
      <c r="O10" s="2">
        <f t="shared" si="0"/>
        <v>42</v>
      </c>
      <c r="P10" s="1" t="s">
        <v>41</v>
      </c>
      <c r="Q10" s="1" t="s">
        <v>42</v>
      </c>
      <c r="R10" s="1"/>
    </row>
    <row r="11" spans="1:18" ht="110.25" x14ac:dyDescent="0.25">
      <c r="A11" s="3">
        <v>45406.648065972222</v>
      </c>
      <c r="B11" s="1" t="s">
        <v>43</v>
      </c>
      <c r="C11" s="1" t="s">
        <v>21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  <c r="K11" s="1">
        <v>3</v>
      </c>
      <c r="L11" s="1">
        <v>4</v>
      </c>
      <c r="M11" s="1">
        <v>4</v>
      </c>
      <c r="N11" s="1">
        <v>4</v>
      </c>
      <c r="O11" s="2">
        <f t="shared" si="0"/>
        <v>43</v>
      </c>
      <c r="P11" s="1" t="s">
        <v>44</v>
      </c>
      <c r="Q11" s="1" t="s">
        <v>45</v>
      </c>
      <c r="R11" s="1" t="s">
        <v>46</v>
      </c>
    </row>
    <row r="12" spans="1:18" ht="110.25" x14ac:dyDescent="0.25">
      <c r="A12" s="3">
        <v>45406.650304328708</v>
      </c>
      <c r="B12" s="1" t="s">
        <v>47</v>
      </c>
      <c r="C12" s="1" t="s">
        <v>21</v>
      </c>
      <c r="D12" s="1">
        <v>4</v>
      </c>
      <c r="E12" s="1">
        <v>4</v>
      </c>
      <c r="F12" s="1">
        <v>4</v>
      </c>
      <c r="G12" s="1">
        <v>3</v>
      </c>
      <c r="H12" s="1">
        <v>4</v>
      </c>
      <c r="I12" s="1">
        <v>4</v>
      </c>
      <c r="J12" s="1">
        <v>3</v>
      </c>
      <c r="K12" s="1">
        <v>4</v>
      </c>
      <c r="L12" s="1">
        <v>4</v>
      </c>
      <c r="M12" s="1">
        <v>3</v>
      </c>
      <c r="N12" s="1">
        <v>4</v>
      </c>
      <c r="O12" s="2">
        <f t="shared" si="0"/>
        <v>41</v>
      </c>
      <c r="P12" s="1" t="s">
        <v>48</v>
      </c>
      <c r="Q12" s="1" t="s">
        <v>49</v>
      </c>
      <c r="R12" s="1" t="s">
        <v>50</v>
      </c>
    </row>
    <row r="13" spans="1:18" ht="47.25" x14ac:dyDescent="0.25">
      <c r="A13" s="3">
        <v>45406.658231990739</v>
      </c>
      <c r="B13" s="1" t="s">
        <v>51</v>
      </c>
      <c r="C13" s="1" t="s">
        <v>21</v>
      </c>
      <c r="D13" s="1">
        <v>4</v>
      </c>
      <c r="E13" s="1">
        <v>3</v>
      </c>
      <c r="F13" s="1">
        <v>4</v>
      </c>
      <c r="G13" s="1">
        <v>4</v>
      </c>
      <c r="H13" s="1">
        <v>4</v>
      </c>
      <c r="I13" s="1">
        <v>3</v>
      </c>
      <c r="J13" s="1">
        <v>3</v>
      </c>
      <c r="K13" s="1">
        <v>4</v>
      </c>
      <c r="L13" s="1">
        <v>4</v>
      </c>
      <c r="M13" s="1">
        <v>3</v>
      </c>
      <c r="N13" s="1">
        <v>4</v>
      </c>
      <c r="O13" s="2">
        <f t="shared" si="0"/>
        <v>40</v>
      </c>
      <c r="P13" s="1" t="s">
        <v>52</v>
      </c>
      <c r="Q13" s="1" t="s">
        <v>53</v>
      </c>
      <c r="R13" s="1" t="s">
        <v>54</v>
      </c>
    </row>
    <row r="14" spans="1:18" ht="173.25" x14ac:dyDescent="0.25">
      <c r="A14" s="3">
        <v>45406.722871921302</v>
      </c>
      <c r="B14" s="1" t="s">
        <v>55</v>
      </c>
      <c r="C14" s="1" t="s">
        <v>21</v>
      </c>
      <c r="D14" s="1">
        <v>4</v>
      </c>
      <c r="E14" s="1">
        <v>4</v>
      </c>
      <c r="F14" s="1">
        <v>3</v>
      </c>
      <c r="G14" s="1">
        <v>4</v>
      </c>
      <c r="H14" s="1">
        <v>4</v>
      </c>
      <c r="I14" s="1">
        <v>4</v>
      </c>
      <c r="J14" s="1">
        <v>3</v>
      </c>
      <c r="K14" s="1">
        <v>3</v>
      </c>
      <c r="L14" s="1">
        <v>4</v>
      </c>
      <c r="M14" s="1">
        <v>3</v>
      </c>
      <c r="N14" s="1">
        <v>4</v>
      </c>
      <c r="O14" s="2">
        <f t="shared" si="0"/>
        <v>40</v>
      </c>
      <c r="P14" s="1" t="s">
        <v>56</v>
      </c>
      <c r="Q14" s="1" t="s">
        <v>57</v>
      </c>
      <c r="R14" s="1" t="s">
        <v>58</v>
      </c>
    </row>
    <row r="15" spans="1:18" x14ac:dyDescent="0.25">
      <c r="A15" s="3">
        <v>45406.731196180554</v>
      </c>
      <c r="B15" s="1" t="s">
        <v>59</v>
      </c>
      <c r="C15" s="1" t="s">
        <v>21</v>
      </c>
      <c r="D15" s="1">
        <v>4</v>
      </c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4</v>
      </c>
      <c r="K15" s="1">
        <v>3</v>
      </c>
      <c r="L15" s="1">
        <v>4</v>
      </c>
      <c r="M15" s="1">
        <v>3</v>
      </c>
      <c r="N15" s="1">
        <v>4</v>
      </c>
      <c r="O15" s="2">
        <f t="shared" si="0"/>
        <v>42</v>
      </c>
      <c r="P15" s="1"/>
      <c r="Q15" s="1"/>
      <c r="R15" s="1" t="s">
        <v>60</v>
      </c>
    </row>
    <row r="16" spans="1:18" ht="31.5" x14ac:dyDescent="0.25">
      <c r="A16" s="3">
        <v>45406.761491412035</v>
      </c>
      <c r="B16" s="1" t="s">
        <v>61</v>
      </c>
      <c r="C16" s="1" t="s">
        <v>21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4</v>
      </c>
      <c r="J16" s="1">
        <v>4</v>
      </c>
      <c r="K16" s="1">
        <v>4</v>
      </c>
      <c r="L16" s="1">
        <v>3</v>
      </c>
      <c r="M16" s="1">
        <v>3</v>
      </c>
      <c r="N16" s="1">
        <v>3</v>
      </c>
      <c r="O16" s="2">
        <f t="shared" si="0"/>
        <v>36</v>
      </c>
      <c r="P16" s="1" t="s">
        <v>34</v>
      </c>
      <c r="Q16" s="1" t="s">
        <v>34</v>
      </c>
      <c r="R16" s="1" t="s">
        <v>62</v>
      </c>
    </row>
    <row r="17" spans="1:18" ht="94.5" x14ac:dyDescent="0.25">
      <c r="A17" s="3">
        <v>45406.765710763888</v>
      </c>
      <c r="B17" s="1" t="s">
        <v>63</v>
      </c>
      <c r="C17" s="1" t="s">
        <v>21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2">
        <f t="shared" si="0"/>
        <v>44</v>
      </c>
      <c r="P17" s="1" t="s">
        <v>64</v>
      </c>
      <c r="Q17" s="1" t="s">
        <v>65</v>
      </c>
      <c r="R17" s="1" t="s">
        <v>66</v>
      </c>
    </row>
    <row r="18" spans="1:18" x14ac:dyDescent="0.25">
      <c r="A18" s="3">
        <v>45406.767121990742</v>
      </c>
      <c r="B18" s="1" t="s">
        <v>67</v>
      </c>
      <c r="C18" s="1" t="s">
        <v>21</v>
      </c>
      <c r="D18" s="1">
        <v>4</v>
      </c>
      <c r="E18" s="1">
        <v>4</v>
      </c>
      <c r="F18" s="1">
        <v>3</v>
      </c>
      <c r="G18" s="1">
        <v>4</v>
      </c>
      <c r="H18" s="1">
        <v>4</v>
      </c>
      <c r="I18" s="1">
        <v>3</v>
      </c>
      <c r="J18" s="1">
        <v>4</v>
      </c>
      <c r="K18" s="1">
        <v>3</v>
      </c>
      <c r="L18" s="1">
        <v>3</v>
      </c>
      <c r="M18" s="1">
        <v>4</v>
      </c>
      <c r="N18" s="1">
        <v>4</v>
      </c>
      <c r="O18" s="2">
        <f t="shared" si="0"/>
        <v>40</v>
      </c>
      <c r="P18" s="1" t="s">
        <v>64</v>
      </c>
      <c r="Q18" s="1" t="s">
        <v>68</v>
      </c>
      <c r="R18" s="1" t="s">
        <v>34</v>
      </c>
    </row>
    <row r="19" spans="1:18" ht="78.75" x14ac:dyDescent="0.25">
      <c r="A19" s="3">
        <v>45406.768109340279</v>
      </c>
      <c r="B19" s="1" t="s">
        <v>69</v>
      </c>
      <c r="C19" s="1" t="s">
        <v>21</v>
      </c>
      <c r="D19" s="1">
        <v>3</v>
      </c>
      <c r="E19" s="1">
        <v>3</v>
      </c>
      <c r="F19" s="1">
        <v>3</v>
      </c>
      <c r="G19" s="1">
        <v>3</v>
      </c>
      <c r="H19" s="1">
        <v>4</v>
      </c>
      <c r="I19" s="1">
        <v>3</v>
      </c>
      <c r="J19" s="1">
        <v>3</v>
      </c>
      <c r="K19" s="1">
        <v>3</v>
      </c>
      <c r="L19" s="1">
        <v>3</v>
      </c>
      <c r="M19" s="1">
        <v>3</v>
      </c>
      <c r="N19" s="1">
        <v>4</v>
      </c>
      <c r="O19" s="2">
        <f t="shared" si="0"/>
        <v>35</v>
      </c>
      <c r="P19" s="1" t="s">
        <v>70</v>
      </c>
      <c r="Q19" s="1" t="s">
        <v>34</v>
      </c>
      <c r="R19" s="1" t="s">
        <v>71</v>
      </c>
    </row>
    <row r="20" spans="1:18" ht="31.5" x14ac:dyDescent="0.25">
      <c r="A20" s="3">
        <v>45406.772431006946</v>
      </c>
      <c r="B20" s="1" t="s">
        <v>72</v>
      </c>
      <c r="C20" s="1" t="s">
        <v>21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v>4</v>
      </c>
      <c r="M20" s="1">
        <v>3</v>
      </c>
      <c r="N20" s="1">
        <v>4</v>
      </c>
      <c r="O20" s="2">
        <f t="shared" si="0"/>
        <v>43</v>
      </c>
      <c r="P20" s="1" t="s">
        <v>73</v>
      </c>
      <c r="Q20" s="1"/>
      <c r="R20" s="1"/>
    </row>
    <row r="21" spans="1:18" ht="94.5" x14ac:dyDescent="0.25">
      <c r="A21" s="3">
        <v>45406.7740753588</v>
      </c>
      <c r="B21" s="1" t="s">
        <v>74</v>
      </c>
      <c r="C21" s="1" t="s">
        <v>17</v>
      </c>
      <c r="D21" s="1">
        <v>4</v>
      </c>
      <c r="E21" s="1">
        <v>4</v>
      </c>
      <c r="F21" s="1">
        <v>4</v>
      </c>
      <c r="G21" s="1">
        <v>4</v>
      </c>
      <c r="H21" s="1">
        <v>3</v>
      </c>
      <c r="I21" s="1">
        <v>4</v>
      </c>
      <c r="J21" s="1">
        <v>4</v>
      </c>
      <c r="K21" s="1">
        <v>3</v>
      </c>
      <c r="L21" s="1">
        <v>4</v>
      </c>
      <c r="M21" s="1">
        <v>4</v>
      </c>
      <c r="N21" s="1">
        <v>3</v>
      </c>
      <c r="O21" s="2">
        <f t="shared" si="0"/>
        <v>41</v>
      </c>
      <c r="P21" s="1" t="s">
        <v>75</v>
      </c>
      <c r="Q21" s="1" t="s">
        <v>76</v>
      </c>
      <c r="R21" s="1" t="s">
        <v>77</v>
      </c>
    </row>
    <row r="22" spans="1:18" ht="31.5" x14ac:dyDescent="0.25">
      <c r="A22" s="3">
        <v>45406.776267638888</v>
      </c>
      <c r="B22" s="1" t="s">
        <v>78</v>
      </c>
      <c r="C22" s="1" t="s">
        <v>21</v>
      </c>
      <c r="D22" s="1">
        <v>4</v>
      </c>
      <c r="E22" s="1">
        <v>4</v>
      </c>
      <c r="F22" s="1">
        <v>3</v>
      </c>
      <c r="G22" s="1">
        <v>4</v>
      </c>
      <c r="H22" s="1">
        <v>3</v>
      </c>
      <c r="I22" s="1">
        <v>3</v>
      </c>
      <c r="J22" s="1">
        <v>3</v>
      </c>
      <c r="K22" s="1">
        <v>3</v>
      </c>
      <c r="L22" s="1">
        <v>4</v>
      </c>
      <c r="M22" s="1">
        <v>4</v>
      </c>
      <c r="N22" s="1">
        <v>4</v>
      </c>
      <c r="O22" s="2">
        <f t="shared" si="0"/>
        <v>39</v>
      </c>
      <c r="P22" s="1" t="s">
        <v>79</v>
      </c>
      <c r="Q22" s="1" t="s">
        <v>80</v>
      </c>
      <c r="R22" s="1" t="s">
        <v>81</v>
      </c>
    </row>
    <row r="23" spans="1:18" ht="94.5" x14ac:dyDescent="0.25">
      <c r="A23" s="3">
        <v>45406.814137453708</v>
      </c>
      <c r="B23" s="1" t="s">
        <v>82</v>
      </c>
      <c r="C23" s="1" t="s">
        <v>21</v>
      </c>
      <c r="D23" s="1">
        <v>4</v>
      </c>
      <c r="E23" s="1">
        <v>4</v>
      </c>
      <c r="F23" s="1">
        <v>4</v>
      </c>
      <c r="G23" s="1">
        <v>3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3</v>
      </c>
      <c r="N23" s="1">
        <v>4</v>
      </c>
      <c r="O23" s="2">
        <f t="shared" si="0"/>
        <v>42</v>
      </c>
      <c r="P23" s="1" t="s">
        <v>22</v>
      </c>
      <c r="Q23" s="1" t="s">
        <v>83</v>
      </c>
      <c r="R23" s="1" t="s">
        <v>84</v>
      </c>
    </row>
    <row r="24" spans="1:18" ht="157.5" x14ac:dyDescent="0.25">
      <c r="A24" s="3">
        <v>45406.870665104172</v>
      </c>
      <c r="B24" s="1" t="s">
        <v>85</v>
      </c>
      <c r="C24" s="1" t="s">
        <v>17</v>
      </c>
      <c r="D24" s="1">
        <v>4</v>
      </c>
      <c r="E24" s="1">
        <v>4</v>
      </c>
      <c r="F24" s="1">
        <v>3</v>
      </c>
      <c r="G24" s="1">
        <v>4</v>
      </c>
      <c r="H24" s="1">
        <v>4</v>
      </c>
      <c r="I24" s="1">
        <v>4</v>
      </c>
      <c r="J24" s="1">
        <v>4</v>
      </c>
      <c r="K24" s="1">
        <v>4</v>
      </c>
      <c r="L24" s="1">
        <v>4</v>
      </c>
      <c r="M24" s="1">
        <v>4</v>
      </c>
      <c r="N24" s="1">
        <v>4</v>
      </c>
      <c r="O24" s="2">
        <f t="shared" si="0"/>
        <v>43</v>
      </c>
      <c r="P24" s="1" t="s">
        <v>86</v>
      </c>
      <c r="Q24" s="1" t="s">
        <v>87</v>
      </c>
      <c r="R24" s="1" t="s">
        <v>88</v>
      </c>
    </row>
    <row r="25" spans="1:18" x14ac:dyDescent="0.25">
      <c r="A25" s="3">
        <v>45406.871017210651</v>
      </c>
      <c r="B25" s="1" t="s">
        <v>89</v>
      </c>
      <c r="C25" s="1" t="s">
        <v>21</v>
      </c>
      <c r="D25" s="1">
        <v>3</v>
      </c>
      <c r="E25" s="1">
        <v>3</v>
      </c>
      <c r="F25" s="1">
        <v>3</v>
      </c>
      <c r="G25" s="1">
        <v>3</v>
      </c>
      <c r="H25" s="1">
        <v>4</v>
      </c>
      <c r="I25" s="1">
        <v>3</v>
      </c>
      <c r="J25" s="1">
        <v>3</v>
      </c>
      <c r="K25" s="1">
        <v>3</v>
      </c>
      <c r="L25" s="1">
        <v>3</v>
      </c>
      <c r="M25" s="1">
        <v>3</v>
      </c>
      <c r="N25" s="1">
        <v>3</v>
      </c>
      <c r="O25" s="2">
        <f t="shared" si="0"/>
        <v>34</v>
      </c>
      <c r="P25" s="1" t="s">
        <v>90</v>
      </c>
      <c r="Q25" s="1"/>
      <c r="R25" s="1"/>
    </row>
    <row r="26" spans="1:18" ht="31.5" x14ac:dyDescent="0.25">
      <c r="A26" s="3">
        <v>45406.893882488424</v>
      </c>
      <c r="B26" s="1" t="s">
        <v>91</v>
      </c>
      <c r="C26" s="1" t="s">
        <v>21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2">
        <f t="shared" si="0"/>
        <v>33</v>
      </c>
      <c r="P26" s="1" t="s">
        <v>64</v>
      </c>
      <c r="Q26" s="1" t="s">
        <v>92</v>
      </c>
      <c r="R26" s="1" t="s">
        <v>93</v>
      </c>
    </row>
    <row r="27" spans="1:18" ht="299.25" x14ac:dyDescent="0.25">
      <c r="A27" s="3">
        <v>45406.992285405096</v>
      </c>
      <c r="B27" s="1" t="s">
        <v>94</v>
      </c>
      <c r="C27" s="1" t="s">
        <v>21</v>
      </c>
      <c r="D27" s="1">
        <v>4</v>
      </c>
      <c r="E27" s="1">
        <v>3</v>
      </c>
      <c r="F27" s="1">
        <v>4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L27" s="1">
        <v>4</v>
      </c>
      <c r="M27" s="1">
        <v>4</v>
      </c>
      <c r="N27" s="1">
        <v>4</v>
      </c>
      <c r="O27" s="2">
        <f t="shared" si="0"/>
        <v>43</v>
      </c>
      <c r="P27" s="1" t="s">
        <v>95</v>
      </c>
      <c r="Q27" s="1" t="s">
        <v>96</v>
      </c>
      <c r="R27" s="1" t="s">
        <v>97</v>
      </c>
    </row>
    <row r="28" spans="1:18" x14ac:dyDescent="0.25">
      <c r="A28" s="3">
        <v>45407.477807974537</v>
      </c>
      <c r="B28" s="1" t="s">
        <v>98</v>
      </c>
      <c r="C28" s="1" t="s">
        <v>21</v>
      </c>
      <c r="D28" s="1">
        <v>4</v>
      </c>
      <c r="E28" s="1">
        <v>4</v>
      </c>
      <c r="F28" s="1">
        <v>3</v>
      </c>
      <c r="G28" s="1">
        <v>3</v>
      </c>
      <c r="H28" s="1">
        <v>2</v>
      </c>
      <c r="I28" s="1">
        <v>4</v>
      </c>
      <c r="J28" s="1">
        <v>4</v>
      </c>
      <c r="K28" s="1">
        <v>4</v>
      </c>
      <c r="L28" s="1">
        <v>3</v>
      </c>
      <c r="M28" s="1">
        <v>3</v>
      </c>
      <c r="N28" s="1">
        <v>3</v>
      </c>
      <c r="O28" s="2">
        <f t="shared" si="0"/>
        <v>37</v>
      </c>
      <c r="P28" s="1" t="s">
        <v>34</v>
      </c>
      <c r="Q28" s="1" t="s">
        <v>34</v>
      </c>
      <c r="R28" s="1" t="s">
        <v>34</v>
      </c>
    </row>
    <row r="29" spans="1:18" x14ac:dyDescent="0.25">
      <c r="A29" s="3">
        <v>45407.585353391201</v>
      </c>
      <c r="B29" s="1" t="s">
        <v>99</v>
      </c>
      <c r="C29" s="1" t="s">
        <v>21</v>
      </c>
      <c r="D29" s="1">
        <v>4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4</v>
      </c>
      <c r="M29" s="1">
        <v>4</v>
      </c>
      <c r="N29" s="1">
        <v>4</v>
      </c>
      <c r="O29" s="2">
        <f t="shared" si="0"/>
        <v>44</v>
      </c>
      <c r="P29" s="1" t="s">
        <v>22</v>
      </c>
      <c r="Q29" s="1" t="s">
        <v>100</v>
      </c>
      <c r="R29" s="1" t="s">
        <v>100</v>
      </c>
    </row>
    <row r="30" spans="1:18" ht="126" x14ac:dyDescent="0.25">
      <c r="A30" s="3">
        <v>45407.708176087966</v>
      </c>
      <c r="B30" s="1" t="s">
        <v>101</v>
      </c>
      <c r="C30" s="1" t="s">
        <v>17</v>
      </c>
      <c r="D30" s="1">
        <v>4</v>
      </c>
      <c r="E30" s="1">
        <v>4</v>
      </c>
      <c r="F30" s="1">
        <v>4</v>
      </c>
      <c r="G30" s="1">
        <v>3</v>
      </c>
      <c r="H30" s="1">
        <v>4</v>
      </c>
      <c r="I30" s="1">
        <v>3</v>
      </c>
      <c r="J30" s="1">
        <v>4</v>
      </c>
      <c r="K30" s="1">
        <v>3</v>
      </c>
      <c r="L30" s="1">
        <v>4</v>
      </c>
      <c r="M30" s="1">
        <v>4</v>
      </c>
      <c r="N30" s="1">
        <v>4</v>
      </c>
      <c r="O30" s="2">
        <f t="shared" si="0"/>
        <v>41</v>
      </c>
      <c r="P30" s="1" t="s">
        <v>102</v>
      </c>
      <c r="Q30" s="1" t="s">
        <v>103</v>
      </c>
      <c r="R30" s="1" t="s">
        <v>104</v>
      </c>
    </row>
    <row r="31" spans="1:18" ht="126" x14ac:dyDescent="0.25">
      <c r="A31" s="3">
        <v>45407.711063935189</v>
      </c>
      <c r="B31" s="1" t="s">
        <v>105</v>
      </c>
      <c r="C31" s="1" t="s">
        <v>17</v>
      </c>
      <c r="D31" s="1">
        <v>4</v>
      </c>
      <c r="E31" s="1">
        <v>4</v>
      </c>
      <c r="F31" s="1">
        <v>4</v>
      </c>
      <c r="G31" s="1">
        <v>3</v>
      </c>
      <c r="H31" s="1">
        <v>4</v>
      </c>
      <c r="I31" s="1">
        <v>3</v>
      </c>
      <c r="J31" s="1">
        <v>4</v>
      </c>
      <c r="K31" s="1">
        <v>3</v>
      </c>
      <c r="L31" s="1">
        <v>4</v>
      </c>
      <c r="M31" s="1">
        <v>4</v>
      </c>
      <c r="N31" s="1">
        <v>4</v>
      </c>
      <c r="O31" s="2">
        <f t="shared" si="0"/>
        <v>41</v>
      </c>
      <c r="P31" s="1" t="s">
        <v>22</v>
      </c>
      <c r="Q31" s="1" t="s">
        <v>106</v>
      </c>
      <c r="R31" s="1" t="s">
        <v>107</v>
      </c>
    </row>
    <row r="32" spans="1:18" ht="110.25" x14ac:dyDescent="0.25">
      <c r="A32" s="3">
        <v>45407.809315439816</v>
      </c>
      <c r="B32" s="1" t="s">
        <v>108</v>
      </c>
      <c r="C32" s="1" t="s">
        <v>21</v>
      </c>
      <c r="D32" s="1">
        <v>3</v>
      </c>
      <c r="E32" s="1">
        <v>4</v>
      </c>
      <c r="F32" s="1">
        <v>4</v>
      </c>
      <c r="G32" s="1">
        <v>4</v>
      </c>
      <c r="H32" s="1">
        <v>4</v>
      </c>
      <c r="I32" s="1">
        <v>4</v>
      </c>
      <c r="J32" s="1">
        <v>4</v>
      </c>
      <c r="K32" s="1">
        <v>4</v>
      </c>
      <c r="L32" s="1">
        <v>3</v>
      </c>
      <c r="M32" s="1">
        <v>4</v>
      </c>
      <c r="N32" s="1">
        <v>3</v>
      </c>
      <c r="O32" s="2">
        <f t="shared" si="0"/>
        <v>41</v>
      </c>
      <c r="P32" s="1" t="s">
        <v>109</v>
      </c>
      <c r="Q32" s="1" t="s">
        <v>110</v>
      </c>
      <c r="R32" s="1" t="s">
        <v>111</v>
      </c>
    </row>
    <row r="33" spans="1:18" x14ac:dyDescent="0.25">
      <c r="A33" s="4">
        <v>45407.969695011576</v>
      </c>
      <c r="B33" s="5" t="s">
        <v>112</v>
      </c>
      <c r="C33" s="5" t="s">
        <v>21</v>
      </c>
      <c r="D33" s="5">
        <v>4</v>
      </c>
      <c r="E33" s="5">
        <v>4</v>
      </c>
      <c r="F33" s="5">
        <v>3</v>
      </c>
      <c r="G33" s="5">
        <v>3</v>
      </c>
      <c r="H33" s="5">
        <v>4</v>
      </c>
      <c r="I33" s="5">
        <v>3</v>
      </c>
      <c r="J33" s="5">
        <v>3</v>
      </c>
      <c r="K33" s="5">
        <v>4</v>
      </c>
      <c r="L33" s="5">
        <v>4</v>
      </c>
      <c r="M33" s="5">
        <v>3</v>
      </c>
      <c r="N33" s="5">
        <v>4</v>
      </c>
      <c r="O33" s="2">
        <f t="shared" si="0"/>
        <v>39</v>
      </c>
      <c r="P33" s="5" t="s">
        <v>34</v>
      </c>
      <c r="Q33" s="5" t="s">
        <v>113</v>
      </c>
      <c r="R33" s="5" t="s">
        <v>114</v>
      </c>
    </row>
    <row r="34" spans="1:18" x14ac:dyDescent="0.25">
      <c r="A34" s="4">
        <v>45408.634623194448</v>
      </c>
      <c r="B34" s="5" t="s">
        <v>115</v>
      </c>
      <c r="C34" s="5" t="s">
        <v>21</v>
      </c>
      <c r="D34" s="5">
        <v>4</v>
      </c>
      <c r="E34" s="5">
        <v>4</v>
      </c>
      <c r="F34" s="5">
        <v>4</v>
      </c>
      <c r="G34" s="5">
        <v>3</v>
      </c>
      <c r="H34" s="5">
        <v>4</v>
      </c>
      <c r="I34" s="5">
        <v>4</v>
      </c>
      <c r="J34" s="5">
        <v>4</v>
      </c>
      <c r="K34" s="5">
        <v>4</v>
      </c>
      <c r="L34" s="5">
        <v>4</v>
      </c>
      <c r="M34" s="5">
        <v>4</v>
      </c>
      <c r="N34" s="5">
        <v>4</v>
      </c>
      <c r="O34" s="2">
        <f t="shared" si="0"/>
        <v>43</v>
      </c>
      <c r="P34" s="5" t="s">
        <v>18</v>
      </c>
      <c r="Q34" s="5" t="s">
        <v>116</v>
      </c>
      <c r="R34" s="5" t="s">
        <v>117</v>
      </c>
    </row>
    <row r="35" spans="1:18" x14ac:dyDescent="0.25">
      <c r="A35" s="4">
        <v>45410.968659837963</v>
      </c>
      <c r="B35" s="5" t="s">
        <v>118</v>
      </c>
      <c r="C35" s="5" t="s">
        <v>21</v>
      </c>
      <c r="D35" s="5">
        <v>4</v>
      </c>
      <c r="E35" s="5">
        <v>4</v>
      </c>
      <c r="F35" s="5">
        <v>4</v>
      </c>
      <c r="G35" s="5">
        <v>4</v>
      </c>
      <c r="H35" s="5">
        <v>3</v>
      </c>
      <c r="I35" s="5">
        <v>3</v>
      </c>
      <c r="J35" s="5">
        <v>4</v>
      </c>
      <c r="K35" s="5">
        <v>3</v>
      </c>
      <c r="L35" s="5">
        <v>4</v>
      </c>
      <c r="M35" s="5">
        <v>3</v>
      </c>
      <c r="N35" s="5">
        <v>4</v>
      </c>
      <c r="O35" s="2">
        <f t="shared" si="0"/>
        <v>40</v>
      </c>
      <c r="P35" s="5" t="s">
        <v>34</v>
      </c>
      <c r="Q35" s="5" t="s">
        <v>34</v>
      </c>
      <c r="R35" s="5" t="s">
        <v>119</v>
      </c>
    </row>
    <row r="36" spans="1:18" x14ac:dyDescent="0.25">
      <c r="A36" s="4">
        <v>45412.498534988423</v>
      </c>
      <c r="B36" s="5" t="s">
        <v>120</v>
      </c>
      <c r="C36" s="5" t="s">
        <v>21</v>
      </c>
      <c r="D36" s="5">
        <v>4</v>
      </c>
      <c r="E36" s="5">
        <v>4</v>
      </c>
      <c r="F36" s="5">
        <v>4</v>
      </c>
      <c r="G36" s="5">
        <v>3</v>
      </c>
      <c r="H36" s="5">
        <v>3</v>
      </c>
      <c r="I36" s="5">
        <v>3</v>
      </c>
      <c r="J36" s="5">
        <v>4</v>
      </c>
      <c r="K36" s="5">
        <v>3</v>
      </c>
      <c r="L36" s="5">
        <v>4</v>
      </c>
      <c r="M36" s="5">
        <v>3</v>
      </c>
      <c r="N36" s="5">
        <v>4</v>
      </c>
      <c r="O36" s="2">
        <f t="shared" si="0"/>
        <v>39</v>
      </c>
      <c r="R36" s="5" t="s">
        <v>121</v>
      </c>
    </row>
    <row r="37" spans="1:18" x14ac:dyDescent="0.25">
      <c r="A37" s="4">
        <v>45412.637872465275</v>
      </c>
      <c r="B37" s="5" t="s">
        <v>122</v>
      </c>
      <c r="C37" s="5" t="s">
        <v>21</v>
      </c>
      <c r="D37" s="5">
        <v>4</v>
      </c>
      <c r="E37" s="5">
        <v>4</v>
      </c>
      <c r="F37" s="5">
        <v>4</v>
      </c>
      <c r="G37" s="5">
        <v>4</v>
      </c>
      <c r="H37" s="5">
        <v>4</v>
      </c>
      <c r="I37" s="5">
        <v>4</v>
      </c>
      <c r="J37" s="5">
        <v>4</v>
      </c>
      <c r="K37" s="5">
        <v>4</v>
      </c>
      <c r="L37" s="5">
        <v>4</v>
      </c>
      <c r="M37" s="5">
        <v>4</v>
      </c>
      <c r="N37" s="5">
        <v>4</v>
      </c>
      <c r="O37" s="2">
        <f t="shared" si="0"/>
        <v>44</v>
      </c>
      <c r="P37" s="5" t="s">
        <v>73</v>
      </c>
      <c r="Q37" s="5" t="s">
        <v>123</v>
      </c>
      <c r="R37" s="5" t="s">
        <v>124</v>
      </c>
    </row>
    <row r="38" spans="1:18" x14ac:dyDescent="0.25">
      <c r="A38" s="4">
        <v>45412.665930162038</v>
      </c>
      <c r="B38" s="5" t="s">
        <v>125</v>
      </c>
      <c r="C38" s="5" t="s">
        <v>126</v>
      </c>
      <c r="D38" s="5">
        <v>4</v>
      </c>
      <c r="E38" s="5">
        <v>4</v>
      </c>
      <c r="F38" s="5">
        <v>4</v>
      </c>
      <c r="G38" s="5">
        <v>3</v>
      </c>
      <c r="H38" s="5">
        <v>4</v>
      </c>
      <c r="I38" s="5">
        <v>4</v>
      </c>
      <c r="J38" s="5">
        <v>4</v>
      </c>
      <c r="K38" s="5">
        <v>4</v>
      </c>
      <c r="L38" s="5">
        <v>4</v>
      </c>
      <c r="M38" s="5">
        <v>4</v>
      </c>
      <c r="N38" s="5">
        <v>4</v>
      </c>
      <c r="O38" s="2">
        <f t="shared" si="0"/>
        <v>43</v>
      </c>
    </row>
    <row r="41" spans="1:18" ht="15.75" customHeight="1" x14ac:dyDescent="0.25">
      <c r="B41" s="6" t="s">
        <v>128</v>
      </c>
      <c r="C41" s="7" t="s">
        <v>129</v>
      </c>
      <c r="D41" s="7">
        <f>CORREL(D2:D38,$O$2:$O$38)</f>
        <v>0.72563739729491694</v>
      </c>
      <c r="E41" s="7">
        <f t="shared" ref="E41:N41" si="1">CORREL(E2:E38,$O$2:$O$38)</f>
        <v>0.64106806895059265</v>
      </c>
      <c r="F41" s="7">
        <f t="shared" si="1"/>
        <v>0.64997963769010836</v>
      </c>
      <c r="G41" s="7">
        <f t="shared" si="1"/>
        <v>0.48728210542495792</v>
      </c>
      <c r="H41" s="7">
        <f t="shared" si="1"/>
        <v>0.47271390776045524</v>
      </c>
      <c r="I41" s="7">
        <f t="shared" si="1"/>
        <v>0.55840910477114936</v>
      </c>
      <c r="J41" s="7">
        <f t="shared" si="1"/>
        <v>0.58381532708079398</v>
      </c>
      <c r="K41" s="7">
        <f t="shared" si="1"/>
        <v>0.3791991782780163</v>
      </c>
      <c r="L41" s="7">
        <f t="shared" si="1"/>
        <v>0.70921950691768376</v>
      </c>
      <c r="M41" s="7">
        <f t="shared" si="1"/>
        <v>0.48722352937078695</v>
      </c>
      <c r="N41" s="7">
        <f t="shared" si="1"/>
        <v>0.61420564703533564</v>
      </c>
      <c r="O41" s="28"/>
      <c r="P41" s="28"/>
    </row>
    <row r="42" spans="1:18" ht="15.75" customHeight="1" x14ac:dyDescent="0.25">
      <c r="B42" s="7" t="s">
        <v>202</v>
      </c>
      <c r="C42" s="7" t="s">
        <v>130</v>
      </c>
      <c r="D42" s="7">
        <v>0.41799999999999998</v>
      </c>
      <c r="E42" s="7">
        <v>0.32500000000000001</v>
      </c>
      <c r="F42" s="7">
        <v>0.32500000000000001</v>
      </c>
      <c r="G42" s="7">
        <v>0.32500000000000001</v>
      </c>
      <c r="H42" s="7">
        <v>0.32500000000000001</v>
      </c>
      <c r="I42" s="7">
        <v>0.32500000000000001</v>
      </c>
      <c r="J42" s="7">
        <v>0.32500000000000001</v>
      </c>
      <c r="K42" s="7">
        <v>0.32500000000000001</v>
      </c>
      <c r="L42" s="7">
        <v>0.32500000000000001</v>
      </c>
      <c r="M42" s="7">
        <v>0.32500000000000001</v>
      </c>
      <c r="N42" s="7">
        <v>0.32500000000000001</v>
      </c>
      <c r="O42" s="28"/>
      <c r="P42" s="28"/>
    </row>
    <row r="43" spans="1:18" ht="15.75" customHeight="1" x14ac:dyDescent="0.25">
      <c r="B43" s="7"/>
      <c r="C43" s="7" t="s">
        <v>131</v>
      </c>
      <c r="D43" s="7" t="str">
        <f>IF(D41&gt;D42,"VALID","TIDAK VALID")</f>
        <v>VALID</v>
      </c>
      <c r="E43" s="7" t="str">
        <f t="shared" ref="E43:N43" si="2">IF(E41&gt;E42,"VALID","TIDAK VALID")</f>
        <v>VALID</v>
      </c>
      <c r="F43" s="7" t="str">
        <f t="shared" si="2"/>
        <v>VALID</v>
      </c>
      <c r="G43" s="7" t="str">
        <f t="shared" si="2"/>
        <v>VALID</v>
      </c>
      <c r="H43" s="7" t="str">
        <f t="shared" si="2"/>
        <v>VALID</v>
      </c>
      <c r="I43" s="7" t="str">
        <f t="shared" si="2"/>
        <v>VALID</v>
      </c>
      <c r="J43" s="7" t="str">
        <f t="shared" si="2"/>
        <v>VALID</v>
      </c>
      <c r="K43" s="7" t="str">
        <f t="shared" si="2"/>
        <v>VALID</v>
      </c>
      <c r="L43" s="7" t="str">
        <f t="shared" si="2"/>
        <v>VALID</v>
      </c>
      <c r="M43" s="7" t="str">
        <f t="shared" si="2"/>
        <v>VALID</v>
      </c>
      <c r="N43" s="7" t="str">
        <f t="shared" si="2"/>
        <v>VALID</v>
      </c>
      <c r="O43" s="29">
        <f>VAR(O2:O38)</f>
        <v>7.6576576576576558</v>
      </c>
      <c r="P43" s="29" t="s">
        <v>133</v>
      </c>
    </row>
    <row r="44" spans="1:18" ht="15.75" customHeight="1" x14ac:dyDescent="0.25">
      <c r="B44" s="7"/>
      <c r="C44" s="7" t="s">
        <v>132</v>
      </c>
      <c r="D44" s="7">
        <f>VAR(D2:D38)</f>
        <v>0.12012012012012008</v>
      </c>
      <c r="E44" s="7">
        <f t="shared" ref="E44:N44" si="3">VAR(E2:E38)</f>
        <v>0.1396396396396396</v>
      </c>
      <c r="F44" s="7">
        <f t="shared" si="3"/>
        <v>0.22522522522522573</v>
      </c>
      <c r="G44" s="7">
        <f t="shared" si="3"/>
        <v>0.24774774774774735</v>
      </c>
      <c r="H44" s="7">
        <f t="shared" si="3"/>
        <v>0.24474474474474542</v>
      </c>
      <c r="I44" s="7">
        <f t="shared" si="3"/>
        <v>0.2417417417417419</v>
      </c>
      <c r="J44" s="7">
        <f t="shared" si="3"/>
        <v>0.18918918918918987</v>
      </c>
      <c r="K44" s="7">
        <f t="shared" si="3"/>
        <v>0.25225225225225262</v>
      </c>
      <c r="L44" s="7">
        <f t="shared" si="3"/>
        <v>0.17417417417417547</v>
      </c>
      <c r="M44" s="7">
        <f t="shared" si="3"/>
        <v>0.25675675675675635</v>
      </c>
      <c r="N44" s="7">
        <f t="shared" si="3"/>
        <v>0.1396396396396396</v>
      </c>
      <c r="O44" s="29">
        <f>SUM(D44:N44)</f>
        <v>2.2312312312312343</v>
      </c>
      <c r="P44" s="29" t="s">
        <v>134</v>
      </c>
    </row>
    <row r="46" spans="1:18" ht="15.75" customHeight="1" x14ac:dyDescent="0.25">
      <c r="B46" s="8" t="s">
        <v>135</v>
      </c>
      <c r="C46" s="36" t="s">
        <v>147</v>
      </c>
      <c r="D46" s="36"/>
      <c r="E46" s="10"/>
      <c r="F46" s="10"/>
      <c r="G46" s="11"/>
    </row>
    <row r="47" spans="1:18" ht="15.75" customHeight="1" x14ac:dyDescent="0.25">
      <c r="B47" s="12"/>
      <c r="C47" s="13" t="s">
        <v>136</v>
      </c>
      <c r="D47" s="13" t="s">
        <v>137</v>
      </c>
      <c r="E47" s="13"/>
      <c r="F47" s="13" t="s">
        <v>146</v>
      </c>
      <c r="G47" s="14" t="s">
        <v>148</v>
      </c>
    </row>
    <row r="48" spans="1:18" ht="15.75" customHeight="1" x14ac:dyDescent="0.25">
      <c r="B48" s="12"/>
      <c r="C48" s="13" t="s">
        <v>138</v>
      </c>
      <c r="D48" s="13" t="s">
        <v>139</v>
      </c>
      <c r="E48" s="13"/>
      <c r="F48" s="13">
        <f>11/10*(1-O44/O43)</f>
        <v>0.77949019607843095</v>
      </c>
      <c r="G48" s="14" t="str">
        <f>IF(AND(F48&gt;0.8,F48&lt;=1), "Reliabilias Sangat Tinggi", IF(AND(F48&gt;0.6,F48&lt;=0.8),"Relibilitas Tinggi",IF(AND(F48&gt;0.4,F48&lt;=0.6),"Relibilitas Sedang",IF(AND(F48&gt;0.2,F48&lt;=0.4),"Relibilitas Rendah",IF(AND(F48&gt;0,F48&lt;=0.2),"Tidak Reliabel","")))))</f>
        <v>Relibilitas Tinggi</v>
      </c>
    </row>
    <row r="49" spans="2:9" ht="15.75" customHeight="1" x14ac:dyDescent="0.25">
      <c r="B49" s="12"/>
      <c r="C49" s="13" t="s">
        <v>140</v>
      </c>
      <c r="D49" s="13" t="s">
        <v>141</v>
      </c>
      <c r="E49" s="13"/>
      <c r="F49" s="13"/>
      <c r="G49" s="14"/>
    </row>
    <row r="50" spans="2:9" ht="15.75" customHeight="1" x14ac:dyDescent="0.25">
      <c r="B50" s="12"/>
      <c r="C50" s="13" t="s">
        <v>142</v>
      </c>
      <c r="D50" s="13" t="s">
        <v>143</v>
      </c>
      <c r="E50" s="13"/>
      <c r="F50" s="13"/>
      <c r="G50" s="14"/>
    </row>
    <row r="51" spans="2:9" ht="15.75" customHeight="1" x14ac:dyDescent="0.25">
      <c r="B51" s="12"/>
      <c r="C51" s="13" t="s">
        <v>144</v>
      </c>
      <c r="D51" s="13" t="s">
        <v>145</v>
      </c>
      <c r="E51" s="13"/>
      <c r="F51" s="13"/>
      <c r="G51" s="14"/>
    </row>
    <row r="52" spans="2:9" ht="15.75" customHeight="1" x14ac:dyDescent="0.25">
      <c r="B52" s="15"/>
      <c r="C52" s="16"/>
      <c r="D52" s="16"/>
      <c r="E52" s="16"/>
      <c r="F52" s="16"/>
      <c r="G52" s="17"/>
    </row>
    <row r="54" spans="2:9" ht="15.75" customHeight="1" x14ac:dyDescent="0.25">
      <c r="B54" s="18" t="s">
        <v>149</v>
      </c>
      <c r="C54" s="37" t="s">
        <v>147</v>
      </c>
      <c r="D54" s="37"/>
      <c r="E54" s="19"/>
      <c r="F54" s="19" t="s">
        <v>160</v>
      </c>
      <c r="G54" s="19" t="s">
        <v>161</v>
      </c>
      <c r="H54" s="19" t="s">
        <v>162</v>
      </c>
      <c r="I54" s="20" t="s">
        <v>163</v>
      </c>
    </row>
    <row r="55" spans="2:9" ht="15.75" customHeight="1" x14ac:dyDescent="0.25">
      <c r="B55" s="21"/>
      <c r="C55" s="22" t="s">
        <v>150</v>
      </c>
      <c r="D55" s="22" t="s">
        <v>151</v>
      </c>
      <c r="E55" s="23"/>
      <c r="F55" s="23" t="s">
        <v>164</v>
      </c>
      <c r="G55" s="23">
        <v>44</v>
      </c>
      <c r="H55" s="23">
        <f>(O2/G55)*100</f>
        <v>93.181818181818173</v>
      </c>
      <c r="I55" s="24" t="str">
        <f>IF(AND(H55&gt;0,H55&lt;=20),"SANGAT TIDAK LAYAK",IF(AND(H55&gt;20,H55&lt;=40),"TIDAK LAYAK",IF(AND(H55&gt;40,H55&lt;=60),"CUKUP",IF(AND(H55&gt;60,H55&lt;=80),"LAYAK",IF(AND(H55&gt;80,H55&lt;=100),"SANGAT LAYAK","")))))</f>
        <v>SANGAT LAYAK</v>
      </c>
    </row>
    <row r="56" spans="2:9" ht="15.75" customHeight="1" x14ac:dyDescent="0.25">
      <c r="B56" s="21"/>
      <c r="C56" s="22" t="s">
        <v>152</v>
      </c>
      <c r="D56" s="22" t="s">
        <v>153</v>
      </c>
      <c r="E56" s="23"/>
      <c r="F56" s="23" t="s">
        <v>165</v>
      </c>
      <c r="G56" s="23">
        <v>44</v>
      </c>
      <c r="H56" s="23">
        <f t="shared" ref="H56:H91" si="4">(O3/G56)*100</f>
        <v>97.727272727272734</v>
      </c>
      <c r="I56" s="24" t="str">
        <f t="shared" ref="I56:I92" si="5">IF(AND(H56&gt;0,H56&lt;=20),"SANGAT TIDAK LAYAK",IF(AND(H56&gt;20,H56&lt;=40),"TIDAK LAYAK",IF(AND(H56&gt;40,H56&lt;=60),"CUKUP",IF(AND(H56&gt;60,H56&lt;=80),"LAYAK",IF(AND(H56&gt;80,H56&lt;=100),"SANGAT LAYAK","")))))</f>
        <v>SANGAT LAYAK</v>
      </c>
    </row>
    <row r="57" spans="2:9" ht="15.75" customHeight="1" x14ac:dyDescent="0.25">
      <c r="B57" s="21"/>
      <c r="C57" s="22" t="s">
        <v>154</v>
      </c>
      <c r="D57" s="22" t="s">
        <v>155</v>
      </c>
      <c r="E57" s="23"/>
      <c r="F57" s="23" t="s">
        <v>166</v>
      </c>
      <c r="G57" s="23">
        <v>44</v>
      </c>
      <c r="H57" s="23">
        <f t="shared" si="4"/>
        <v>97.727272727272734</v>
      </c>
      <c r="I57" s="24" t="str">
        <f t="shared" si="5"/>
        <v>SANGAT LAYAK</v>
      </c>
    </row>
    <row r="58" spans="2:9" ht="15.75" customHeight="1" x14ac:dyDescent="0.25">
      <c r="B58" s="21"/>
      <c r="C58" s="22" t="s">
        <v>156</v>
      </c>
      <c r="D58" s="22" t="s">
        <v>157</v>
      </c>
      <c r="E58" s="23"/>
      <c r="F58" s="23" t="s">
        <v>167</v>
      </c>
      <c r="G58" s="23">
        <v>44</v>
      </c>
      <c r="H58" s="23">
        <f t="shared" si="4"/>
        <v>95.454545454545453</v>
      </c>
      <c r="I58" s="24" t="str">
        <f t="shared" si="5"/>
        <v>SANGAT LAYAK</v>
      </c>
    </row>
    <row r="59" spans="2:9" ht="15.75" customHeight="1" x14ac:dyDescent="0.25">
      <c r="B59" s="21"/>
      <c r="C59" s="22" t="s">
        <v>158</v>
      </c>
      <c r="D59" s="22" t="s">
        <v>159</v>
      </c>
      <c r="E59" s="23"/>
      <c r="F59" s="23" t="s">
        <v>168</v>
      </c>
      <c r="G59" s="23">
        <v>44</v>
      </c>
      <c r="H59" s="23">
        <f t="shared" si="4"/>
        <v>97.727272727272734</v>
      </c>
      <c r="I59" s="24" t="str">
        <f t="shared" si="5"/>
        <v>SANGAT LAYAK</v>
      </c>
    </row>
    <row r="60" spans="2:9" ht="15.75" customHeight="1" x14ac:dyDescent="0.25">
      <c r="B60" s="21"/>
      <c r="C60" s="23"/>
      <c r="D60" s="23"/>
      <c r="E60" s="23"/>
      <c r="F60" s="23" t="s">
        <v>169</v>
      </c>
      <c r="G60" s="23">
        <v>44</v>
      </c>
      <c r="H60" s="23">
        <f t="shared" si="4"/>
        <v>93.181818181818173</v>
      </c>
      <c r="I60" s="24" t="str">
        <f t="shared" si="5"/>
        <v>SANGAT LAYAK</v>
      </c>
    </row>
    <row r="61" spans="2:9" ht="15.75" customHeight="1" x14ac:dyDescent="0.25">
      <c r="B61" s="21"/>
      <c r="C61" s="23"/>
      <c r="D61" s="23"/>
      <c r="E61" s="23"/>
      <c r="F61" s="23" t="s">
        <v>170</v>
      </c>
      <c r="G61" s="23">
        <v>44</v>
      </c>
      <c r="H61" s="23">
        <f t="shared" si="4"/>
        <v>97.727272727272734</v>
      </c>
      <c r="I61" s="24" t="str">
        <f t="shared" si="5"/>
        <v>SANGAT LAYAK</v>
      </c>
    </row>
    <row r="62" spans="2:9" ht="15.75" customHeight="1" x14ac:dyDescent="0.25">
      <c r="B62" s="21"/>
      <c r="C62" s="23"/>
      <c r="D62" s="23"/>
      <c r="E62" s="23"/>
      <c r="F62" s="23" t="s">
        <v>171</v>
      </c>
      <c r="G62" s="23">
        <v>44</v>
      </c>
      <c r="H62" s="23">
        <f t="shared" si="4"/>
        <v>93.181818181818173</v>
      </c>
      <c r="I62" s="24" t="str">
        <f t="shared" si="5"/>
        <v>SANGAT LAYAK</v>
      </c>
    </row>
    <row r="63" spans="2:9" ht="15.75" customHeight="1" x14ac:dyDescent="0.25">
      <c r="B63" s="21"/>
      <c r="C63" s="23"/>
      <c r="D63" s="23"/>
      <c r="E63" s="23"/>
      <c r="F63" s="23" t="s">
        <v>172</v>
      </c>
      <c r="G63" s="23">
        <v>44</v>
      </c>
      <c r="H63" s="23">
        <f t="shared" si="4"/>
        <v>95.454545454545453</v>
      </c>
      <c r="I63" s="24" t="str">
        <f t="shared" si="5"/>
        <v>SANGAT LAYAK</v>
      </c>
    </row>
    <row r="64" spans="2:9" ht="15.75" customHeight="1" x14ac:dyDescent="0.25">
      <c r="B64" s="21"/>
      <c r="C64" s="23"/>
      <c r="D64" s="23"/>
      <c r="E64" s="23"/>
      <c r="F64" s="23" t="s">
        <v>173</v>
      </c>
      <c r="G64" s="23">
        <v>44</v>
      </c>
      <c r="H64" s="23">
        <f t="shared" si="4"/>
        <v>97.727272727272734</v>
      </c>
      <c r="I64" s="24" t="str">
        <f t="shared" si="5"/>
        <v>SANGAT LAYAK</v>
      </c>
    </row>
    <row r="65" spans="2:9" ht="15.75" customHeight="1" x14ac:dyDescent="0.25">
      <c r="B65" s="21"/>
      <c r="C65" s="23"/>
      <c r="D65" s="23"/>
      <c r="E65" s="23"/>
      <c r="F65" s="23" t="s">
        <v>174</v>
      </c>
      <c r="G65" s="23">
        <v>44</v>
      </c>
      <c r="H65" s="23">
        <f t="shared" si="4"/>
        <v>93.181818181818173</v>
      </c>
      <c r="I65" s="24" t="str">
        <f t="shared" si="5"/>
        <v>SANGAT LAYAK</v>
      </c>
    </row>
    <row r="66" spans="2:9" ht="15.75" customHeight="1" x14ac:dyDescent="0.25">
      <c r="B66" s="21"/>
      <c r="C66" s="23"/>
      <c r="D66" s="23"/>
      <c r="E66" s="23"/>
      <c r="F66" s="23" t="s">
        <v>175</v>
      </c>
      <c r="G66" s="23">
        <v>44</v>
      </c>
      <c r="H66" s="23">
        <f t="shared" si="4"/>
        <v>90.909090909090907</v>
      </c>
      <c r="I66" s="24" t="str">
        <f t="shared" si="5"/>
        <v>SANGAT LAYAK</v>
      </c>
    </row>
    <row r="67" spans="2:9" ht="15.75" customHeight="1" x14ac:dyDescent="0.25">
      <c r="B67" s="21"/>
      <c r="C67" s="23"/>
      <c r="D67" s="23"/>
      <c r="E67" s="23"/>
      <c r="F67" s="23" t="s">
        <v>176</v>
      </c>
      <c r="G67" s="23">
        <v>44</v>
      </c>
      <c r="H67" s="23">
        <f t="shared" si="4"/>
        <v>90.909090909090907</v>
      </c>
      <c r="I67" s="24" t="str">
        <f t="shared" si="5"/>
        <v>SANGAT LAYAK</v>
      </c>
    </row>
    <row r="68" spans="2:9" ht="15.75" customHeight="1" x14ac:dyDescent="0.25">
      <c r="B68" s="21"/>
      <c r="C68" s="23"/>
      <c r="D68" s="23"/>
      <c r="E68" s="23"/>
      <c r="F68" s="23" t="s">
        <v>177</v>
      </c>
      <c r="G68" s="23">
        <v>44</v>
      </c>
      <c r="H68" s="23">
        <f t="shared" si="4"/>
        <v>95.454545454545453</v>
      </c>
      <c r="I68" s="24" t="str">
        <f t="shared" si="5"/>
        <v>SANGAT LAYAK</v>
      </c>
    </row>
    <row r="69" spans="2:9" ht="15.75" customHeight="1" x14ac:dyDescent="0.25">
      <c r="B69" s="21"/>
      <c r="C69" s="23"/>
      <c r="D69" s="23"/>
      <c r="E69" s="23"/>
      <c r="F69" s="23" t="s">
        <v>178</v>
      </c>
      <c r="G69" s="23">
        <v>44</v>
      </c>
      <c r="H69" s="23">
        <f t="shared" si="4"/>
        <v>81.818181818181827</v>
      </c>
      <c r="I69" s="24" t="str">
        <f t="shared" si="5"/>
        <v>SANGAT LAYAK</v>
      </c>
    </row>
    <row r="70" spans="2:9" ht="15.75" customHeight="1" x14ac:dyDescent="0.25">
      <c r="B70" s="21"/>
      <c r="C70" s="23"/>
      <c r="D70" s="23"/>
      <c r="E70" s="23"/>
      <c r="F70" s="23" t="s">
        <v>179</v>
      </c>
      <c r="G70" s="23">
        <v>44</v>
      </c>
      <c r="H70" s="23">
        <f t="shared" si="4"/>
        <v>100</v>
      </c>
      <c r="I70" s="24" t="str">
        <f t="shared" si="5"/>
        <v>SANGAT LAYAK</v>
      </c>
    </row>
    <row r="71" spans="2:9" ht="15.75" customHeight="1" x14ac:dyDescent="0.25">
      <c r="B71" s="21"/>
      <c r="C71" s="23"/>
      <c r="D71" s="23"/>
      <c r="E71" s="23"/>
      <c r="F71" s="23" t="s">
        <v>180</v>
      </c>
      <c r="G71" s="23">
        <v>44</v>
      </c>
      <c r="H71" s="23">
        <f t="shared" si="4"/>
        <v>90.909090909090907</v>
      </c>
      <c r="I71" s="24" t="str">
        <f t="shared" si="5"/>
        <v>SANGAT LAYAK</v>
      </c>
    </row>
    <row r="72" spans="2:9" ht="15.75" customHeight="1" x14ac:dyDescent="0.25">
      <c r="B72" s="21"/>
      <c r="C72" s="23"/>
      <c r="D72" s="23"/>
      <c r="E72" s="23"/>
      <c r="F72" s="23" t="s">
        <v>181</v>
      </c>
      <c r="G72" s="23">
        <v>44</v>
      </c>
      <c r="H72" s="23">
        <f t="shared" si="4"/>
        <v>79.545454545454547</v>
      </c>
      <c r="I72" s="24" t="str">
        <f t="shared" si="5"/>
        <v>LAYAK</v>
      </c>
    </row>
    <row r="73" spans="2:9" ht="15.75" customHeight="1" x14ac:dyDescent="0.25">
      <c r="B73" s="21"/>
      <c r="C73" s="23"/>
      <c r="D73" s="23"/>
      <c r="E73" s="23"/>
      <c r="F73" s="23" t="s">
        <v>182</v>
      </c>
      <c r="G73" s="23">
        <v>44</v>
      </c>
      <c r="H73" s="23">
        <f t="shared" si="4"/>
        <v>97.727272727272734</v>
      </c>
      <c r="I73" s="24" t="str">
        <f t="shared" si="5"/>
        <v>SANGAT LAYAK</v>
      </c>
    </row>
    <row r="74" spans="2:9" ht="15.75" customHeight="1" x14ac:dyDescent="0.25">
      <c r="B74" s="21"/>
      <c r="C74" s="23"/>
      <c r="D74" s="23"/>
      <c r="E74" s="23"/>
      <c r="F74" s="23" t="s">
        <v>183</v>
      </c>
      <c r="G74" s="23">
        <v>44</v>
      </c>
      <c r="H74" s="23">
        <f t="shared" si="4"/>
        <v>93.181818181818173</v>
      </c>
      <c r="I74" s="24" t="str">
        <f t="shared" si="5"/>
        <v>SANGAT LAYAK</v>
      </c>
    </row>
    <row r="75" spans="2:9" ht="15.75" customHeight="1" x14ac:dyDescent="0.25">
      <c r="B75" s="21"/>
      <c r="C75" s="23"/>
      <c r="D75" s="23"/>
      <c r="E75" s="23"/>
      <c r="F75" s="23" t="s">
        <v>184</v>
      </c>
      <c r="G75" s="23">
        <v>44</v>
      </c>
      <c r="H75" s="23">
        <f t="shared" si="4"/>
        <v>88.63636363636364</v>
      </c>
      <c r="I75" s="24" t="str">
        <f t="shared" si="5"/>
        <v>SANGAT LAYAK</v>
      </c>
    </row>
    <row r="76" spans="2:9" ht="15.75" customHeight="1" x14ac:dyDescent="0.25">
      <c r="B76" s="21"/>
      <c r="C76" s="23"/>
      <c r="D76" s="23"/>
      <c r="E76" s="23"/>
      <c r="F76" s="23" t="s">
        <v>185</v>
      </c>
      <c r="G76" s="23">
        <v>44</v>
      </c>
      <c r="H76" s="23">
        <f t="shared" si="4"/>
        <v>95.454545454545453</v>
      </c>
      <c r="I76" s="24" t="str">
        <f t="shared" si="5"/>
        <v>SANGAT LAYAK</v>
      </c>
    </row>
    <row r="77" spans="2:9" ht="15.75" customHeight="1" x14ac:dyDescent="0.25">
      <c r="B77" s="21"/>
      <c r="C77" s="23"/>
      <c r="D77" s="23"/>
      <c r="E77" s="23"/>
      <c r="F77" s="23" t="s">
        <v>186</v>
      </c>
      <c r="G77" s="23">
        <v>44</v>
      </c>
      <c r="H77" s="23">
        <f t="shared" si="4"/>
        <v>97.727272727272734</v>
      </c>
      <c r="I77" s="24" t="str">
        <f t="shared" si="5"/>
        <v>SANGAT LAYAK</v>
      </c>
    </row>
    <row r="78" spans="2:9" ht="15.75" customHeight="1" x14ac:dyDescent="0.25">
      <c r="B78" s="21"/>
      <c r="C78" s="23"/>
      <c r="D78" s="23"/>
      <c r="E78" s="23"/>
      <c r="F78" s="23" t="s">
        <v>187</v>
      </c>
      <c r="G78" s="23">
        <v>44</v>
      </c>
      <c r="H78" s="23">
        <f t="shared" si="4"/>
        <v>77.272727272727266</v>
      </c>
      <c r="I78" s="24" t="str">
        <f t="shared" si="5"/>
        <v>LAYAK</v>
      </c>
    </row>
    <row r="79" spans="2:9" ht="15.75" customHeight="1" x14ac:dyDescent="0.25">
      <c r="B79" s="21"/>
      <c r="C79" s="23"/>
      <c r="D79" s="23"/>
      <c r="E79" s="23"/>
      <c r="F79" s="23" t="s">
        <v>188</v>
      </c>
      <c r="G79" s="23">
        <v>44</v>
      </c>
      <c r="H79" s="23">
        <f t="shared" si="4"/>
        <v>75</v>
      </c>
      <c r="I79" s="24" t="str">
        <f t="shared" si="5"/>
        <v>LAYAK</v>
      </c>
    </row>
    <row r="80" spans="2:9" ht="15.75" customHeight="1" x14ac:dyDescent="0.25">
      <c r="B80" s="21"/>
      <c r="C80" s="23"/>
      <c r="D80" s="23"/>
      <c r="E80" s="23"/>
      <c r="F80" s="23" t="s">
        <v>189</v>
      </c>
      <c r="G80" s="23">
        <v>44</v>
      </c>
      <c r="H80" s="23">
        <f t="shared" si="4"/>
        <v>97.727272727272734</v>
      </c>
      <c r="I80" s="24" t="str">
        <f t="shared" si="5"/>
        <v>SANGAT LAYAK</v>
      </c>
    </row>
    <row r="81" spans="2:9" ht="15.75" customHeight="1" x14ac:dyDescent="0.25">
      <c r="B81" s="21"/>
      <c r="C81" s="23"/>
      <c r="D81" s="23"/>
      <c r="E81" s="23"/>
      <c r="F81" s="23" t="s">
        <v>190</v>
      </c>
      <c r="G81" s="23">
        <v>44</v>
      </c>
      <c r="H81" s="23">
        <f t="shared" si="4"/>
        <v>84.090909090909093</v>
      </c>
      <c r="I81" s="24" t="str">
        <f t="shared" si="5"/>
        <v>SANGAT LAYAK</v>
      </c>
    </row>
    <row r="82" spans="2:9" ht="15.75" customHeight="1" x14ac:dyDescent="0.25">
      <c r="B82" s="21"/>
      <c r="C82" s="23"/>
      <c r="D82" s="23"/>
      <c r="E82" s="23"/>
      <c r="F82" s="23" t="s">
        <v>191</v>
      </c>
      <c r="G82" s="23">
        <v>44</v>
      </c>
      <c r="H82" s="23">
        <f t="shared" si="4"/>
        <v>100</v>
      </c>
      <c r="I82" s="24" t="str">
        <f t="shared" si="5"/>
        <v>SANGAT LAYAK</v>
      </c>
    </row>
    <row r="83" spans="2:9" ht="15.75" customHeight="1" x14ac:dyDescent="0.25">
      <c r="B83" s="21"/>
      <c r="C83" s="23"/>
      <c r="D83" s="23"/>
      <c r="E83" s="23"/>
      <c r="F83" s="23" t="s">
        <v>192</v>
      </c>
      <c r="G83" s="23">
        <v>44</v>
      </c>
      <c r="H83" s="23">
        <f t="shared" si="4"/>
        <v>93.181818181818173</v>
      </c>
      <c r="I83" s="24" t="str">
        <f t="shared" si="5"/>
        <v>SANGAT LAYAK</v>
      </c>
    </row>
    <row r="84" spans="2:9" ht="15.75" customHeight="1" x14ac:dyDescent="0.25">
      <c r="B84" s="21"/>
      <c r="C84" s="23"/>
      <c r="D84" s="23"/>
      <c r="E84" s="23"/>
      <c r="F84" s="23" t="s">
        <v>193</v>
      </c>
      <c r="G84" s="23">
        <v>44</v>
      </c>
      <c r="H84" s="23">
        <f t="shared" si="4"/>
        <v>93.181818181818173</v>
      </c>
      <c r="I84" s="24" t="str">
        <f t="shared" si="5"/>
        <v>SANGAT LAYAK</v>
      </c>
    </row>
    <row r="85" spans="2:9" ht="15.75" customHeight="1" x14ac:dyDescent="0.25">
      <c r="B85" s="21"/>
      <c r="C85" s="23"/>
      <c r="D85" s="23"/>
      <c r="E85" s="23"/>
      <c r="F85" s="23" t="s">
        <v>194</v>
      </c>
      <c r="G85" s="23">
        <v>44</v>
      </c>
      <c r="H85" s="23">
        <f t="shared" si="4"/>
        <v>93.181818181818173</v>
      </c>
      <c r="I85" s="24" t="str">
        <f t="shared" si="5"/>
        <v>SANGAT LAYAK</v>
      </c>
    </row>
    <row r="86" spans="2:9" ht="15.75" customHeight="1" x14ac:dyDescent="0.25">
      <c r="B86" s="21"/>
      <c r="C86" s="23"/>
      <c r="D86" s="23"/>
      <c r="E86" s="23"/>
      <c r="F86" s="23" t="s">
        <v>195</v>
      </c>
      <c r="G86" s="23">
        <v>44</v>
      </c>
      <c r="H86" s="23">
        <f t="shared" si="4"/>
        <v>88.63636363636364</v>
      </c>
      <c r="I86" s="24" t="str">
        <f t="shared" si="5"/>
        <v>SANGAT LAYAK</v>
      </c>
    </row>
    <row r="87" spans="2:9" ht="15.75" customHeight="1" x14ac:dyDescent="0.25">
      <c r="B87" s="21"/>
      <c r="C87" s="23"/>
      <c r="D87" s="23"/>
      <c r="E87" s="23"/>
      <c r="F87" s="23" t="s">
        <v>196</v>
      </c>
      <c r="G87" s="23">
        <v>44</v>
      </c>
      <c r="H87" s="23">
        <f t="shared" si="4"/>
        <v>97.727272727272734</v>
      </c>
      <c r="I87" s="24" t="str">
        <f t="shared" si="5"/>
        <v>SANGAT LAYAK</v>
      </c>
    </row>
    <row r="88" spans="2:9" ht="15.75" customHeight="1" x14ac:dyDescent="0.25">
      <c r="B88" s="21"/>
      <c r="C88" s="23"/>
      <c r="D88" s="23"/>
      <c r="E88" s="23"/>
      <c r="F88" s="23" t="s">
        <v>197</v>
      </c>
      <c r="G88" s="23">
        <v>44</v>
      </c>
      <c r="H88" s="23">
        <f t="shared" si="4"/>
        <v>90.909090909090907</v>
      </c>
      <c r="I88" s="24" t="str">
        <f t="shared" si="5"/>
        <v>SANGAT LAYAK</v>
      </c>
    </row>
    <row r="89" spans="2:9" ht="15.75" customHeight="1" x14ac:dyDescent="0.25">
      <c r="B89" s="21"/>
      <c r="C89" s="23"/>
      <c r="D89" s="23"/>
      <c r="E89" s="23"/>
      <c r="F89" s="23" t="s">
        <v>198</v>
      </c>
      <c r="G89" s="23">
        <v>44</v>
      </c>
      <c r="H89" s="23">
        <f t="shared" si="4"/>
        <v>88.63636363636364</v>
      </c>
      <c r="I89" s="24" t="str">
        <f t="shared" si="5"/>
        <v>SANGAT LAYAK</v>
      </c>
    </row>
    <row r="90" spans="2:9" ht="15.75" customHeight="1" x14ac:dyDescent="0.25">
      <c r="B90" s="21"/>
      <c r="C90" s="23"/>
      <c r="D90" s="23"/>
      <c r="E90" s="23"/>
      <c r="F90" s="23" t="s">
        <v>199</v>
      </c>
      <c r="G90" s="23">
        <v>44</v>
      </c>
      <c r="H90" s="23">
        <f t="shared" si="4"/>
        <v>100</v>
      </c>
      <c r="I90" s="24" t="str">
        <f t="shared" si="5"/>
        <v>SANGAT LAYAK</v>
      </c>
    </row>
    <row r="91" spans="2:9" ht="15.75" customHeight="1" x14ac:dyDescent="0.25">
      <c r="B91" s="21"/>
      <c r="C91" s="23"/>
      <c r="D91" s="23"/>
      <c r="E91" s="23"/>
      <c r="F91" s="23" t="s">
        <v>200</v>
      </c>
      <c r="G91" s="23">
        <v>44</v>
      </c>
      <c r="H91" s="23">
        <f t="shared" si="4"/>
        <v>97.727272727272734</v>
      </c>
      <c r="I91" s="24" t="str">
        <f t="shared" si="5"/>
        <v>SANGAT LAYAK</v>
      </c>
    </row>
    <row r="92" spans="2:9" ht="15.75" customHeight="1" x14ac:dyDescent="0.25">
      <c r="B92" s="25"/>
      <c r="C92" s="26"/>
      <c r="D92" s="26"/>
      <c r="E92" s="26"/>
      <c r="F92" s="26"/>
      <c r="G92" s="26" t="s">
        <v>201</v>
      </c>
      <c r="H92" s="26">
        <f>AVERAGE(H55:H91)</f>
        <v>92.751842751842716</v>
      </c>
      <c r="I92" s="27" t="str">
        <f t="shared" si="5"/>
        <v>SANGAT LAYAK</v>
      </c>
    </row>
  </sheetData>
  <mergeCells count="2">
    <mergeCell ref="C46:D46"/>
    <mergeCell ref="C54:D54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6905-84EA-4998-A96D-B168CF5C9440}">
  <dimension ref="A1:N34"/>
  <sheetViews>
    <sheetView tabSelected="1" topLeftCell="A8" workbookViewId="0">
      <selection activeCell="G16" sqref="G16"/>
    </sheetView>
  </sheetViews>
  <sheetFormatPr defaultRowHeight="12.75" x14ac:dyDescent="0.2"/>
  <cols>
    <col min="1" max="1" width="10.42578125" bestFit="1" customWidth="1"/>
    <col min="2" max="13" width="12" bestFit="1" customWidth="1"/>
    <col min="14" max="14" width="9.85546875" bestFit="1" customWidth="1"/>
  </cols>
  <sheetData>
    <row r="1" spans="1:13" x14ac:dyDescent="0.2">
      <c r="A1" s="30" t="s">
        <v>203</v>
      </c>
      <c r="B1" s="30" t="s">
        <v>204</v>
      </c>
      <c r="C1" s="30" t="s">
        <v>205</v>
      </c>
      <c r="D1" s="30" t="s">
        <v>206</v>
      </c>
      <c r="E1" s="30" t="s">
        <v>207</v>
      </c>
      <c r="F1" s="30" t="s">
        <v>208</v>
      </c>
      <c r="G1" s="30" t="s">
        <v>209</v>
      </c>
      <c r="H1" s="30" t="s">
        <v>210</v>
      </c>
      <c r="I1" s="30" t="s">
        <v>211</v>
      </c>
      <c r="J1" s="30" t="s">
        <v>212</v>
      </c>
      <c r="K1" s="30" t="s">
        <v>213</v>
      </c>
      <c r="L1" s="30" t="s">
        <v>214</v>
      </c>
      <c r="M1" s="30" t="s">
        <v>215</v>
      </c>
    </row>
    <row r="2" spans="1:13" ht="15.75" x14ac:dyDescent="0.2">
      <c r="A2" s="30" t="s">
        <v>164</v>
      </c>
      <c r="B2" s="1">
        <v>4</v>
      </c>
      <c r="C2" s="1">
        <v>4</v>
      </c>
      <c r="D2" s="1">
        <v>4</v>
      </c>
      <c r="E2" s="1">
        <v>4</v>
      </c>
      <c r="F2" s="1">
        <v>3</v>
      </c>
      <c r="G2" s="1">
        <v>4</v>
      </c>
      <c r="H2" s="1">
        <v>4</v>
      </c>
      <c r="I2" s="1">
        <v>3</v>
      </c>
      <c r="J2" s="1">
        <v>4</v>
      </c>
      <c r="K2" s="1">
        <v>3</v>
      </c>
      <c r="L2" s="1">
        <v>3</v>
      </c>
      <c r="M2">
        <f>SUM(B2:L2)</f>
        <v>40</v>
      </c>
    </row>
    <row r="3" spans="1:13" ht="15.75" x14ac:dyDescent="0.2">
      <c r="A3" s="30" t="s">
        <v>165</v>
      </c>
      <c r="B3" s="1">
        <v>4</v>
      </c>
      <c r="C3" s="1">
        <v>4</v>
      </c>
      <c r="D3" s="1">
        <v>3</v>
      </c>
      <c r="E3" s="1">
        <v>4</v>
      </c>
      <c r="F3" s="1">
        <v>3</v>
      </c>
      <c r="G3" s="1">
        <v>3</v>
      </c>
      <c r="H3" s="1">
        <v>3</v>
      </c>
      <c r="I3" s="1">
        <v>3</v>
      </c>
      <c r="J3" s="1">
        <v>4</v>
      </c>
      <c r="K3" s="1">
        <v>3</v>
      </c>
      <c r="L3" s="1">
        <v>4</v>
      </c>
      <c r="M3">
        <f t="shared" ref="M3:M21" si="0">SUM(B3:L3)</f>
        <v>38</v>
      </c>
    </row>
    <row r="4" spans="1:13" ht="15.75" x14ac:dyDescent="0.2">
      <c r="A4" s="30" t="s">
        <v>166</v>
      </c>
      <c r="B4" s="1">
        <v>4</v>
      </c>
      <c r="C4" s="1">
        <v>4</v>
      </c>
      <c r="D4" s="1">
        <v>4</v>
      </c>
      <c r="E4" s="1">
        <v>3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>
        <f t="shared" si="0"/>
        <v>43</v>
      </c>
    </row>
    <row r="5" spans="1:13" ht="15.75" x14ac:dyDescent="0.2">
      <c r="A5" s="30" t="s">
        <v>167</v>
      </c>
      <c r="B5" s="1">
        <v>4</v>
      </c>
      <c r="C5" s="1">
        <v>4</v>
      </c>
      <c r="D5" s="1">
        <v>3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3</v>
      </c>
      <c r="L5" s="1">
        <v>4</v>
      </c>
      <c r="M5">
        <f t="shared" si="0"/>
        <v>42</v>
      </c>
    </row>
    <row r="6" spans="1:13" ht="15.75" x14ac:dyDescent="0.2">
      <c r="A6" s="30" t="s">
        <v>168</v>
      </c>
      <c r="B6" s="1">
        <v>3</v>
      </c>
      <c r="C6" s="1">
        <v>3</v>
      </c>
      <c r="D6" s="1">
        <v>3</v>
      </c>
      <c r="E6" s="1">
        <v>3</v>
      </c>
      <c r="F6" s="1">
        <v>4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>
        <f t="shared" si="0"/>
        <v>34</v>
      </c>
    </row>
    <row r="7" spans="1:13" ht="15.75" x14ac:dyDescent="0.2">
      <c r="A7" s="30" t="s">
        <v>169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>
        <f t="shared" si="0"/>
        <v>33</v>
      </c>
    </row>
    <row r="8" spans="1:13" ht="15.75" x14ac:dyDescent="0.2">
      <c r="A8" s="30" t="s">
        <v>170</v>
      </c>
      <c r="B8" s="1">
        <v>4</v>
      </c>
      <c r="C8" s="1">
        <v>3</v>
      </c>
      <c r="D8" s="1">
        <v>4</v>
      </c>
      <c r="E8" s="1">
        <v>4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>
        <f t="shared" si="0"/>
        <v>43</v>
      </c>
    </row>
    <row r="9" spans="1:13" ht="15.75" x14ac:dyDescent="0.2">
      <c r="A9" s="30" t="s">
        <v>171</v>
      </c>
      <c r="B9" s="1">
        <v>4</v>
      </c>
      <c r="C9" s="1">
        <v>4</v>
      </c>
      <c r="D9" s="1">
        <v>3</v>
      </c>
      <c r="E9" s="1">
        <v>3</v>
      </c>
      <c r="F9" s="1">
        <v>2</v>
      </c>
      <c r="G9" s="1">
        <v>4</v>
      </c>
      <c r="H9" s="1">
        <v>4</v>
      </c>
      <c r="I9" s="1">
        <v>4</v>
      </c>
      <c r="J9" s="1">
        <v>3</v>
      </c>
      <c r="K9" s="1">
        <v>3</v>
      </c>
      <c r="L9" s="1">
        <v>3</v>
      </c>
      <c r="M9">
        <f t="shared" si="0"/>
        <v>37</v>
      </c>
    </row>
    <row r="10" spans="1:13" ht="15.75" x14ac:dyDescent="0.2">
      <c r="A10" s="30" t="s">
        <v>172</v>
      </c>
      <c r="B10" s="1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  <c r="M10">
        <f t="shared" si="0"/>
        <v>44</v>
      </c>
    </row>
    <row r="11" spans="1:13" ht="15.75" x14ac:dyDescent="0.2">
      <c r="A11" s="30" t="s">
        <v>173</v>
      </c>
      <c r="B11" s="1">
        <v>4</v>
      </c>
      <c r="C11" s="1">
        <v>4</v>
      </c>
      <c r="D11" s="1">
        <v>4</v>
      </c>
      <c r="E11" s="1">
        <v>3</v>
      </c>
      <c r="F11" s="1">
        <v>4</v>
      </c>
      <c r="G11" s="1">
        <v>3</v>
      </c>
      <c r="H11" s="1">
        <v>4</v>
      </c>
      <c r="I11" s="1">
        <v>3</v>
      </c>
      <c r="J11" s="1">
        <v>4</v>
      </c>
      <c r="K11" s="1">
        <v>3</v>
      </c>
      <c r="L11" s="1">
        <v>4</v>
      </c>
      <c r="M11">
        <f t="shared" si="0"/>
        <v>40</v>
      </c>
    </row>
    <row r="12" spans="1:13" ht="15.75" x14ac:dyDescent="0.2">
      <c r="A12" s="30" t="s">
        <v>174</v>
      </c>
      <c r="B12" s="1">
        <v>4</v>
      </c>
      <c r="C12" s="1">
        <v>4</v>
      </c>
      <c r="D12" s="1">
        <v>4</v>
      </c>
      <c r="E12" s="1">
        <v>3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3</v>
      </c>
      <c r="L12" s="1">
        <v>4</v>
      </c>
      <c r="M12">
        <f t="shared" si="0"/>
        <v>42</v>
      </c>
    </row>
    <row r="13" spans="1:13" ht="15.75" x14ac:dyDescent="0.2">
      <c r="A13" s="30" t="s">
        <v>175</v>
      </c>
      <c r="B13" s="1">
        <v>4</v>
      </c>
      <c r="C13" s="1">
        <v>4</v>
      </c>
      <c r="D13" s="1">
        <v>3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4</v>
      </c>
      <c r="M13">
        <f t="shared" si="0"/>
        <v>43</v>
      </c>
    </row>
    <row r="14" spans="1:13" ht="15.75" x14ac:dyDescent="0.2">
      <c r="A14" s="30" t="s">
        <v>176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>
        <f t="shared" si="0"/>
        <v>33</v>
      </c>
    </row>
    <row r="15" spans="1:13" ht="15.75" x14ac:dyDescent="0.2">
      <c r="A15" s="30" t="s">
        <v>177</v>
      </c>
      <c r="B15" s="1">
        <v>4</v>
      </c>
      <c r="C15" s="1">
        <v>4</v>
      </c>
      <c r="D15" s="1">
        <v>4</v>
      </c>
      <c r="E15" s="1">
        <v>3</v>
      </c>
      <c r="F15" s="1">
        <v>4</v>
      </c>
      <c r="G15" s="1">
        <v>3</v>
      </c>
      <c r="H15" s="1">
        <v>4</v>
      </c>
      <c r="I15" s="1">
        <v>3</v>
      </c>
      <c r="J15" s="1">
        <v>4</v>
      </c>
      <c r="K15" s="1">
        <v>4</v>
      </c>
      <c r="L15" s="1">
        <v>4</v>
      </c>
      <c r="M15">
        <f t="shared" si="0"/>
        <v>41</v>
      </c>
    </row>
    <row r="16" spans="1:13" ht="15.75" x14ac:dyDescent="0.2">
      <c r="A16" s="30" t="s">
        <v>178</v>
      </c>
      <c r="B16" s="1">
        <v>4</v>
      </c>
      <c r="C16" s="1">
        <v>4</v>
      </c>
      <c r="D16" s="1">
        <v>3</v>
      </c>
      <c r="E16" s="1">
        <v>4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3</v>
      </c>
      <c r="L16" s="1">
        <v>4</v>
      </c>
      <c r="M16">
        <f t="shared" si="0"/>
        <v>42</v>
      </c>
    </row>
    <row r="17" spans="1:14" ht="15.75" x14ac:dyDescent="0.2">
      <c r="A17" s="30" t="s">
        <v>179</v>
      </c>
      <c r="B17" s="1">
        <v>3</v>
      </c>
      <c r="C17" s="1">
        <v>3</v>
      </c>
      <c r="D17" s="1">
        <v>3</v>
      </c>
      <c r="E17" s="1">
        <v>3</v>
      </c>
      <c r="F17" s="1">
        <v>4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>
        <f t="shared" si="0"/>
        <v>34</v>
      </c>
    </row>
    <row r="18" spans="1:14" ht="15.75" x14ac:dyDescent="0.2">
      <c r="A18" s="30" t="s">
        <v>180</v>
      </c>
      <c r="B18" s="1">
        <v>4</v>
      </c>
      <c r="C18" s="1">
        <v>4</v>
      </c>
      <c r="D18" s="1">
        <v>3</v>
      </c>
      <c r="E18" s="1">
        <v>3</v>
      </c>
      <c r="F18" s="1">
        <v>2</v>
      </c>
      <c r="G18" s="1">
        <v>4</v>
      </c>
      <c r="H18" s="1">
        <v>4</v>
      </c>
      <c r="I18" s="1">
        <v>4</v>
      </c>
      <c r="J18" s="1">
        <v>3</v>
      </c>
      <c r="K18" s="1">
        <v>3</v>
      </c>
      <c r="L18" s="1">
        <v>3</v>
      </c>
      <c r="M18">
        <f t="shared" si="0"/>
        <v>37</v>
      </c>
    </row>
    <row r="19" spans="1:14" ht="15.75" x14ac:dyDescent="0.2">
      <c r="A19" s="30" t="s">
        <v>181</v>
      </c>
      <c r="B19" s="1">
        <v>4</v>
      </c>
      <c r="C19" s="1">
        <v>4</v>
      </c>
      <c r="D19" s="1">
        <v>4</v>
      </c>
      <c r="E19" s="1">
        <v>4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3</v>
      </c>
      <c r="L19" s="1">
        <v>4</v>
      </c>
      <c r="M19">
        <f t="shared" si="0"/>
        <v>43</v>
      </c>
    </row>
    <row r="20" spans="1:14" ht="15.75" x14ac:dyDescent="0.2">
      <c r="A20" s="30" t="s">
        <v>182</v>
      </c>
      <c r="B20" s="1">
        <v>4</v>
      </c>
      <c r="C20" s="1">
        <v>4</v>
      </c>
      <c r="D20" s="1">
        <v>3</v>
      </c>
      <c r="E20" s="1">
        <v>4</v>
      </c>
      <c r="F20" s="1">
        <v>3</v>
      </c>
      <c r="G20" s="1">
        <v>3</v>
      </c>
      <c r="H20" s="1">
        <v>3</v>
      </c>
      <c r="I20" s="1">
        <v>3</v>
      </c>
      <c r="J20" s="1">
        <v>4</v>
      </c>
      <c r="K20" s="1">
        <v>4</v>
      </c>
      <c r="L20" s="1">
        <v>4</v>
      </c>
      <c r="M20">
        <f t="shared" si="0"/>
        <v>39</v>
      </c>
    </row>
    <row r="21" spans="1:14" ht="15.75" x14ac:dyDescent="0.2">
      <c r="A21" s="30" t="s">
        <v>183</v>
      </c>
      <c r="B21" s="1">
        <v>4</v>
      </c>
      <c r="C21" s="1">
        <v>4</v>
      </c>
      <c r="D21" s="1">
        <v>3</v>
      </c>
      <c r="E21" s="1">
        <v>3</v>
      </c>
      <c r="F21" s="1">
        <v>4</v>
      </c>
      <c r="G21" s="1">
        <v>4</v>
      </c>
      <c r="H21" s="1">
        <v>4</v>
      </c>
      <c r="I21" s="1">
        <v>4</v>
      </c>
      <c r="J21" s="1">
        <v>3</v>
      </c>
      <c r="K21" s="1">
        <v>3</v>
      </c>
      <c r="L21" s="1">
        <v>3</v>
      </c>
      <c r="M21">
        <f t="shared" si="0"/>
        <v>39</v>
      </c>
    </row>
    <row r="23" spans="1:14" x14ac:dyDescent="0.2">
      <c r="A23" s="31" t="s">
        <v>216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</row>
    <row r="24" spans="1:14" x14ac:dyDescent="0.2">
      <c r="A24" s="31" t="s">
        <v>129</v>
      </c>
      <c r="B24" s="34">
        <f t="shared" ref="B24:L24" si="1">CORREL(B2:B22,$M$2:$M$22)</f>
        <v>0.82640638638987718</v>
      </c>
      <c r="C24" s="34">
        <f t="shared" si="1"/>
        <v>0.64432393199547877</v>
      </c>
      <c r="D24" s="34">
        <f t="shared" si="1"/>
        <v>0.61131920365882231</v>
      </c>
      <c r="E24" s="34">
        <f t="shared" si="1"/>
        <v>0.56365155321390825</v>
      </c>
      <c r="F24" s="34">
        <f t="shared" si="1"/>
        <v>0.48886874712949885</v>
      </c>
      <c r="G24" s="34">
        <f t="shared" si="1"/>
        <v>0.65745650204816719</v>
      </c>
      <c r="H24" s="34">
        <f t="shared" si="1"/>
        <v>0.77375215704278422</v>
      </c>
      <c r="I24" s="34">
        <f t="shared" si="1"/>
        <v>0.62896130497169089</v>
      </c>
      <c r="J24" s="34">
        <f t="shared" si="1"/>
        <v>0.84261535469247029</v>
      </c>
      <c r="K24" s="34">
        <f t="shared" si="1"/>
        <v>0.52097256788936452</v>
      </c>
      <c r="L24" s="34">
        <f t="shared" si="1"/>
        <v>0.80163555951487064</v>
      </c>
    </row>
    <row r="25" spans="1:14" x14ac:dyDescent="0.2">
      <c r="A25" s="31" t="s">
        <v>130</v>
      </c>
      <c r="B25" s="34">
        <v>0.42299999999999999</v>
      </c>
      <c r="C25" s="34">
        <v>0.42299999999999999</v>
      </c>
      <c r="D25" s="34">
        <v>0.42299999999999999</v>
      </c>
      <c r="E25" s="34">
        <v>0.42299999999999999</v>
      </c>
      <c r="F25" s="34">
        <v>0.42299999999999999</v>
      </c>
      <c r="G25" s="34">
        <v>0.42299999999999999</v>
      </c>
      <c r="H25" s="34">
        <v>0.42299999999999999</v>
      </c>
      <c r="I25" s="34">
        <v>0.42299999999999999</v>
      </c>
      <c r="J25" s="34">
        <v>0.42299999999999999</v>
      </c>
      <c r="K25" s="34">
        <v>0.42299999999999999</v>
      </c>
      <c r="L25" s="34">
        <v>0.42299999999999999</v>
      </c>
    </row>
    <row r="26" spans="1:14" x14ac:dyDescent="0.2">
      <c r="A26" s="31" t="s">
        <v>131</v>
      </c>
      <c r="B26" s="32" t="str">
        <f>IF(B24&gt;B25,"V","TV")</f>
        <v>V</v>
      </c>
      <c r="C26" s="32" t="str">
        <f t="shared" ref="C26:L26" si="2">IF(C24&gt;C25,"V","TV")</f>
        <v>V</v>
      </c>
      <c r="D26" s="32" t="str">
        <f t="shared" si="2"/>
        <v>V</v>
      </c>
      <c r="E26" s="32" t="str">
        <f t="shared" si="2"/>
        <v>V</v>
      </c>
      <c r="F26" s="32" t="str">
        <f t="shared" si="2"/>
        <v>V</v>
      </c>
      <c r="G26" s="32" t="str">
        <f t="shared" si="2"/>
        <v>V</v>
      </c>
      <c r="H26" s="32" t="str">
        <f t="shared" si="2"/>
        <v>V</v>
      </c>
      <c r="I26" s="32" t="str">
        <f t="shared" si="2"/>
        <v>V</v>
      </c>
      <c r="J26" s="32" t="str">
        <f t="shared" si="2"/>
        <v>V</v>
      </c>
      <c r="K26" s="32" t="str">
        <f t="shared" si="2"/>
        <v>V</v>
      </c>
      <c r="L26" s="32" t="str">
        <f t="shared" si="2"/>
        <v>V</v>
      </c>
      <c r="M26" s="33">
        <f>VAR(M2:M21)</f>
        <v>13.186842105263157</v>
      </c>
      <c r="N26" s="30" t="s">
        <v>217</v>
      </c>
    </row>
    <row r="27" spans="1:14" x14ac:dyDescent="0.2">
      <c r="A27" s="31" t="s">
        <v>132</v>
      </c>
      <c r="B27" s="32">
        <f t="shared" ref="B27:L27" si="3">VAR(B2:B22)</f>
        <v>0.16842105263157836</v>
      </c>
      <c r="C27" s="32">
        <f t="shared" si="3"/>
        <v>0.19736842105263158</v>
      </c>
      <c r="D27" s="32">
        <f t="shared" si="3"/>
        <v>0.25263157894736904</v>
      </c>
      <c r="E27" s="32">
        <f t="shared" si="3"/>
        <v>0.26052631578947311</v>
      </c>
      <c r="F27" s="32">
        <f t="shared" si="3"/>
        <v>0.47105263157894678</v>
      </c>
      <c r="G27" s="32">
        <f t="shared" si="3"/>
        <v>0.25263157894736904</v>
      </c>
      <c r="H27" s="32">
        <f t="shared" si="3"/>
        <v>0.22105263157894678</v>
      </c>
      <c r="I27" s="32">
        <f t="shared" si="3"/>
        <v>0.26052631578947311</v>
      </c>
      <c r="J27" s="32">
        <f t="shared" si="3"/>
        <v>0.23947368421052692</v>
      </c>
      <c r="K27" s="32">
        <f t="shared" si="3"/>
        <v>0.22105263157894678</v>
      </c>
      <c r="L27" s="32">
        <f t="shared" si="3"/>
        <v>0.25263157894736904</v>
      </c>
      <c r="M27" s="33">
        <f>SUM(B27:L27)</f>
        <v>2.7973684210526302</v>
      </c>
      <c r="N27" s="30" t="s">
        <v>218</v>
      </c>
    </row>
    <row r="29" spans="1:14" ht="15.75" x14ac:dyDescent="0.25">
      <c r="A29" s="8" t="s">
        <v>135</v>
      </c>
      <c r="B29" s="9" t="s">
        <v>147</v>
      </c>
      <c r="C29" s="9"/>
      <c r="D29" s="10"/>
      <c r="E29" s="10"/>
      <c r="F29" s="11"/>
    </row>
    <row r="30" spans="1:14" ht="15.75" x14ac:dyDescent="0.25">
      <c r="A30" s="12"/>
      <c r="B30" s="13" t="s">
        <v>136</v>
      </c>
      <c r="C30" s="13" t="s">
        <v>137</v>
      </c>
      <c r="D30" s="13"/>
      <c r="E30" s="13" t="s">
        <v>146</v>
      </c>
      <c r="F30" s="14" t="s">
        <v>148</v>
      </c>
    </row>
    <row r="31" spans="1:14" ht="15.75" x14ac:dyDescent="0.25">
      <c r="A31" s="12"/>
      <c r="B31" s="13" t="s">
        <v>138</v>
      </c>
      <c r="C31" s="13" t="s">
        <v>139</v>
      </c>
      <c r="D31" s="13"/>
      <c r="E31" s="35">
        <f>11/10*(1-M27/M26)</f>
        <v>0.8666533626022751</v>
      </c>
      <c r="F31" s="14" t="str">
        <f>IF(AND(E31&gt;0.8,E31&lt;=1), "Reliabilias Sangat Tinggi", IF(AND(E31&gt;0.6,E31&lt;=0.8),"Relibilitas Tinggi",IF(AND(E31&gt;0.4,E31&lt;=0.6),"Relibilitas Sedang",IF(AND(E31&gt;0.2,E31&lt;=0.4),"Relibilitas Rendah",IF(AND(E31&gt;0,E31&lt;=0.2),"Tidak Reliabel","")))))</f>
        <v>Reliabilias Sangat Tinggi</v>
      </c>
    </row>
    <row r="32" spans="1:14" ht="15.75" x14ac:dyDescent="0.25">
      <c r="A32" s="12"/>
      <c r="B32" s="13" t="s">
        <v>140</v>
      </c>
      <c r="C32" s="13" t="s">
        <v>141</v>
      </c>
      <c r="D32" s="13"/>
      <c r="E32" s="13"/>
      <c r="F32" s="14"/>
    </row>
    <row r="33" spans="1:6" ht="15.75" x14ac:dyDescent="0.25">
      <c r="A33" s="12"/>
      <c r="B33" s="13" t="s">
        <v>142</v>
      </c>
      <c r="C33" s="13" t="s">
        <v>143</v>
      </c>
      <c r="D33" s="13"/>
      <c r="E33" s="13"/>
      <c r="F33" s="14"/>
    </row>
    <row r="34" spans="1:6" ht="15.75" x14ac:dyDescent="0.25">
      <c r="A34" s="12"/>
      <c r="B34" s="13" t="s">
        <v>144</v>
      </c>
      <c r="C34" s="13" t="s">
        <v>145</v>
      </c>
      <c r="D34" s="13"/>
      <c r="E34" s="13"/>
      <c r="F34" s="14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Form Responses 1</vt:lpstr>
      <vt:lpstr>Lembar1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Advent</cp:lastModifiedBy>
  <dcterms:modified xsi:type="dcterms:W3CDTF">2024-05-07T14:20:32Z</dcterms:modified>
</cp:coreProperties>
</file>