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/>
  <mc:AlternateContent xmlns:mc="http://schemas.openxmlformats.org/markup-compatibility/2006">
    <mc:Choice Requires="x15">
      <x15ac:absPath xmlns:x15ac="http://schemas.microsoft.com/office/spreadsheetml/2010/11/ac" url="C:\Users\L\Downloads\"/>
    </mc:Choice>
  </mc:AlternateContent>
  <xr:revisionPtr revIDLastSave="0" documentId="13_ncr:1_{F974385E-D63B-4C13-B180-E32DF4959C72}" xr6:coauthVersionLast="36" xr6:coauthVersionMax="36" xr10:uidLastSave="{00000000-0000-0000-0000-000000000000}"/>
  <bookViews>
    <workbookView xWindow="0" yWindow="0" windowWidth="9405" windowHeight="79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1" l="1"/>
  <c r="G73" i="1" l="1"/>
  <c r="C73" i="1"/>
  <c r="D68" i="1"/>
  <c r="F67" i="1"/>
  <c r="F66" i="1"/>
  <c r="F65" i="1"/>
  <c r="D65" i="1"/>
  <c r="D64" i="1"/>
  <c r="F64" i="1"/>
  <c r="F63" i="1"/>
  <c r="D63" i="1"/>
  <c r="R77" i="1" l="1"/>
  <c r="Q76" i="1"/>
  <c r="R76" i="1"/>
  <c r="U68" i="1" s="1"/>
  <c r="R74" i="1"/>
  <c r="U64" i="1" s="1"/>
  <c r="R64" i="1"/>
  <c r="R65" i="1"/>
  <c r="Q64" i="1"/>
  <c r="U65" i="1"/>
  <c r="Q75" i="1"/>
  <c r="D75" i="1"/>
  <c r="G76" i="1" s="1"/>
  <c r="R71" i="1"/>
  <c r="R70" i="1"/>
  <c r="R69" i="1"/>
  <c r="R68" i="1"/>
  <c r="R67" i="1"/>
  <c r="R75" i="1" s="1"/>
  <c r="R66" i="1"/>
  <c r="Q71" i="1"/>
  <c r="Q77" i="1" s="1"/>
  <c r="Q70" i="1"/>
  <c r="Q69" i="1"/>
  <c r="Q67" i="1"/>
  <c r="Q66" i="1"/>
  <c r="Q68" i="1"/>
  <c r="Q65" i="1"/>
  <c r="Q74" i="1" s="1"/>
  <c r="F69" i="1"/>
  <c r="F70" i="1"/>
  <c r="F68" i="1"/>
  <c r="D74" i="1"/>
  <c r="G75" i="1" s="1"/>
  <c r="D73" i="1"/>
  <c r="D70" i="1"/>
  <c r="D69" i="1"/>
  <c r="C75" i="1"/>
  <c r="D67" i="1"/>
  <c r="D66" i="1"/>
  <c r="C74" i="1"/>
  <c r="G74" i="1" l="1"/>
  <c r="U66" i="1"/>
  <c r="U67" i="1"/>
  <c r="E44" i="1"/>
  <c r="E47" i="1"/>
  <c r="E48" i="1"/>
  <c r="E49" i="1"/>
  <c r="D43" i="1"/>
  <c r="D44" i="1"/>
  <c r="D47" i="1"/>
  <c r="C51" i="1"/>
  <c r="C48" i="1"/>
  <c r="C49" i="1"/>
  <c r="C50" i="1"/>
  <c r="M27" i="1" l="1"/>
  <c r="Y27" i="1" s="1"/>
  <c r="M29" i="1"/>
  <c r="Y29" i="1" s="1"/>
  <c r="M31" i="1"/>
  <c r="Y31" i="1" s="1"/>
  <c r="G5" i="1"/>
  <c r="G6" i="1"/>
  <c r="G7" i="1"/>
  <c r="G8" i="1"/>
  <c r="G9" i="1"/>
  <c r="G10" i="1"/>
  <c r="O27" i="1" s="1"/>
  <c r="G11" i="1"/>
  <c r="O28" i="1" s="1"/>
  <c r="G12" i="1"/>
  <c r="O29" i="1" s="1"/>
  <c r="G13" i="1"/>
  <c r="O30" i="1" s="1"/>
  <c r="G14" i="1"/>
  <c r="O31" i="1" s="1"/>
  <c r="O21" i="1" l="1"/>
  <c r="L21" i="1"/>
  <c r="L33" i="1" s="1"/>
  <c r="L34" i="1" s="1"/>
  <c r="L26" i="1"/>
  <c r="X26" i="1" s="1"/>
  <c r="O26" i="1"/>
  <c r="M24" i="1"/>
  <c r="Y24" i="1" s="1"/>
  <c r="O24" i="1"/>
  <c r="N22" i="1"/>
  <c r="Z22" i="1" s="1"/>
  <c r="O22" i="1"/>
  <c r="L30" i="1"/>
  <c r="X30" i="1" s="1"/>
  <c r="L28" i="1"/>
  <c r="X28" i="1" s="1"/>
  <c r="L24" i="1"/>
  <c r="X24" i="1" s="1"/>
  <c r="L22" i="1"/>
  <c r="M22" i="1"/>
  <c r="Y22" i="1" s="1"/>
  <c r="N30" i="1"/>
  <c r="Z30" i="1" s="1"/>
  <c r="N28" i="1"/>
  <c r="Z28" i="1" s="1"/>
  <c r="L25" i="1"/>
  <c r="O25" i="1"/>
  <c r="N23" i="1"/>
  <c r="O23" i="1"/>
  <c r="L31" i="1"/>
  <c r="X31" i="1" s="1"/>
  <c r="L29" i="1"/>
  <c r="X29" i="1" s="1"/>
  <c r="L27" i="1"/>
  <c r="X27" i="1" s="1"/>
  <c r="L23" i="1"/>
  <c r="X23" i="1" s="1"/>
  <c r="M21" i="1"/>
  <c r="M30" i="1"/>
  <c r="Y30" i="1" s="1"/>
  <c r="M28" i="1"/>
  <c r="Y28" i="1" s="1"/>
  <c r="M23" i="1"/>
  <c r="Y23" i="1" s="1"/>
  <c r="N31" i="1"/>
  <c r="Z31" i="1" s="1"/>
  <c r="N29" i="1"/>
  <c r="Z29" i="1" s="1"/>
  <c r="N27" i="1"/>
  <c r="Z27" i="1" s="1"/>
  <c r="N21" i="1"/>
  <c r="Z21" i="1" s="1"/>
  <c r="N26" i="1"/>
  <c r="Z26" i="1" s="1"/>
  <c r="N25" i="1"/>
  <c r="Z25" i="1" s="1"/>
  <c r="N24" i="1"/>
  <c r="Z24" i="1" s="1"/>
  <c r="M26" i="1"/>
  <c r="Y26" i="1" s="1"/>
  <c r="M25" i="1"/>
  <c r="O33" i="1" l="1"/>
  <c r="AC21" i="1" s="1"/>
  <c r="Y25" i="1"/>
  <c r="Y21" i="1"/>
  <c r="Z23" i="1"/>
  <c r="X25" i="1"/>
  <c r="R22" i="1"/>
  <c r="C42" i="1" s="1"/>
  <c r="X22" i="1"/>
  <c r="X21" i="1"/>
  <c r="N33" i="1"/>
  <c r="N34" i="1" s="1"/>
  <c r="M33" i="1"/>
  <c r="M34" i="1" s="1"/>
  <c r="AC22" i="1" s="1"/>
  <c r="T26" i="1" l="1"/>
  <c r="E46" i="1" s="1"/>
  <c r="AC23" i="1"/>
  <c r="R21" i="1"/>
  <c r="S31" i="1"/>
  <c r="D51" i="1" s="1"/>
  <c r="S21" i="1"/>
  <c r="S30" i="1"/>
  <c r="D50" i="1" s="1"/>
  <c r="S22" i="1"/>
  <c r="D42" i="1" s="1"/>
  <c r="S29" i="1"/>
  <c r="D49" i="1" s="1"/>
  <c r="S28" i="1"/>
  <c r="D48" i="1" s="1"/>
  <c r="T25" i="1"/>
  <c r="E45" i="1" s="1"/>
  <c r="R26" i="1"/>
  <c r="C46" i="1" s="1"/>
  <c r="R25" i="1"/>
  <c r="C45" i="1" s="1"/>
  <c r="R27" i="1"/>
  <c r="C47" i="1" s="1"/>
  <c r="R23" i="1"/>
  <c r="C43" i="1" s="1"/>
  <c r="R24" i="1"/>
  <c r="C44" i="1" s="1"/>
  <c r="S26" i="1"/>
  <c r="D46" i="1" s="1"/>
  <c r="S25" i="1"/>
  <c r="D45" i="1" s="1"/>
  <c r="T23" i="1"/>
  <c r="E43" i="1" s="1"/>
  <c r="T30" i="1"/>
  <c r="E50" i="1" s="1"/>
  <c r="T22" i="1"/>
  <c r="E42" i="1" s="1"/>
  <c r="T31" i="1"/>
  <c r="E51" i="1" s="1"/>
  <c r="T21" i="1"/>
  <c r="R33" i="1" l="1"/>
  <c r="E41" i="1"/>
  <c r="E53" i="1" s="1"/>
  <c r="H44" i="1" s="1"/>
  <c r="T33" i="1"/>
  <c r="T34" i="1" s="1"/>
  <c r="D41" i="1"/>
  <c r="D53" i="1" s="1"/>
  <c r="H43" i="1" s="1"/>
  <c r="S33" i="1"/>
  <c r="S34" i="1" s="1"/>
  <c r="C41" i="1"/>
  <c r="C53" i="1" s="1"/>
  <c r="R34" i="1"/>
  <c r="H42" i="1" l="1"/>
</calcChain>
</file>

<file path=xl/sharedStrings.xml><?xml version="1.0" encoding="utf-8"?>
<sst xmlns="http://schemas.openxmlformats.org/spreadsheetml/2006/main" count="100" uniqueCount="46">
  <si>
    <t>shipment</t>
  </si>
  <si>
    <t>of</t>
  </si>
  <si>
    <t>gold</t>
  </si>
  <si>
    <t>damage</t>
  </si>
  <si>
    <t>in</t>
  </si>
  <si>
    <t>a</t>
  </si>
  <si>
    <t>fire</t>
  </si>
  <si>
    <t>delivery</t>
  </si>
  <si>
    <t>silver</t>
  </si>
  <si>
    <t>arrived</t>
  </si>
  <si>
    <t>truck</t>
  </si>
  <si>
    <t>D1</t>
  </si>
  <si>
    <t>D2</t>
  </si>
  <si>
    <t>D3</t>
  </si>
  <si>
    <t>Q = gold delivery arrive</t>
  </si>
  <si>
    <t>df</t>
  </si>
  <si>
    <t>idf</t>
  </si>
  <si>
    <t>a.query tidak berbobot</t>
  </si>
  <si>
    <t>b.query terbobot oleh pemakai</t>
  </si>
  <si>
    <t>c.query tf-idf</t>
  </si>
  <si>
    <t>d.tf-idf ternormalisasi</t>
  </si>
  <si>
    <t>e.tf-idf cosinus similarity</t>
  </si>
  <si>
    <t>Q</t>
  </si>
  <si>
    <t>similarity</t>
  </si>
  <si>
    <t>cosinus similarity</t>
  </si>
  <si>
    <t>f.tf-idf ternormalisasi cosinus similarity</t>
  </si>
  <si>
    <t xml:space="preserve"> </t>
  </si>
  <si>
    <t>Soal No 2</t>
  </si>
  <si>
    <t>Soal No 1</t>
  </si>
  <si>
    <t>sistem 1</t>
  </si>
  <si>
    <t>R N R N N R N N</t>
  </si>
  <si>
    <t>sistem 2</t>
  </si>
  <si>
    <t>N R N N N R R R</t>
  </si>
  <si>
    <t>precision</t>
  </si>
  <si>
    <t>Recall</t>
  </si>
  <si>
    <t xml:space="preserve">R </t>
  </si>
  <si>
    <t>N</t>
  </si>
  <si>
    <t>R</t>
  </si>
  <si>
    <t>Presision</t>
  </si>
  <si>
    <t>sistem1</t>
  </si>
  <si>
    <t>sistem2</t>
  </si>
  <si>
    <t>Precisision</t>
  </si>
  <si>
    <t>Recall (%)</t>
  </si>
  <si>
    <t>Precision</t>
  </si>
  <si>
    <t>Recall(%)</t>
  </si>
  <si>
    <t>Precison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</si>
</sst>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9" fontId="0" fillId="0" borderId="0" xfId="1" applyFont="1"/>
    <xf numFmtId="9" fontId="0" fillId="0" borderId="0" xfId="0" applyNumberFormat="1"/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899759405074366E-2"/>
          <c:y val="0.19486111111111112"/>
          <c:w val="0.86862051618547687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Sheet1!$G$72</c:f>
              <c:strCache>
                <c:ptCount val="1"/>
                <c:pt idx="0">
                  <c:v>precision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Sheet1!$F$73:$F$83</c:f>
              <c:numCache>
                <c:formatCode>0%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Sheet1!$G$73:$G$83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0.66666666666666663</c:v>
                </c:pt>
                <c:pt idx="3">
                  <c:v>0.5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3A-4618-8882-9922DE76E9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8941839"/>
        <c:axId val="2008933519"/>
      </c:scatterChart>
      <c:valAx>
        <c:axId val="20089418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8933519"/>
        <c:crosses val="autoZero"/>
        <c:crossBetween val="midCat"/>
      </c:valAx>
      <c:valAx>
        <c:axId val="2008933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89418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Sheet1!$U$63</c:f>
              <c:strCache>
                <c:ptCount val="1"/>
                <c:pt idx="0">
                  <c:v>Precision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Sheet1!$T$64:$T$74</c:f>
              <c:numCache>
                <c:formatCode>0%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Sheet1!$U$64:$U$74</c:f>
              <c:numCache>
                <c:formatCode>General</c:formatCode>
                <c:ptCount val="11"/>
                <c:pt idx="0">
                  <c:v>0.66666666666666663</c:v>
                </c:pt>
                <c:pt idx="1">
                  <c:v>0.66666666666666663</c:v>
                </c:pt>
                <c:pt idx="2">
                  <c:v>0.5</c:v>
                </c:pt>
                <c:pt idx="3">
                  <c:v>0.5</c:v>
                </c:pt>
                <c:pt idx="4">
                  <c:v>0.4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67-4B3C-9AF0-FD4C96035C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8941007"/>
        <c:axId val="2008928111"/>
      </c:scatterChart>
      <c:valAx>
        <c:axId val="20089410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8928111"/>
        <c:crosses val="autoZero"/>
        <c:crossBetween val="midCat"/>
      </c:valAx>
      <c:valAx>
        <c:axId val="2008928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89410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171450</xdr:colOff>
      <xdr:row>62</xdr:row>
      <xdr:rowOff>66675</xdr:rowOff>
    </xdr:from>
    <xdr:to>
      <xdr:col>14</xdr:col>
      <xdr:colOff>476250</xdr:colOff>
      <xdr:row>76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438150</xdr:colOff>
      <xdr:row>59</xdr:row>
      <xdr:rowOff>161925</xdr:rowOff>
    </xdr:from>
    <xdr:to>
      <xdr:col>29</xdr:col>
      <xdr:colOff>133350</xdr:colOff>
      <xdr:row>74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3"/>
  <sheetViews>
    <sheetView tabSelected="1" workbookViewId="0">
      <selection activeCell="G4" sqref="G4"/>
    </sheetView>
  </sheetViews>
  <sheetFormatPr defaultRowHeight="15" x14ac:dyDescent="0.25"/>
  <sheetData>
    <row r="1" spans="1:8" x14ac:dyDescent="0.25">
      <c r="A1" t="s">
        <v>26</v>
      </c>
      <c r="B1" t="s">
        <v>27</v>
      </c>
    </row>
    <row r="3" spans="1:8" x14ac:dyDescent="0.25">
      <c r="C3" t="s">
        <v>11</v>
      </c>
      <c r="D3" t="s">
        <v>12</v>
      </c>
      <c r="E3" t="s">
        <v>13</v>
      </c>
      <c r="F3" t="s">
        <v>15</v>
      </c>
      <c r="G3" t="s">
        <v>16</v>
      </c>
      <c r="H3" t="s">
        <v>22</v>
      </c>
    </row>
    <row r="4" spans="1:8" x14ac:dyDescent="0.25">
      <c r="B4" t="s">
        <v>0</v>
      </c>
      <c r="C4">
        <v>1</v>
      </c>
      <c r="D4">
        <v>0</v>
      </c>
      <c r="E4">
        <v>1</v>
      </c>
      <c r="F4">
        <v>2</v>
      </c>
      <c r="G4">
        <f t="shared" ref="G4:G14" si="0">3/F4</f>
        <v>1.5</v>
      </c>
      <c r="H4">
        <v>0</v>
      </c>
    </row>
    <row r="5" spans="1:8" x14ac:dyDescent="0.25">
      <c r="B5" t="s">
        <v>1</v>
      </c>
      <c r="C5">
        <v>1</v>
      </c>
      <c r="D5">
        <v>1</v>
      </c>
      <c r="E5">
        <v>1</v>
      </c>
      <c r="F5">
        <v>3</v>
      </c>
      <c r="G5">
        <f t="shared" si="0"/>
        <v>1</v>
      </c>
      <c r="H5">
        <v>0</v>
      </c>
    </row>
    <row r="6" spans="1:8" x14ac:dyDescent="0.25">
      <c r="B6" t="s">
        <v>2</v>
      </c>
      <c r="C6">
        <v>1</v>
      </c>
      <c r="D6">
        <v>0</v>
      </c>
      <c r="E6">
        <v>1</v>
      </c>
      <c r="F6">
        <v>2</v>
      </c>
      <c r="G6">
        <f t="shared" si="0"/>
        <v>1.5</v>
      </c>
      <c r="H6">
        <v>1</v>
      </c>
    </row>
    <row r="7" spans="1:8" x14ac:dyDescent="0.25">
      <c r="B7" t="s">
        <v>3</v>
      </c>
      <c r="C7">
        <v>1</v>
      </c>
      <c r="D7">
        <v>0</v>
      </c>
      <c r="E7">
        <v>0</v>
      </c>
      <c r="F7">
        <v>1</v>
      </c>
      <c r="G7">
        <f t="shared" si="0"/>
        <v>3</v>
      </c>
      <c r="H7">
        <v>0</v>
      </c>
    </row>
    <row r="8" spans="1:8" x14ac:dyDescent="0.25">
      <c r="B8" t="s">
        <v>4</v>
      </c>
      <c r="C8">
        <v>1</v>
      </c>
      <c r="D8">
        <v>1</v>
      </c>
      <c r="E8">
        <v>1</v>
      </c>
      <c r="F8">
        <v>3</v>
      </c>
      <c r="G8">
        <f t="shared" si="0"/>
        <v>1</v>
      </c>
      <c r="H8">
        <v>0</v>
      </c>
    </row>
    <row r="9" spans="1:8" x14ac:dyDescent="0.25">
      <c r="B9" t="s">
        <v>5</v>
      </c>
      <c r="C9">
        <v>1</v>
      </c>
      <c r="D9">
        <v>1</v>
      </c>
      <c r="E9">
        <v>1</v>
      </c>
      <c r="F9">
        <v>3</v>
      </c>
      <c r="G9">
        <f t="shared" si="0"/>
        <v>1</v>
      </c>
      <c r="H9">
        <v>0</v>
      </c>
    </row>
    <row r="10" spans="1:8" x14ac:dyDescent="0.25">
      <c r="B10" t="s">
        <v>6</v>
      </c>
      <c r="C10">
        <v>1</v>
      </c>
      <c r="D10">
        <v>0</v>
      </c>
      <c r="E10">
        <v>0</v>
      </c>
      <c r="F10">
        <v>1</v>
      </c>
      <c r="G10">
        <f t="shared" si="0"/>
        <v>3</v>
      </c>
      <c r="H10">
        <v>0</v>
      </c>
    </row>
    <row r="11" spans="1:8" x14ac:dyDescent="0.25">
      <c r="B11" t="s">
        <v>7</v>
      </c>
      <c r="C11">
        <v>0</v>
      </c>
      <c r="D11">
        <v>1</v>
      </c>
      <c r="E11">
        <v>0</v>
      </c>
      <c r="F11">
        <v>1</v>
      </c>
      <c r="G11">
        <f t="shared" si="0"/>
        <v>3</v>
      </c>
      <c r="H11">
        <v>1</v>
      </c>
    </row>
    <row r="12" spans="1:8" x14ac:dyDescent="0.25">
      <c r="B12" t="s">
        <v>8</v>
      </c>
      <c r="C12">
        <v>0</v>
      </c>
      <c r="D12">
        <v>1</v>
      </c>
      <c r="E12">
        <v>0</v>
      </c>
      <c r="F12">
        <v>1</v>
      </c>
      <c r="G12">
        <f t="shared" si="0"/>
        <v>3</v>
      </c>
      <c r="H12">
        <v>0</v>
      </c>
    </row>
    <row r="13" spans="1:8" x14ac:dyDescent="0.25">
      <c r="B13" t="s">
        <v>9</v>
      </c>
      <c r="C13">
        <v>0</v>
      </c>
      <c r="D13">
        <v>1</v>
      </c>
      <c r="E13">
        <v>1</v>
      </c>
      <c r="F13">
        <v>2</v>
      </c>
      <c r="G13">
        <f t="shared" si="0"/>
        <v>1.5</v>
      </c>
      <c r="H13">
        <v>1</v>
      </c>
    </row>
    <row r="14" spans="1:8" x14ac:dyDescent="0.25">
      <c r="B14" t="s">
        <v>10</v>
      </c>
      <c r="C14">
        <v>0</v>
      </c>
      <c r="D14">
        <v>1</v>
      </c>
      <c r="E14">
        <v>1</v>
      </c>
      <c r="F14">
        <v>2</v>
      </c>
      <c r="G14">
        <f t="shared" si="0"/>
        <v>1.5</v>
      </c>
      <c r="H14">
        <v>0</v>
      </c>
    </row>
    <row r="16" spans="1:8" x14ac:dyDescent="0.25">
      <c r="B16" s="5" t="s">
        <v>14</v>
      </c>
      <c r="C16" s="5"/>
      <c r="D16" s="5"/>
      <c r="E16" s="5"/>
      <c r="F16" s="5"/>
    </row>
    <row r="18" spans="3:30" x14ac:dyDescent="0.25">
      <c r="C18" t="s">
        <v>17</v>
      </c>
      <c r="G18" t="s">
        <v>18</v>
      </c>
      <c r="K18" t="s">
        <v>19</v>
      </c>
      <c r="R18" t="s">
        <v>20</v>
      </c>
      <c r="X18" t="s">
        <v>21</v>
      </c>
    </row>
    <row r="20" spans="3:30" x14ac:dyDescent="0.25">
      <c r="C20" t="s">
        <v>11</v>
      </c>
      <c r="D20" t="s">
        <v>12</v>
      </c>
      <c r="E20" t="s">
        <v>13</v>
      </c>
      <c r="G20" t="s">
        <v>11</v>
      </c>
      <c r="H20" t="s">
        <v>12</v>
      </c>
      <c r="I20" t="s">
        <v>13</v>
      </c>
      <c r="L20" t="s">
        <v>11</v>
      </c>
      <c r="M20" t="s">
        <v>12</v>
      </c>
      <c r="N20" t="s">
        <v>13</v>
      </c>
      <c r="O20" t="s">
        <v>22</v>
      </c>
      <c r="R20" t="s">
        <v>11</v>
      </c>
      <c r="S20" t="s">
        <v>12</v>
      </c>
      <c r="T20" t="s">
        <v>13</v>
      </c>
      <c r="U20" t="s">
        <v>22</v>
      </c>
      <c r="X20" t="s">
        <v>11</v>
      </c>
      <c r="Y20" t="s">
        <v>12</v>
      </c>
      <c r="Z20" t="s">
        <v>13</v>
      </c>
      <c r="AB20" s="1" t="s">
        <v>23</v>
      </c>
      <c r="AC20" s="1"/>
      <c r="AD20" s="1"/>
    </row>
    <row r="21" spans="3:30" x14ac:dyDescent="0.25">
      <c r="C21">
        <v>1</v>
      </c>
      <c r="D21">
        <v>1</v>
      </c>
      <c r="E21">
        <v>2</v>
      </c>
      <c r="G21">
        <v>3</v>
      </c>
      <c r="H21">
        <v>3</v>
      </c>
      <c r="I21">
        <v>5</v>
      </c>
      <c r="K21" t="s">
        <v>0</v>
      </c>
      <c r="L21">
        <f>C4/G4</f>
        <v>0.66666666666666663</v>
      </c>
      <c r="M21">
        <f>D4/G4</f>
        <v>0</v>
      </c>
      <c r="N21">
        <f>E4/G4</f>
        <v>0.66666666666666663</v>
      </c>
      <c r="O21">
        <f>G4*H4</f>
        <v>0</v>
      </c>
      <c r="R21">
        <f>L21/L34</f>
        <v>0.29814239699997197</v>
      </c>
      <c r="S21">
        <f>M21/M34</f>
        <v>0</v>
      </c>
      <c r="T21">
        <f>N21/N34</f>
        <v>0.28005601680560194</v>
      </c>
      <c r="U21">
        <v>0</v>
      </c>
      <c r="X21">
        <f t="shared" ref="X21:X31" si="1">L21*O21</f>
        <v>0</v>
      </c>
      <c r="Y21">
        <f t="shared" ref="Y21:Y31" si="2">M21*O21</f>
        <v>0</v>
      </c>
      <c r="Z21">
        <f t="shared" ref="Z21:Z31" si="3">N21*O21</f>
        <v>0</v>
      </c>
      <c r="AB21" t="s">
        <v>11</v>
      </c>
      <c r="AC21">
        <f>X33/(L34*O33)</f>
        <v>7.4535599249993006E-2</v>
      </c>
    </row>
    <row r="22" spans="3:30" x14ac:dyDescent="0.25">
      <c r="K22" t="s">
        <v>1</v>
      </c>
      <c r="L22">
        <f>C5/G5</f>
        <v>1</v>
      </c>
      <c r="M22">
        <f t="shared" ref="M22:M31" si="4">D5/G5</f>
        <v>1</v>
      </c>
      <c r="N22">
        <f t="shared" ref="N22:N31" si="5">E5/G5</f>
        <v>1</v>
      </c>
      <c r="O22">
        <f t="shared" ref="O22:O31" si="6">G5*H5</f>
        <v>0</v>
      </c>
      <c r="R22">
        <f>L22/L23</f>
        <v>1.5</v>
      </c>
      <c r="S22">
        <f>M22/M34</f>
        <v>0.44721359549995793</v>
      </c>
      <c r="T22">
        <f>N22/N34</f>
        <v>0.42008402520840293</v>
      </c>
      <c r="U22">
        <v>0</v>
      </c>
      <c r="X22">
        <f t="shared" si="1"/>
        <v>0</v>
      </c>
      <c r="Y22">
        <f t="shared" si="2"/>
        <v>0</v>
      </c>
      <c r="Z22">
        <f t="shared" si="3"/>
        <v>0</v>
      </c>
      <c r="AB22" t="s">
        <v>12</v>
      </c>
      <c r="AC22">
        <f>Y33/(M34*O33)</f>
        <v>0.14907119849998599</v>
      </c>
    </row>
    <row r="23" spans="3:30" x14ac:dyDescent="0.25">
      <c r="K23" t="s">
        <v>2</v>
      </c>
      <c r="L23">
        <f t="shared" ref="L23:L31" si="7">C6/G6</f>
        <v>0.66666666666666663</v>
      </c>
      <c r="M23">
        <f t="shared" si="4"/>
        <v>0</v>
      </c>
      <c r="N23">
        <f t="shared" si="5"/>
        <v>0.66666666666666663</v>
      </c>
      <c r="O23">
        <f>G6*H6</f>
        <v>1.5</v>
      </c>
      <c r="R23">
        <f>L23/L34</f>
        <v>0.29814239699997197</v>
      </c>
      <c r="S23">
        <v>0</v>
      </c>
      <c r="T23">
        <f>N23/N34</f>
        <v>0.28005601680560194</v>
      </c>
      <c r="U23">
        <v>1.5</v>
      </c>
      <c r="X23">
        <f t="shared" si="1"/>
        <v>1</v>
      </c>
      <c r="Y23">
        <f t="shared" si="2"/>
        <v>0</v>
      </c>
      <c r="Z23">
        <f t="shared" si="3"/>
        <v>1</v>
      </c>
      <c r="AB23" t="s">
        <v>13</v>
      </c>
      <c r="AC23">
        <f>Z33/(N34*O33)</f>
        <v>0.14002800840280097</v>
      </c>
    </row>
    <row r="24" spans="3:30" x14ac:dyDescent="0.25">
      <c r="K24" t="s">
        <v>3</v>
      </c>
      <c r="L24">
        <f t="shared" si="7"/>
        <v>0.33333333333333331</v>
      </c>
      <c r="M24">
        <f t="shared" si="4"/>
        <v>0</v>
      </c>
      <c r="N24">
        <f t="shared" si="5"/>
        <v>0</v>
      </c>
      <c r="O24">
        <f t="shared" si="6"/>
        <v>0</v>
      </c>
      <c r="R24">
        <f>L24/L34</f>
        <v>0.14907119849998599</v>
      </c>
      <c r="S24">
        <v>0</v>
      </c>
      <c r="T24">
        <v>0</v>
      </c>
      <c r="U24">
        <v>0</v>
      </c>
      <c r="X24">
        <f t="shared" si="1"/>
        <v>0</v>
      </c>
      <c r="Y24">
        <f t="shared" si="2"/>
        <v>0</v>
      </c>
      <c r="Z24">
        <f t="shared" si="3"/>
        <v>0</v>
      </c>
    </row>
    <row r="25" spans="3:30" x14ac:dyDescent="0.25">
      <c r="K25" t="s">
        <v>4</v>
      </c>
      <c r="L25">
        <f t="shared" si="7"/>
        <v>1</v>
      </c>
      <c r="M25">
        <f t="shared" si="4"/>
        <v>1</v>
      </c>
      <c r="N25">
        <f t="shared" si="5"/>
        <v>1</v>
      </c>
      <c r="O25">
        <f t="shared" si="6"/>
        <v>0</v>
      </c>
      <c r="R25">
        <f>L25/L34</f>
        <v>0.44721359549995798</v>
      </c>
      <c r="S25">
        <f>M25/M34</f>
        <v>0.44721359549995793</v>
      </c>
      <c r="T25">
        <f>N26/N34</f>
        <v>0.42008402520840293</v>
      </c>
      <c r="U25">
        <v>0</v>
      </c>
      <c r="X25">
        <f t="shared" si="1"/>
        <v>0</v>
      </c>
      <c r="Y25">
        <f t="shared" si="2"/>
        <v>0</v>
      </c>
      <c r="Z25">
        <f t="shared" si="3"/>
        <v>0</v>
      </c>
    </row>
    <row r="26" spans="3:30" x14ac:dyDescent="0.25">
      <c r="K26" t="s">
        <v>5</v>
      </c>
      <c r="L26">
        <f t="shared" si="7"/>
        <v>1</v>
      </c>
      <c r="M26">
        <f t="shared" si="4"/>
        <v>1</v>
      </c>
      <c r="N26">
        <f t="shared" si="5"/>
        <v>1</v>
      </c>
      <c r="O26">
        <f t="shared" si="6"/>
        <v>0</v>
      </c>
      <c r="R26">
        <f>L26/L34</f>
        <v>0.44721359549995798</v>
      </c>
      <c r="S26">
        <f>M26/M34</f>
        <v>0.44721359549995793</v>
      </c>
      <c r="T26">
        <f>N26/N34</f>
        <v>0.42008402520840293</v>
      </c>
      <c r="U26">
        <v>0</v>
      </c>
      <c r="X26">
        <f t="shared" si="1"/>
        <v>0</v>
      </c>
      <c r="Y26">
        <f t="shared" si="2"/>
        <v>0</v>
      </c>
      <c r="Z26">
        <f t="shared" si="3"/>
        <v>0</v>
      </c>
    </row>
    <row r="27" spans="3:30" x14ac:dyDescent="0.25">
      <c r="K27" t="s">
        <v>6</v>
      </c>
      <c r="L27">
        <f t="shared" si="7"/>
        <v>0.33333333333333331</v>
      </c>
      <c r="M27">
        <f t="shared" si="4"/>
        <v>0</v>
      </c>
      <c r="N27">
        <f t="shared" si="5"/>
        <v>0</v>
      </c>
      <c r="O27">
        <f t="shared" si="6"/>
        <v>0</v>
      </c>
      <c r="R27">
        <f>L27/L34</f>
        <v>0.14907119849998599</v>
      </c>
      <c r="S27">
        <v>0</v>
      </c>
      <c r="T27">
        <v>0</v>
      </c>
      <c r="U27">
        <v>0</v>
      </c>
      <c r="X27">
        <f t="shared" si="1"/>
        <v>0</v>
      </c>
      <c r="Y27">
        <f t="shared" si="2"/>
        <v>0</v>
      </c>
      <c r="Z27">
        <f t="shared" si="3"/>
        <v>0</v>
      </c>
    </row>
    <row r="28" spans="3:30" x14ac:dyDescent="0.25">
      <c r="K28" t="s">
        <v>7</v>
      </c>
      <c r="L28">
        <f t="shared" si="7"/>
        <v>0</v>
      </c>
      <c r="M28">
        <f t="shared" si="4"/>
        <v>0.33333333333333331</v>
      </c>
      <c r="N28">
        <f t="shared" si="5"/>
        <v>0</v>
      </c>
      <c r="O28">
        <f t="shared" si="6"/>
        <v>3</v>
      </c>
      <c r="R28">
        <v>0</v>
      </c>
      <c r="S28">
        <f>M28/M34</f>
        <v>0.14907119849998596</v>
      </c>
      <c r="T28">
        <v>0</v>
      </c>
      <c r="U28">
        <v>3</v>
      </c>
      <c r="X28">
        <f t="shared" si="1"/>
        <v>0</v>
      </c>
      <c r="Y28">
        <f t="shared" si="2"/>
        <v>1</v>
      </c>
      <c r="Z28">
        <f t="shared" si="3"/>
        <v>0</v>
      </c>
    </row>
    <row r="29" spans="3:30" x14ac:dyDescent="0.25">
      <c r="K29" t="s">
        <v>8</v>
      </c>
      <c r="L29">
        <f t="shared" si="7"/>
        <v>0</v>
      </c>
      <c r="M29">
        <f t="shared" si="4"/>
        <v>0.33333333333333331</v>
      </c>
      <c r="N29">
        <f t="shared" si="5"/>
        <v>0</v>
      </c>
      <c r="O29">
        <f t="shared" si="6"/>
        <v>0</v>
      </c>
      <c r="R29">
        <v>0</v>
      </c>
      <c r="S29">
        <f>M29/M34</f>
        <v>0.14907119849998596</v>
      </c>
      <c r="T29">
        <v>0</v>
      </c>
      <c r="U29">
        <v>0</v>
      </c>
      <c r="X29">
        <f t="shared" si="1"/>
        <v>0</v>
      </c>
      <c r="Y29">
        <f t="shared" si="2"/>
        <v>0</v>
      </c>
      <c r="Z29">
        <f t="shared" si="3"/>
        <v>0</v>
      </c>
    </row>
    <row r="30" spans="3:30" x14ac:dyDescent="0.25">
      <c r="K30" t="s">
        <v>9</v>
      </c>
      <c r="L30">
        <f t="shared" si="7"/>
        <v>0</v>
      </c>
      <c r="M30">
        <f t="shared" si="4"/>
        <v>0.66666666666666663</v>
      </c>
      <c r="N30">
        <f t="shared" si="5"/>
        <v>0.66666666666666663</v>
      </c>
      <c r="O30">
        <f t="shared" si="6"/>
        <v>1.5</v>
      </c>
      <c r="R30">
        <v>0</v>
      </c>
      <c r="S30">
        <f>M30/M34</f>
        <v>0.29814239699997191</v>
      </c>
      <c r="T30">
        <f>N30/N34</f>
        <v>0.28005601680560194</v>
      </c>
      <c r="U30">
        <v>1.5</v>
      </c>
      <c r="X30">
        <f t="shared" si="1"/>
        <v>0</v>
      </c>
      <c r="Y30">
        <f t="shared" si="2"/>
        <v>1</v>
      </c>
      <c r="Z30">
        <f t="shared" si="3"/>
        <v>1</v>
      </c>
    </row>
    <row r="31" spans="3:30" x14ac:dyDescent="0.25">
      <c r="K31" t="s">
        <v>10</v>
      </c>
      <c r="L31">
        <f t="shared" si="7"/>
        <v>0</v>
      </c>
      <c r="M31">
        <f t="shared" si="4"/>
        <v>0.66666666666666663</v>
      </c>
      <c r="N31">
        <f t="shared" si="5"/>
        <v>0.66666666666666663</v>
      </c>
      <c r="O31">
        <f t="shared" si="6"/>
        <v>0</v>
      </c>
      <c r="R31">
        <v>0</v>
      </c>
      <c r="S31">
        <f>M31/M34</f>
        <v>0.29814239699997191</v>
      </c>
      <c r="T31">
        <f>N31/N34</f>
        <v>0.28005601680560194</v>
      </c>
      <c r="U31">
        <v>0</v>
      </c>
      <c r="X31">
        <f t="shared" si="1"/>
        <v>0</v>
      </c>
      <c r="Y31">
        <f t="shared" si="2"/>
        <v>0</v>
      </c>
      <c r="Z31">
        <f t="shared" si="3"/>
        <v>0</v>
      </c>
    </row>
    <row r="33" spans="3:26" x14ac:dyDescent="0.25">
      <c r="L33">
        <f>L21+L22+L23+L24+L25+L26+L27+L28+L29+L30+L31</f>
        <v>4.9999999999999991</v>
      </c>
      <c r="M33">
        <f>M21+M22+M23+M24+M25+M26+M28+M27+M29+M30+M31</f>
        <v>5.0000000000000009</v>
      </c>
      <c r="N33">
        <f>N21+N22+N23+N24+N25+N26+N27+N28+N29+N30+N31</f>
        <v>5.666666666666667</v>
      </c>
      <c r="O33">
        <f>O21+O22+O23+O24+O25+O26+O27+O28+O29+O30+O31</f>
        <v>6</v>
      </c>
      <c r="R33">
        <f>R21+R22+R23+R24+R25+R26+R27+R29+R28+R30+R31</f>
        <v>3.2888543819998315</v>
      </c>
      <c r="S33">
        <f>S21+S22+S23+S24+S25+S26+S27+S29+S28+S30+S31</f>
        <v>2.2360679774997898</v>
      </c>
      <c r="T33">
        <f t="shared" ref="T33" si="8">T21+T22+T23+T24+T25+T26+T27+T29+T28+T30+T31</f>
        <v>2.3804761428476167</v>
      </c>
      <c r="U33">
        <v>6</v>
      </c>
      <c r="X33">
        <v>1</v>
      </c>
      <c r="Y33">
        <v>2</v>
      </c>
      <c r="Z33">
        <v>2</v>
      </c>
    </row>
    <row r="34" spans="3:26" x14ac:dyDescent="0.25">
      <c r="L34">
        <f>SQRT(L33)</f>
        <v>2.2360679774997894</v>
      </c>
      <c r="M34">
        <f>SQRT(M33)</f>
        <v>2.2360679774997898</v>
      </c>
      <c r="N34">
        <f>SQRT(N33)</f>
        <v>2.3804761428476167</v>
      </c>
      <c r="R34">
        <f>SQRT(R33)</f>
        <v>1.813519887401247</v>
      </c>
      <c r="S34">
        <f>SQRT(S33)</f>
        <v>1.4953487812212205</v>
      </c>
      <c r="T34">
        <f t="shared" ref="T34" si="9">SQRT(T33)</f>
        <v>1.5428791731200524</v>
      </c>
    </row>
    <row r="38" spans="3:26" x14ac:dyDescent="0.25">
      <c r="C38" t="s">
        <v>25</v>
      </c>
    </row>
    <row r="40" spans="3:26" x14ac:dyDescent="0.25">
      <c r="C40" t="s">
        <v>11</v>
      </c>
      <c r="D40" t="s">
        <v>12</v>
      </c>
      <c r="E40" t="s">
        <v>13</v>
      </c>
      <c r="G40" s="5" t="s">
        <v>24</v>
      </c>
      <c r="H40" s="5"/>
      <c r="I40" s="5"/>
    </row>
    <row r="41" spans="3:26" x14ac:dyDescent="0.25">
      <c r="C41">
        <f>R21*U21</f>
        <v>0</v>
      </c>
      <c r="D41">
        <f>S21*U21</f>
        <v>0</v>
      </c>
      <c r="E41">
        <f>T21*U21</f>
        <v>0</v>
      </c>
    </row>
    <row r="42" spans="3:26" x14ac:dyDescent="0.25">
      <c r="C42">
        <f t="shared" ref="C42:C50" si="10">R22*U22</f>
        <v>0</v>
      </c>
      <c r="D42">
        <f t="shared" ref="D42:D51" si="11">S22*U22</f>
        <v>0</v>
      </c>
      <c r="E42">
        <f t="shared" ref="E42:E51" si="12">T22*U22</f>
        <v>0</v>
      </c>
      <c r="G42" t="s">
        <v>11</v>
      </c>
      <c r="H42">
        <f>C53*(R34/U33)</f>
        <v>0.13517179155923176</v>
      </c>
    </row>
    <row r="43" spans="3:26" x14ac:dyDescent="0.25">
      <c r="C43">
        <f t="shared" si="10"/>
        <v>0.44721359549995798</v>
      </c>
      <c r="D43">
        <f t="shared" si="11"/>
        <v>0</v>
      </c>
      <c r="E43">
        <f t="shared" si="12"/>
        <v>0.42008402520840293</v>
      </c>
      <c r="G43" t="s">
        <v>12</v>
      </c>
      <c r="H43">
        <f>D53*(S34/U33)</f>
        <v>0.22291343499214061</v>
      </c>
    </row>
    <row r="44" spans="3:26" x14ac:dyDescent="0.25">
      <c r="C44">
        <f t="shared" si="10"/>
        <v>0</v>
      </c>
      <c r="D44">
        <f t="shared" si="11"/>
        <v>0</v>
      </c>
      <c r="E44">
        <f t="shared" si="12"/>
        <v>0</v>
      </c>
      <c r="G44" t="s">
        <v>13</v>
      </c>
      <c r="H44">
        <f>E53*(T34/U33)</f>
        <v>0.21604629781816131</v>
      </c>
    </row>
    <row r="45" spans="3:26" x14ac:dyDescent="0.25">
      <c r="C45">
        <f t="shared" si="10"/>
        <v>0</v>
      </c>
      <c r="D45">
        <f t="shared" si="11"/>
        <v>0</v>
      </c>
      <c r="E45">
        <f t="shared" si="12"/>
        <v>0</v>
      </c>
    </row>
    <row r="46" spans="3:26" x14ac:dyDescent="0.25">
      <c r="C46">
        <f t="shared" si="10"/>
        <v>0</v>
      </c>
      <c r="D46">
        <f t="shared" si="11"/>
        <v>0</v>
      </c>
      <c r="E46">
        <f t="shared" si="12"/>
        <v>0</v>
      </c>
    </row>
    <row r="47" spans="3:26" x14ac:dyDescent="0.25">
      <c r="C47">
        <f t="shared" si="10"/>
        <v>0</v>
      </c>
      <c r="D47">
        <f t="shared" si="11"/>
        <v>0</v>
      </c>
      <c r="E47">
        <f t="shared" si="12"/>
        <v>0</v>
      </c>
    </row>
    <row r="48" spans="3:26" x14ac:dyDescent="0.25">
      <c r="C48">
        <f t="shared" si="10"/>
        <v>0</v>
      </c>
      <c r="D48">
        <f t="shared" si="11"/>
        <v>0.44721359549995787</v>
      </c>
      <c r="E48">
        <f t="shared" si="12"/>
        <v>0</v>
      </c>
    </row>
    <row r="49" spans="3:21" x14ac:dyDescent="0.25">
      <c r="C49">
        <f t="shared" si="10"/>
        <v>0</v>
      </c>
      <c r="D49">
        <f t="shared" si="11"/>
        <v>0</v>
      </c>
      <c r="E49">
        <f t="shared" si="12"/>
        <v>0</v>
      </c>
    </row>
    <row r="50" spans="3:21" x14ac:dyDescent="0.25">
      <c r="C50">
        <f t="shared" si="10"/>
        <v>0</v>
      </c>
      <c r="D50">
        <f t="shared" si="11"/>
        <v>0.44721359549995787</v>
      </c>
      <c r="E50">
        <f t="shared" si="12"/>
        <v>0.42008402520840293</v>
      </c>
    </row>
    <row r="51" spans="3:21" x14ac:dyDescent="0.25">
      <c r="C51">
        <f>R31*U31</f>
        <v>0</v>
      </c>
      <c r="D51">
        <f t="shared" si="11"/>
        <v>0</v>
      </c>
      <c r="E51">
        <f t="shared" si="12"/>
        <v>0</v>
      </c>
      <c r="K51" s="3">
        <v>0.125</v>
      </c>
    </row>
    <row r="52" spans="3:21" x14ac:dyDescent="0.25">
      <c r="K52" s="3"/>
    </row>
    <row r="53" spans="3:21" x14ac:dyDescent="0.25">
      <c r="C53">
        <f>C41+C42+C43+C44+C45+C46+C47+C48+C49+C50+C51</f>
        <v>0.44721359549995798</v>
      </c>
      <c r="D53">
        <f t="shared" ref="D53:E53" si="13">D41+D42+D43+D44+D45+D46+D47+D48+D49+D50+D51</f>
        <v>0.89442719099991574</v>
      </c>
      <c r="E53">
        <f t="shared" si="13"/>
        <v>0.84016805041680587</v>
      </c>
    </row>
    <row r="56" spans="3:21" x14ac:dyDescent="0.25">
      <c r="C56" t="s">
        <v>28</v>
      </c>
    </row>
    <row r="58" spans="3:21" x14ac:dyDescent="0.25">
      <c r="C58" t="s">
        <v>29</v>
      </c>
      <c r="D58" t="s">
        <v>30</v>
      </c>
    </row>
    <row r="59" spans="3:21" x14ac:dyDescent="0.25">
      <c r="C59" t="s">
        <v>31</v>
      </c>
      <c r="D59" t="s">
        <v>32</v>
      </c>
    </row>
    <row r="61" spans="3:21" x14ac:dyDescent="0.25">
      <c r="D61" t="s">
        <v>39</v>
      </c>
    </row>
    <row r="62" spans="3:21" x14ac:dyDescent="0.25">
      <c r="C62" t="s">
        <v>34</v>
      </c>
      <c r="F62" t="s">
        <v>38</v>
      </c>
      <c r="Q62" t="s">
        <v>40</v>
      </c>
    </row>
    <row r="63" spans="3:21" x14ac:dyDescent="0.25">
      <c r="C63" t="s">
        <v>35</v>
      </c>
      <c r="D63">
        <f>1/8</f>
        <v>0.125</v>
      </c>
      <c r="F63">
        <f>1/1</f>
        <v>1</v>
      </c>
      <c r="P63" t="s">
        <v>34</v>
      </c>
      <c r="R63" t="s">
        <v>38</v>
      </c>
      <c r="T63" t="s">
        <v>44</v>
      </c>
      <c r="U63" t="s">
        <v>43</v>
      </c>
    </row>
    <row r="64" spans="3:21" x14ac:dyDescent="0.25">
      <c r="C64" t="s">
        <v>36</v>
      </c>
      <c r="D64">
        <f>1/8</f>
        <v>0.125</v>
      </c>
      <c r="F64">
        <f>1/2</f>
        <v>0.5</v>
      </c>
      <c r="P64" t="s">
        <v>36</v>
      </c>
      <c r="Q64">
        <f>0/8</f>
        <v>0</v>
      </c>
      <c r="R64">
        <f>0/1</f>
        <v>0</v>
      </c>
      <c r="T64" s="4">
        <v>0</v>
      </c>
      <c r="U64">
        <f>R74</f>
        <v>0.66666666666666663</v>
      </c>
    </row>
    <row r="65" spans="3:21" x14ac:dyDescent="0.25">
      <c r="C65" t="s">
        <v>37</v>
      </c>
      <c r="D65" s="2">
        <f>2/8</f>
        <v>0.25</v>
      </c>
      <c r="F65">
        <f>2/3</f>
        <v>0.66666666666666663</v>
      </c>
      <c r="P65" t="s">
        <v>35</v>
      </c>
      <c r="Q65">
        <f>1/8</f>
        <v>0.125</v>
      </c>
      <c r="R65">
        <f>1/2</f>
        <v>0.5</v>
      </c>
      <c r="T65" s="4">
        <v>0.1</v>
      </c>
      <c r="U65">
        <f>R74</f>
        <v>0.66666666666666663</v>
      </c>
    </row>
    <row r="66" spans="3:21" x14ac:dyDescent="0.25">
      <c r="C66" t="s">
        <v>36</v>
      </c>
      <c r="D66">
        <f>2/8</f>
        <v>0.25</v>
      </c>
      <c r="F66">
        <f>2/4</f>
        <v>0.5</v>
      </c>
      <c r="P66" t="s">
        <v>36</v>
      </c>
      <c r="Q66">
        <f>1/8</f>
        <v>0.125</v>
      </c>
      <c r="R66">
        <f>2/3</f>
        <v>0.66666666666666663</v>
      </c>
      <c r="T66" s="4">
        <v>0.2</v>
      </c>
      <c r="U66">
        <f>R75</f>
        <v>0.5</v>
      </c>
    </row>
    <row r="67" spans="3:21" x14ac:dyDescent="0.25">
      <c r="C67" t="s">
        <v>36</v>
      </c>
      <c r="D67">
        <f>2/8</f>
        <v>0.25</v>
      </c>
      <c r="F67">
        <f>2/5</f>
        <v>0.4</v>
      </c>
      <c r="P67" t="s">
        <v>36</v>
      </c>
      <c r="Q67">
        <f>1/8</f>
        <v>0.125</v>
      </c>
      <c r="R67">
        <f>2/4</f>
        <v>0.5</v>
      </c>
      <c r="T67" s="4">
        <v>0.3</v>
      </c>
      <c r="U67">
        <f>R75</f>
        <v>0.5</v>
      </c>
    </row>
    <row r="68" spans="3:21" x14ac:dyDescent="0.25">
      <c r="C68" t="s">
        <v>37</v>
      </c>
      <c r="D68">
        <f>3/8</f>
        <v>0.375</v>
      </c>
      <c r="F68">
        <f>3/6</f>
        <v>0.5</v>
      </c>
      <c r="P68" t="s">
        <v>36</v>
      </c>
      <c r="Q68">
        <f>2/8</f>
        <v>0.25</v>
      </c>
      <c r="R68">
        <f>2/5</f>
        <v>0.4</v>
      </c>
      <c r="T68" s="4">
        <v>0.4</v>
      </c>
      <c r="U68">
        <f>R76</f>
        <v>0.4</v>
      </c>
    </row>
    <row r="69" spans="3:21" x14ac:dyDescent="0.25">
      <c r="C69" t="s">
        <v>36</v>
      </c>
      <c r="D69">
        <f>3/8</f>
        <v>0.375</v>
      </c>
      <c r="F69">
        <f>3/7</f>
        <v>0.42857142857142855</v>
      </c>
      <c r="P69" t="s">
        <v>35</v>
      </c>
      <c r="Q69">
        <f>2/8</f>
        <v>0.25</v>
      </c>
      <c r="R69">
        <f>3/6</f>
        <v>0.5</v>
      </c>
      <c r="T69" s="4">
        <v>0.5</v>
      </c>
      <c r="U69">
        <v>0</v>
      </c>
    </row>
    <row r="70" spans="3:21" x14ac:dyDescent="0.25">
      <c r="C70" t="s">
        <v>36</v>
      </c>
      <c r="D70">
        <f>3/8</f>
        <v>0.375</v>
      </c>
      <c r="F70">
        <f>3/8</f>
        <v>0.375</v>
      </c>
      <c r="P70" t="s">
        <v>35</v>
      </c>
      <c r="Q70">
        <f>3/8</f>
        <v>0.375</v>
      </c>
      <c r="R70">
        <f>3/7</f>
        <v>0.42857142857142855</v>
      </c>
      <c r="T70" s="4">
        <v>0.6</v>
      </c>
      <c r="U70">
        <v>0</v>
      </c>
    </row>
    <row r="71" spans="3:21" x14ac:dyDescent="0.25">
      <c r="P71" t="s">
        <v>37</v>
      </c>
      <c r="Q71">
        <f>4/8</f>
        <v>0.5</v>
      </c>
      <c r="R71">
        <f>3/8</f>
        <v>0.375</v>
      </c>
      <c r="T71" s="4">
        <v>0.7</v>
      </c>
      <c r="U71">
        <v>0</v>
      </c>
    </row>
    <row r="72" spans="3:21" x14ac:dyDescent="0.25">
      <c r="C72" t="s">
        <v>34</v>
      </c>
      <c r="D72" t="s">
        <v>41</v>
      </c>
      <c r="F72" t="s">
        <v>42</v>
      </c>
      <c r="G72" t="s">
        <v>33</v>
      </c>
      <c r="T72" s="4">
        <v>0.8</v>
      </c>
      <c r="U72">
        <v>0</v>
      </c>
    </row>
    <row r="73" spans="3:21" x14ac:dyDescent="0.25">
      <c r="C73">
        <f>D63</f>
        <v>0.125</v>
      </c>
      <c r="D73">
        <f>F63</f>
        <v>1</v>
      </c>
      <c r="F73" s="4">
        <v>0</v>
      </c>
      <c r="G73">
        <f>D73</f>
        <v>1</v>
      </c>
      <c r="Q73" t="s">
        <v>34</v>
      </c>
      <c r="R73" t="s">
        <v>45</v>
      </c>
      <c r="T73" s="4">
        <v>0.9</v>
      </c>
      <c r="U73">
        <v>0</v>
      </c>
    </row>
    <row r="74" spans="3:21" x14ac:dyDescent="0.25">
      <c r="C74" s="2">
        <f>D65</f>
        <v>0.25</v>
      </c>
      <c r="D74">
        <f>F65</f>
        <v>0.66666666666666663</v>
      </c>
      <c r="F74" s="4">
        <v>0.1</v>
      </c>
      <c r="G74">
        <f>D73</f>
        <v>1</v>
      </c>
      <c r="Q74">
        <f>Q65</f>
        <v>0.125</v>
      </c>
      <c r="R74">
        <f>R66</f>
        <v>0.66666666666666663</v>
      </c>
      <c r="T74" s="4">
        <v>1</v>
      </c>
      <c r="U74">
        <v>0</v>
      </c>
    </row>
    <row r="75" spans="3:21" x14ac:dyDescent="0.25">
      <c r="C75">
        <f>D68</f>
        <v>0.375</v>
      </c>
      <c r="D75">
        <f>F66</f>
        <v>0.5</v>
      </c>
      <c r="F75" s="4">
        <v>0.2</v>
      </c>
      <c r="G75">
        <f>D74</f>
        <v>0.66666666666666663</v>
      </c>
      <c r="Q75">
        <f>Q68</f>
        <v>0.25</v>
      </c>
      <c r="R75">
        <f>R67</f>
        <v>0.5</v>
      </c>
    </row>
    <row r="76" spans="3:21" x14ac:dyDescent="0.25">
      <c r="F76" s="4">
        <v>0.3</v>
      </c>
      <c r="G76">
        <f>D75</f>
        <v>0.5</v>
      </c>
      <c r="Q76">
        <f>Q70</f>
        <v>0.375</v>
      </c>
      <c r="R76">
        <f>R68</f>
        <v>0.4</v>
      </c>
    </row>
    <row r="77" spans="3:21" x14ac:dyDescent="0.25">
      <c r="F77" s="4">
        <v>0.4</v>
      </c>
      <c r="G77">
        <v>0</v>
      </c>
      <c r="Q77">
        <f>Q71</f>
        <v>0.5</v>
      </c>
      <c r="R77">
        <f>R70</f>
        <v>0.42857142857142855</v>
      </c>
    </row>
    <row r="78" spans="3:21" x14ac:dyDescent="0.25">
      <c r="F78" s="4">
        <v>0.5</v>
      </c>
      <c r="G78">
        <v>0</v>
      </c>
    </row>
    <row r="79" spans="3:21" x14ac:dyDescent="0.25">
      <c r="F79" s="4">
        <v>0.6</v>
      </c>
      <c r="G79">
        <v>0</v>
      </c>
    </row>
    <row r="80" spans="3:21" x14ac:dyDescent="0.25">
      <c r="F80" s="4">
        <v>0.7</v>
      </c>
      <c r="G80">
        <v>0</v>
      </c>
    </row>
    <row r="81" spans="6:7" x14ac:dyDescent="0.25">
      <c r="F81" s="4">
        <v>0.8</v>
      </c>
      <c r="G81">
        <v>0</v>
      </c>
    </row>
    <row r="82" spans="6:7" x14ac:dyDescent="0.25">
      <c r="F82" s="4">
        <v>0.9</v>
      </c>
      <c r="G82">
        <v>0</v>
      </c>
    </row>
    <row r="83" spans="6:7" x14ac:dyDescent="0.25">
      <c r="F83" s="4">
        <v>1</v>
      </c>
      <c r="G83">
        <v>0</v>
      </c>
    </row>
  </sheetData>
  <mergeCells count="2">
    <mergeCell ref="B16:F16"/>
    <mergeCell ref="G40:I4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basisdata</dc:creator>
  <cp:lastModifiedBy>L</cp:lastModifiedBy>
  <dcterms:created xsi:type="dcterms:W3CDTF">2023-03-27T00:54:31Z</dcterms:created>
  <dcterms:modified xsi:type="dcterms:W3CDTF">2023-04-02T19:42:51Z</dcterms:modified>
</cp:coreProperties>
</file>