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BA\"/>
    </mc:Choice>
  </mc:AlternateContent>
  <bookViews>
    <workbookView xWindow="360" yWindow="60" windowWidth="20730" windowHeight="10110"/>
  </bookViews>
  <sheets>
    <sheet name="Estimativa" sheetId="3" r:id="rId1"/>
    <sheet name="Palavras-chave" sheetId="1" r:id="rId2"/>
  </sheets>
  <definedNames>
    <definedName name="_xlnm.Print_Area" localSheetId="0">Estimativa!$K$27</definedName>
  </definedNames>
  <calcPr calcId="171027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9" i="1" l="1"/>
  <c r="C69" i="1"/>
  <c r="D69" i="1" l="1"/>
  <c r="E22" i="3" l="1"/>
  <c r="H10" i="1" l="1"/>
  <c r="D13" i="3" s="1"/>
  <c r="H15" i="1" l="1"/>
  <c r="H22" i="1" s="1"/>
  <c r="G14" i="3"/>
  <c r="H13" i="1"/>
  <c r="H20" i="1" s="1"/>
  <c r="H14" i="1"/>
  <c r="H21" i="1" s="1"/>
  <c r="H12" i="1"/>
  <c r="H19" i="1" s="1"/>
  <c r="E24" i="3" l="1"/>
  <c r="G10" i="3"/>
  <c r="E23" i="3" s="1"/>
  <c r="G17" i="3"/>
  <c r="E25" i="3" s="1"/>
</calcChain>
</file>

<file path=xl/sharedStrings.xml><?xml version="1.0" encoding="utf-8"?>
<sst xmlns="http://schemas.openxmlformats.org/spreadsheetml/2006/main" count="93" uniqueCount="89">
  <si>
    <t>TOTAL</t>
  </si>
  <si>
    <t>Cliques</t>
  </si>
  <si>
    <t>Cadastros</t>
  </si>
  <si>
    <t>CPC Médio =</t>
  </si>
  <si>
    <t>Invest. no Adwords</t>
  </si>
  <si>
    <t>Rede de Busca</t>
  </si>
  <si>
    <t>~</t>
  </si>
  <si>
    <t>impressões</t>
  </si>
  <si>
    <t>(visibilidade gratuita!)</t>
  </si>
  <si>
    <t>Investimento Sugerido por Mês</t>
  </si>
  <si>
    <t>Custo por Clique Estimado</t>
  </si>
  <si>
    <t>Estimativa de CTR (Taxa de Clique)</t>
  </si>
  <si>
    <t xml:space="preserve"> ( Tráfego qualificado para seu website!) </t>
  </si>
  <si>
    <t>Estimativa de Conversão*</t>
  </si>
  <si>
    <t>Investimento total:</t>
  </si>
  <si>
    <t>Visibilidade no Google:</t>
  </si>
  <si>
    <t>Impressões de anúncios</t>
  </si>
  <si>
    <t>Tráfego para o site:</t>
  </si>
  <si>
    <t>Visitas</t>
  </si>
  <si>
    <t>Vendas / cadastros:</t>
  </si>
  <si>
    <t xml:space="preserve">Taxa de Conversão = </t>
  </si>
  <si>
    <t>Pesquisas Mensais</t>
  </si>
  <si>
    <t>Estimativa de Custo x Palavra-Chave</t>
  </si>
  <si>
    <t>Palavra-chave</t>
  </si>
  <si>
    <t>cliques</t>
  </si>
  <si>
    <t>CPC médio Estimado (R$)</t>
  </si>
  <si>
    <t>Campos editáveis</t>
  </si>
  <si>
    <t>Novos Contatos</t>
  </si>
  <si>
    <t>Sugestões de Oportunidades com o Google AdWords</t>
  </si>
  <si>
    <t>cpb</t>
  </si>
  <si>
    <t>dsi</t>
  </si>
  <si>
    <t>anchor</t>
  </si>
  <si>
    <t>cordoalha</t>
  </si>
  <si>
    <t>dywidag</t>
  </si>
  <si>
    <t>ancoragem</t>
  </si>
  <si>
    <t>resinex</t>
  </si>
  <si>
    <t>rudloff</t>
  </si>
  <si>
    <t>cortina atirantada</t>
  </si>
  <si>
    <t>gewi</t>
  </si>
  <si>
    <t>torcisão</t>
  </si>
  <si>
    <t>protende</t>
  </si>
  <si>
    <t>estaca helicoidal</t>
  </si>
  <si>
    <t>rocsolo</t>
  </si>
  <si>
    <t>dyvidag</t>
  </si>
  <si>
    <t>microestaca</t>
  </si>
  <si>
    <t>dividag</t>
  </si>
  <si>
    <t>tirante monobarra</t>
  </si>
  <si>
    <t>tirante protendido</t>
  </si>
  <si>
    <t>drillmine</t>
  </si>
  <si>
    <t>válvula manchete</t>
  </si>
  <si>
    <t>protendidos</t>
  </si>
  <si>
    <t>monobarra</t>
  </si>
  <si>
    <t>ancoragem passiva</t>
  </si>
  <si>
    <t>protbar</t>
  </si>
  <si>
    <t>threadbolt</t>
  </si>
  <si>
    <t>drainpack</t>
  </si>
  <si>
    <t>tirante barra</t>
  </si>
  <si>
    <t>prova carga</t>
  </si>
  <si>
    <t>tirante torre</t>
  </si>
  <si>
    <t>estaca raiz</t>
  </si>
  <si>
    <t>estaca hélice contínua</t>
  </si>
  <si>
    <t>muro de arrimo</t>
  </si>
  <si>
    <t>estacas strauss</t>
  </si>
  <si>
    <t>cortina de contenção</t>
  </si>
  <si>
    <t>muros de arrimo</t>
  </si>
  <si>
    <t>tirante de aço</t>
  </si>
  <si>
    <t>cortinas atirantadas</t>
  </si>
  <si>
    <t>ponto de ancoragem</t>
  </si>
  <si>
    <t>barra de ancoragem</t>
  </si>
  <si>
    <t>estaca hélice</t>
  </si>
  <si>
    <t>sistema de ancoragem</t>
  </si>
  <si>
    <t>solo grampeado</t>
  </si>
  <si>
    <t>bate estacas</t>
  </si>
  <si>
    <t>contenção de taludes</t>
  </si>
  <si>
    <t>nós de ancoragem</t>
  </si>
  <si>
    <t>estaca pré moldada</t>
  </si>
  <si>
    <t>estacas franki</t>
  </si>
  <si>
    <t>estaca strauss</t>
  </si>
  <si>
    <t>pontos de ancoragem</t>
  </si>
  <si>
    <t>muro de arrima</t>
  </si>
  <si>
    <t>estaca franki</t>
  </si>
  <si>
    <t>sistemas de protensão</t>
  </si>
  <si>
    <t>estaca tipo strauss</t>
  </si>
  <si>
    <t>estacas hélice contínua</t>
  </si>
  <si>
    <t>fundações rasas</t>
  </si>
  <si>
    <t>estaca escavada</t>
  </si>
  <si>
    <t>estacas escavadas</t>
  </si>
  <si>
    <t>estaca raiz execução</t>
  </si>
  <si>
    <t>estacas hélice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</si>
</sst>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  <numFmt numFmtId="164" formatCode="&quot;R$&quot;\ #,##0.00"/>
    <numFmt numFmtId="165" formatCode="[$R$ -416]#,##0"/>
    <numFmt numFmtId="166" formatCode="[$R$ -416]#,##0.00"/>
    <numFmt numFmtId="167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2"/>
      <name val="Calibri"/>
      <family val="2"/>
      <scheme val="minor"/>
    </font>
    <font>
      <sz val="12"/>
      <color theme="0" tint="-0.499984740745262"/>
      <name val="Arial"/>
      <family val="2"/>
    </font>
    <font>
      <sz val="12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 tint="0.34998626667073579"/>
      <name val="Arial"/>
      <family val="2"/>
    </font>
    <font>
      <sz val="12"/>
      <color rgb="FF7D7D7D"/>
      <name val="Arial"/>
      <family val="2"/>
    </font>
    <font>
      <b/>
      <i/>
      <sz val="12"/>
      <color theme="0"/>
      <name val="Calibri"/>
      <family val="2"/>
      <scheme val="minor"/>
    </font>
    <font>
      <sz val="12"/>
      <color theme="0"/>
      <name val="Arial"/>
      <family val="2"/>
    </font>
    <font>
      <i/>
      <sz val="12"/>
      <name val="Calibri"/>
      <family val="2"/>
      <scheme val="minor"/>
    </font>
    <font>
      <sz val="12"/>
      <color theme="4" tint="-0.499984740745262"/>
      <name val="Calibri"/>
      <family val="2"/>
    </font>
    <font>
      <b/>
      <sz val="12"/>
      <color theme="1" tint="0.34998626667073579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3" fillId="0" borderId="2" applyNumberFormat="0" applyFill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2" fillId="0" borderId="17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18" applyNumberFormat="0" applyAlignment="0" applyProtection="0"/>
    <xf numFmtId="0" fontId="26" fillId="11" borderId="19" applyNumberFormat="0" applyAlignment="0" applyProtection="0"/>
    <xf numFmtId="0" fontId="27" fillId="11" borderId="18" applyNumberFormat="0" applyAlignment="0" applyProtection="0"/>
    <xf numFmtId="0" fontId="28" fillId="0" borderId="20" applyNumberFormat="0" applyFill="0" applyAlignment="0" applyProtection="0"/>
    <xf numFmtId="0" fontId="2" fillId="12" borderId="21" applyNumberFormat="0" applyAlignment="0" applyProtection="0"/>
    <xf numFmtId="0" fontId="29" fillId="0" borderId="0" applyNumberFormat="0" applyFill="0" applyBorder="0" applyAlignment="0" applyProtection="0"/>
    <xf numFmtId="0" fontId="6" fillId="13" borderId="22" applyNumberFormat="0" applyFont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31" fillId="37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66">
    <xf numFmtId="0" fontId="0" fillId="0" borderId="0" xfId="0"/>
    <xf numFmtId="0" fontId="2" fillId="3" borderId="1" xfId="0" applyFont="1" applyFill="1" applyBorder="1"/>
    <xf numFmtId="3" fontId="0" fillId="0" borderId="0" xfId="0" applyNumberFormat="1"/>
    <xf numFmtId="3" fontId="2" fillId="3" borderId="1" xfId="0" applyNumberFormat="1" applyFont="1" applyFill="1" applyBorder="1"/>
    <xf numFmtId="3" fontId="0" fillId="0" borderId="1" xfId="0" applyNumberFormat="1" applyBorder="1"/>
    <xf numFmtId="0" fontId="5" fillId="2" borderId="0" xfId="1" applyFont="1" applyBorder="1"/>
    <xf numFmtId="8" fontId="5" fillId="2" borderId="0" xfId="1" applyNumberFormat="1" applyFont="1" applyBorder="1"/>
    <xf numFmtId="0" fontId="4" fillId="0" borderId="0" xfId="0" applyFont="1" applyAlignment="1">
      <alignment horizontal="center"/>
    </xf>
    <xf numFmtId="0" fontId="3" fillId="0" borderId="0" xfId="0" applyFont="1"/>
    <xf numFmtId="6" fontId="0" fillId="0" borderId="1" xfId="0" applyNumberFormat="1" applyBorder="1"/>
    <xf numFmtId="164" fontId="3" fillId="0" borderId="0" xfId="0" applyNumberFormat="1" applyFont="1"/>
    <xf numFmtId="0" fontId="2" fillId="3" borderId="1" xfId="0" applyFont="1" applyFill="1" applyBorder="1" applyAlignment="1">
      <alignment horizontal="center"/>
    </xf>
    <xf numFmtId="6" fontId="3" fillId="0" borderId="0" xfId="0" applyNumberFormat="1" applyFont="1" applyBorder="1"/>
    <xf numFmtId="10" fontId="3" fillId="0" borderId="0" xfId="0" applyNumberFormat="1" applyFont="1"/>
    <xf numFmtId="0" fontId="9" fillId="4" borderId="0" xfId="0" applyFont="1" applyFill="1" applyBorder="1"/>
    <xf numFmtId="0" fontId="10" fillId="4" borderId="0" xfId="3" applyNumberFormat="1" applyFont="1" applyFill="1" applyBorder="1" applyAlignment="1">
      <alignment horizontal="left" vertical="top" wrapText="1"/>
    </xf>
    <xf numFmtId="10" fontId="10" fillId="4" borderId="0" xfId="3" applyNumberFormat="1" applyFont="1" applyFill="1" applyBorder="1" applyAlignment="1">
      <alignment horizontal="left" vertical="top" wrapText="1"/>
    </xf>
    <xf numFmtId="0" fontId="10" fillId="4" borderId="9" xfId="3" applyNumberFormat="1" applyFont="1" applyFill="1" applyBorder="1" applyAlignment="1">
      <alignment horizontal="left" vertical="top" wrapText="1"/>
    </xf>
    <xf numFmtId="10" fontId="10" fillId="4" borderId="9" xfId="3" applyNumberFormat="1" applyFont="1" applyFill="1" applyBorder="1" applyAlignment="1">
      <alignment horizontal="left" vertical="top" wrapText="1"/>
    </xf>
    <xf numFmtId="0" fontId="11" fillId="4" borderId="3" xfId="0" applyFont="1" applyFill="1" applyBorder="1"/>
    <xf numFmtId="0" fontId="11" fillId="4" borderId="4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0" xfId="0" applyFont="1" applyFill="1"/>
    <xf numFmtId="0" fontId="11" fillId="4" borderId="0" xfId="0" applyFont="1" applyFill="1" applyBorder="1"/>
    <xf numFmtId="0" fontId="11" fillId="4" borderId="7" xfId="0" applyFont="1" applyFill="1" applyBorder="1"/>
    <xf numFmtId="0" fontId="8" fillId="4" borderId="0" xfId="0" applyFont="1" applyFill="1" applyBorder="1"/>
    <xf numFmtId="0" fontId="12" fillId="4" borderId="0" xfId="0" applyFont="1" applyFill="1" applyBorder="1"/>
    <xf numFmtId="3" fontId="13" fillId="4" borderId="0" xfId="0" applyNumberFormat="1" applyFont="1" applyFill="1" applyBorder="1" applyAlignment="1">
      <alignment horizontal="center" readingOrder="1"/>
    </xf>
    <xf numFmtId="0" fontId="13" fillId="4" borderId="0" xfId="0" applyFont="1" applyFill="1" applyBorder="1" applyAlignment="1">
      <alignment horizontal="left" readingOrder="1"/>
    </xf>
    <xf numFmtId="0" fontId="14" fillId="0" borderId="0" xfId="0" applyFont="1" applyBorder="1" applyAlignment="1">
      <alignment horizontal="left" readingOrder="1"/>
    </xf>
    <xf numFmtId="1" fontId="13" fillId="0" borderId="0" xfId="0" applyNumberFormat="1" applyFont="1" applyBorder="1" applyAlignment="1">
      <alignment horizontal="center" readingOrder="1"/>
    </xf>
    <xf numFmtId="0" fontId="13" fillId="0" borderId="0" xfId="0" applyFont="1" applyBorder="1" applyAlignment="1">
      <alignment horizontal="left" readingOrder="1"/>
    </xf>
    <xf numFmtId="0" fontId="11" fillId="0" borderId="0" xfId="0" applyFont="1" applyBorder="1"/>
    <xf numFmtId="0" fontId="11" fillId="4" borderId="8" xfId="0" applyFont="1" applyFill="1" applyBorder="1"/>
    <xf numFmtId="0" fontId="11" fillId="4" borderId="9" xfId="0" applyFont="1" applyFill="1" applyBorder="1"/>
    <xf numFmtId="0" fontId="11" fillId="4" borderId="10" xfId="0" applyFont="1" applyFill="1" applyBorder="1"/>
    <xf numFmtId="0" fontId="0" fillId="0" borderId="1" xfId="0" applyBorder="1"/>
    <xf numFmtId="3" fontId="0" fillId="0" borderId="1" xfId="0" applyNumberFormat="1" applyBorder="1"/>
    <xf numFmtId="167" fontId="0" fillId="0" borderId="1" xfId="3" applyNumberFormat="1" applyFont="1" applyBorder="1"/>
    <xf numFmtId="167" fontId="5" fillId="2" borderId="0" xfId="3" applyNumberFormat="1" applyFont="1" applyFill="1" applyBorder="1"/>
    <xf numFmtId="9" fontId="10" fillId="4" borderId="0" xfId="4" applyFont="1" applyFill="1" applyBorder="1" applyAlignment="1">
      <alignment horizontal="left" vertical="top" wrapText="1"/>
    </xf>
    <xf numFmtId="167" fontId="13" fillId="0" borderId="0" xfId="3" applyNumberFormat="1" applyFont="1" applyBorder="1" applyAlignment="1">
      <alignment horizontal="center" readingOrder="1"/>
    </xf>
    <xf numFmtId="43" fontId="0" fillId="0" borderId="0" xfId="0" applyNumberFormat="1"/>
    <xf numFmtId="167" fontId="2" fillId="3" borderId="1" xfId="3" applyNumberFormat="1" applyFont="1" applyFill="1" applyBorder="1" applyAlignment="1">
      <alignment horizontal="center"/>
    </xf>
    <xf numFmtId="167" fontId="0" fillId="0" borderId="0" xfId="3" applyNumberFormat="1" applyFont="1"/>
    <xf numFmtId="0" fontId="18" fillId="4" borderId="0" xfId="0" applyFont="1" applyFill="1" applyBorder="1"/>
    <xf numFmtId="0" fontId="19" fillId="4" borderId="0" xfId="3" applyNumberFormat="1" applyFont="1" applyFill="1" applyBorder="1" applyAlignment="1">
      <alignment horizontal="left" vertical="top" wrapText="1"/>
    </xf>
    <xf numFmtId="165" fontId="10" fillId="7" borderId="1" xfId="3" applyNumberFormat="1" applyFont="1" applyFill="1" applyBorder="1" applyAlignment="1">
      <alignment horizontal="left" vertical="top" wrapText="1"/>
    </xf>
    <xf numFmtId="10" fontId="10" fillId="7" borderId="1" xfId="3" applyNumberFormat="1" applyFont="1" applyFill="1" applyBorder="1" applyAlignment="1">
      <alignment horizontal="left" vertical="top" wrapText="1"/>
    </xf>
    <xf numFmtId="0" fontId="11" fillId="7" borderId="1" xfId="0" applyFont="1" applyFill="1" applyBorder="1"/>
    <xf numFmtId="6" fontId="0" fillId="0" borderId="0" xfId="0" applyNumberFormat="1" applyBorder="1"/>
    <xf numFmtId="3" fontId="0" fillId="0" borderId="0" xfId="0" applyNumberFormat="1" applyBorder="1"/>
    <xf numFmtId="2" fontId="0" fillId="0" borderId="1" xfId="0" applyNumberFormat="1" applyBorder="1"/>
    <xf numFmtId="166" fontId="10" fillId="7" borderId="1" xfId="3" applyNumberFormat="1" applyFont="1" applyFill="1" applyBorder="1" applyAlignment="1">
      <alignment horizontal="left" vertical="top" wrapTex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15" fillId="5" borderId="11" xfId="0" applyFont="1" applyFill="1" applyBorder="1" applyAlignment="1">
      <alignment horizontal="center"/>
    </xf>
    <xf numFmtId="0" fontId="16" fillId="5" borderId="12" xfId="0" applyFont="1" applyFill="1" applyBorder="1"/>
    <xf numFmtId="165" fontId="17" fillId="6" borderId="12" xfId="0" applyNumberFormat="1" applyFont="1" applyFill="1" applyBorder="1" applyAlignment="1">
      <alignment horizontal="center"/>
    </xf>
    <xf numFmtId="165" fontId="17" fillId="6" borderId="13" xfId="0" applyNumberFormat="1" applyFont="1" applyFill="1" applyBorder="1" applyAlignment="1">
      <alignment horizontal="center"/>
    </xf>
    <xf numFmtId="3" fontId="17" fillId="6" borderId="12" xfId="0" applyNumberFormat="1" applyFont="1" applyFill="1" applyBorder="1" applyAlignment="1"/>
    <xf numFmtId="0" fontId="17" fillId="6" borderId="12" xfId="0" applyFont="1" applyFill="1" applyBorder="1" applyAlignment="1"/>
    <xf numFmtId="0" fontId="17" fillId="6" borderId="13" xfId="0" applyFont="1" applyFill="1" applyBorder="1" applyAlignment="1"/>
    <xf numFmtId="0" fontId="15" fillId="5" borderId="14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1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4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ítulo 5" xfId="43"/>
    <cellStyle name="Total" xfId="2" builtinId="25" customBuiltin="1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38100</xdr:rowOff>
    </xdr:from>
    <xdr:to>
      <xdr:col>10</xdr:col>
      <xdr:colOff>276225</xdr:colOff>
      <xdr:row>12</xdr:row>
      <xdr:rowOff>47625</xdr:rowOff>
    </xdr:to>
    <xdr:grpSp>
      <xdr:nvGrpSpPr>
        <xdr:cNvPr id="75" name="Group 12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>
          <a:grpSpLocks/>
        </xdr:cNvGrpSpPr>
      </xdr:nvGrpSpPr>
      <xdr:grpSpPr bwMode="auto">
        <a:xfrm>
          <a:off x="6208059" y="1999129"/>
          <a:ext cx="5150784" cy="412937"/>
          <a:chOff x="137" y="1710"/>
          <a:chExt cx="2480" cy="598"/>
        </a:xfrm>
      </xdr:grpSpPr>
      <xdr:sp macro="" textlink="">
        <xdr:nvSpPr>
          <xdr:cNvPr id="77" name="Text Box 10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7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78" name="Text Box 11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5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79" name="Text Box 12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9" y="1710"/>
            <a:ext cx="331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0" name="Text Box 13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4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1" name="Text Box 14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2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2" name="Text Box 15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6" y="1710"/>
            <a:ext cx="331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3" name="Text Box 16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04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4" name="Text Box 1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44" y="1710"/>
            <a:ext cx="324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5" name="Text Box 1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85" y="1710"/>
            <a:ext cx="324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6" name="Text Box 1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33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7" name="Text Box 2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67" y="1710"/>
            <a:ext cx="331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8" name="Text Box 2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2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89" name="Text Box 2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63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90" name="Text Box 2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04" y="1710"/>
            <a:ext cx="331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91" name="Text Box 2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52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92" name="Text Box 2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00" y="1710"/>
            <a:ext cx="317" cy="59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</xdr:grpSp>
    <xdr:clientData/>
  </xdr:twoCellAnchor>
  <xdr:twoCellAnchor>
    <xdr:from>
      <xdr:col>5</xdr:col>
      <xdr:colOff>19050</xdr:colOff>
      <xdr:row>14</xdr:row>
      <xdr:rowOff>38100</xdr:rowOff>
    </xdr:from>
    <xdr:to>
      <xdr:col>8</xdr:col>
      <xdr:colOff>152400</xdr:colOff>
      <xdr:row>19</xdr:row>
      <xdr:rowOff>95250</xdr:rowOff>
    </xdr:to>
    <xdr:grpSp>
      <xdr:nvGrpSpPr>
        <xdr:cNvPr id="93" name="Group 29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pSpPr>
          <a:grpSpLocks/>
        </xdr:cNvGrpSpPr>
      </xdr:nvGrpSpPr>
      <xdr:grpSpPr bwMode="auto">
        <a:xfrm>
          <a:off x="6227109" y="2805953"/>
          <a:ext cx="3909732" cy="1065679"/>
          <a:chOff x="400" y="2815"/>
          <a:chExt cx="991" cy="288"/>
        </a:xfrm>
      </xdr:grpSpPr>
      <xdr:sp macro="" textlink="">
        <xdr:nvSpPr>
          <xdr:cNvPr id="94" name="Text Box 32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3" y="2815"/>
            <a:ext cx="242" cy="28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95" name="Text Box 30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0" y="2815"/>
            <a:ext cx="242" cy="28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96" name="Text Box 31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4" y="2815"/>
            <a:ext cx="242" cy="28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97" name="Text Box 33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7" y="2815"/>
            <a:ext cx="232" cy="28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98" name="Text Box 34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31" y="2815"/>
            <a:ext cx="232" cy="28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99" name="Text Box 35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6" y="2815"/>
            <a:ext cx="242" cy="28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100" name="Text Box 36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0" y="2815"/>
            <a:ext cx="247" cy="28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  <xdr:sp macro="" textlink="">
        <xdr:nvSpPr>
          <xdr:cNvPr id="101" name="Text Box 37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49" y="2815"/>
            <a:ext cx="242" cy="288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</xdr:spPr>
        <xdr:txBody>
          <a:bodyPr wrap="square" lIns="0" tIns="0" rIns="0" bIns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lvl9pPr>
          </a:lstStyle>
          <a:p>
            <a:pPr algn="ctr"/>
            <a:r>
              <a:rPr lang="it-IT" sz="3000">
                <a:solidFill>
                  <a:schemeClr val="accent1"/>
                </a:solidFill>
                <a:sym typeface="Webdings" pitchFamily="18" charset="2"/>
              </a:rPr>
              <a:t></a:t>
            </a:r>
            <a:endParaRPr lang="it-IT" sz="3000">
              <a:solidFill>
                <a:schemeClr val="accent1"/>
              </a:solidFill>
              <a:latin typeface="Webdings" pitchFamily="18" charset="2"/>
              <a:ea typeface="Arial Unicode MS" pitchFamily="34" charset="-128"/>
              <a:cs typeface="Arial Unicode MS" pitchFamily="34" charset="-128"/>
              <a:sym typeface="Webdings" pitchFamily="18" charset="2"/>
            </a:endParaRPr>
          </a:p>
        </xdr:txBody>
      </xdr:sp>
    </xdr:grpSp>
    <xdr:clientData/>
  </xdr:twoCellAnchor>
  <xdr:twoCellAnchor>
    <xdr:from>
      <xdr:col>5</xdr:col>
      <xdr:colOff>64299</xdr:colOff>
      <xdr:row>17</xdr:row>
      <xdr:rowOff>28575</xdr:rowOff>
    </xdr:from>
    <xdr:to>
      <xdr:col>6</xdr:col>
      <xdr:colOff>230664</xdr:colOff>
      <xdr:row>19</xdr:row>
      <xdr:rowOff>0</xdr:rowOff>
    </xdr:to>
    <xdr:sp macro="" textlink="">
      <xdr:nvSpPr>
        <xdr:cNvPr id="102" name="Text Box 4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8331999" y="4286250"/>
          <a:ext cx="718815" cy="37147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9pPr>
        </a:lstStyle>
        <a:p>
          <a:pPr algn="ctr"/>
          <a:r>
            <a:rPr lang="it-IT" sz="3000">
              <a:solidFill>
                <a:schemeClr val="accent1"/>
              </a:solidFill>
              <a:sym typeface="Webdings" pitchFamily="18" charset="2"/>
            </a:rPr>
            <a:t></a:t>
          </a:r>
          <a:endParaRPr lang="it-IT" sz="3000">
            <a:solidFill>
              <a:schemeClr val="accent1"/>
            </a:solidFill>
            <a:latin typeface="Webdings" pitchFamily="18" charset="2"/>
            <a:ea typeface="Arial Unicode MS" pitchFamily="34" charset="-128"/>
            <a:cs typeface="Arial Unicode MS" pitchFamily="34" charset="-128"/>
            <a:sym typeface="Webdings" pitchFamily="18" charset="2"/>
          </a:endParaRPr>
        </a:p>
      </xdr:txBody>
    </xdr:sp>
    <xdr:clientData/>
  </xdr:twoCellAnchor>
  <xdr:twoCellAnchor>
    <xdr:from>
      <xdr:col>5</xdr:col>
      <xdr:colOff>85679</xdr:colOff>
      <xdr:row>17</xdr:row>
      <xdr:rowOff>28575</xdr:rowOff>
    </xdr:from>
    <xdr:to>
      <xdr:col>6</xdr:col>
      <xdr:colOff>571132</xdr:colOff>
      <xdr:row>19</xdr:row>
      <xdr:rowOff>0</xdr:rowOff>
    </xdr:to>
    <xdr:sp macro="" textlink="">
      <xdr:nvSpPr>
        <xdr:cNvPr id="103" name="Text Box 44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8353379" y="4286250"/>
          <a:ext cx="1037903" cy="37147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9pPr>
        </a:lstStyle>
        <a:p>
          <a:pPr algn="ctr"/>
          <a:r>
            <a:rPr lang="it-IT" sz="3000">
              <a:solidFill>
                <a:schemeClr val="accent1"/>
              </a:solidFill>
              <a:sym typeface="Webdings" pitchFamily="18" charset="2"/>
            </a:rPr>
            <a:t></a:t>
          </a:r>
          <a:endParaRPr lang="it-IT" sz="3000">
            <a:solidFill>
              <a:schemeClr val="accent1"/>
            </a:solidFill>
            <a:latin typeface="Webdings" pitchFamily="18" charset="2"/>
            <a:ea typeface="Arial Unicode MS" pitchFamily="34" charset="-128"/>
            <a:cs typeface="Arial Unicode MS" pitchFamily="34" charset="-128"/>
            <a:sym typeface="Webdings" pitchFamily="18" charset="2"/>
          </a:endParaRPr>
        </a:p>
      </xdr:txBody>
    </xdr:sp>
    <xdr:clientData/>
  </xdr:twoCellAnchor>
  <xdr:twoCellAnchor>
    <xdr:from>
      <xdr:col>6</xdr:col>
      <xdr:colOff>363080</xdr:colOff>
      <xdr:row>17</xdr:row>
      <xdr:rowOff>28575</xdr:rowOff>
    </xdr:from>
    <xdr:to>
      <xdr:col>6</xdr:col>
      <xdr:colOff>743757</xdr:colOff>
      <xdr:row>19</xdr:row>
      <xdr:rowOff>0</xdr:rowOff>
    </xdr:to>
    <xdr:sp macro="" textlink="">
      <xdr:nvSpPr>
        <xdr:cNvPr id="104" name="Text Box 4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9183230" y="4286250"/>
          <a:ext cx="380677" cy="37147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9pPr>
        </a:lstStyle>
        <a:p>
          <a:pPr algn="ctr"/>
          <a:r>
            <a:rPr lang="it-IT" sz="3000">
              <a:solidFill>
                <a:schemeClr val="accent1"/>
              </a:solidFill>
              <a:sym typeface="Webdings" pitchFamily="18" charset="2"/>
            </a:rPr>
            <a:t></a:t>
          </a:r>
          <a:endParaRPr lang="it-IT" sz="3000">
            <a:solidFill>
              <a:schemeClr val="accent1"/>
            </a:solidFill>
            <a:latin typeface="Webdings" pitchFamily="18" charset="2"/>
            <a:ea typeface="Arial Unicode MS" pitchFamily="34" charset="-128"/>
            <a:cs typeface="Arial Unicode MS" pitchFamily="34" charset="-128"/>
            <a:sym typeface="Webdings" pitchFamily="18" charset="2"/>
          </a:endParaRPr>
        </a:p>
      </xdr:txBody>
    </xdr:sp>
    <xdr:clientData/>
  </xdr:twoCellAnchor>
  <xdr:twoCellAnchor>
    <xdr:from>
      <xdr:col>6</xdr:col>
      <xdr:colOff>45253</xdr:colOff>
      <xdr:row>17</xdr:row>
      <xdr:rowOff>28575</xdr:rowOff>
    </xdr:from>
    <xdr:to>
      <xdr:col>6</xdr:col>
      <xdr:colOff>745018</xdr:colOff>
      <xdr:row>19</xdr:row>
      <xdr:rowOff>0</xdr:rowOff>
    </xdr:to>
    <xdr:sp macro="" textlink="">
      <xdr:nvSpPr>
        <xdr:cNvPr id="105" name="Text Box 4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8865403" y="4286250"/>
          <a:ext cx="699765" cy="37147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9pPr>
        </a:lstStyle>
        <a:p>
          <a:pPr algn="ctr"/>
          <a:r>
            <a:rPr lang="it-IT" sz="3000">
              <a:solidFill>
                <a:schemeClr val="accent1"/>
              </a:solidFill>
              <a:sym typeface="Webdings" pitchFamily="18" charset="2"/>
            </a:rPr>
            <a:t></a:t>
          </a:r>
          <a:endParaRPr lang="it-IT" sz="3000">
            <a:solidFill>
              <a:schemeClr val="accent1"/>
            </a:solidFill>
            <a:latin typeface="Webdings" pitchFamily="18" charset="2"/>
            <a:ea typeface="Arial Unicode MS" pitchFamily="34" charset="-128"/>
            <a:cs typeface="Arial Unicode MS" pitchFamily="34" charset="-128"/>
            <a:sym typeface="Webdings" pitchFamily="18" charset="2"/>
          </a:endParaRPr>
        </a:p>
      </xdr:txBody>
    </xdr:sp>
    <xdr:clientData/>
  </xdr:twoCellAnchor>
  <xdr:twoCellAnchor>
    <xdr:from>
      <xdr:col>5</xdr:col>
      <xdr:colOff>461968</xdr:colOff>
      <xdr:row>17</xdr:row>
      <xdr:rowOff>26197</xdr:rowOff>
    </xdr:from>
    <xdr:to>
      <xdr:col>6</xdr:col>
      <xdr:colOff>1509395</xdr:colOff>
      <xdr:row>19</xdr:row>
      <xdr:rowOff>0</xdr:rowOff>
    </xdr:to>
    <xdr:sp macro="" textlink="">
      <xdr:nvSpPr>
        <xdr:cNvPr id="106" name="Text Box 4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6681793" y="3893347"/>
          <a:ext cx="1599877" cy="373853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9pPr>
        </a:lstStyle>
        <a:p>
          <a:pPr algn="ctr"/>
          <a:r>
            <a:rPr lang="it-IT" sz="3000">
              <a:solidFill>
                <a:schemeClr val="accent1"/>
              </a:solidFill>
              <a:sym typeface="Webdings" pitchFamily="18" charset="2"/>
            </a:rPr>
            <a:t></a:t>
          </a:r>
          <a:endParaRPr lang="it-IT" sz="3000">
            <a:solidFill>
              <a:schemeClr val="accent1"/>
            </a:solidFill>
            <a:latin typeface="Webdings" pitchFamily="18" charset="2"/>
            <a:ea typeface="Arial Unicode MS" pitchFamily="34" charset="-128"/>
            <a:cs typeface="Arial Unicode MS" pitchFamily="34" charset="-128"/>
            <a:sym typeface="Webdings" pitchFamily="18" charset="2"/>
          </a:endParaRPr>
        </a:p>
      </xdr:txBody>
    </xdr:sp>
    <xdr:clientData/>
  </xdr:twoCellAnchor>
  <xdr:twoCellAnchor>
    <xdr:from>
      <xdr:col>5</xdr:col>
      <xdr:colOff>64299</xdr:colOff>
      <xdr:row>17</xdr:row>
      <xdr:rowOff>28575</xdr:rowOff>
    </xdr:from>
    <xdr:to>
      <xdr:col>6</xdr:col>
      <xdr:colOff>230664</xdr:colOff>
      <xdr:row>19</xdr:row>
      <xdr:rowOff>0</xdr:rowOff>
    </xdr:to>
    <xdr:sp macro="" textlink="">
      <xdr:nvSpPr>
        <xdr:cNvPr id="107" name="Text Box 4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8331999" y="4286250"/>
          <a:ext cx="718815" cy="37147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9pPr>
        </a:lstStyle>
        <a:p>
          <a:pPr algn="ctr"/>
          <a:r>
            <a:rPr lang="it-IT" sz="3000">
              <a:solidFill>
                <a:schemeClr val="accent1"/>
              </a:solidFill>
              <a:sym typeface="Webdings" pitchFamily="18" charset="2"/>
            </a:rPr>
            <a:t></a:t>
          </a:r>
          <a:endParaRPr lang="it-IT" sz="3000">
            <a:solidFill>
              <a:schemeClr val="accent1"/>
            </a:solidFill>
            <a:latin typeface="Webdings" pitchFamily="18" charset="2"/>
            <a:ea typeface="Arial Unicode MS" pitchFamily="34" charset="-128"/>
            <a:cs typeface="Arial Unicode MS" pitchFamily="34" charset="-128"/>
            <a:sym typeface="Webdings" pitchFamily="18" charset="2"/>
          </a:endParaRPr>
        </a:p>
      </xdr:txBody>
    </xdr:sp>
    <xdr:clientData/>
  </xdr:twoCellAnchor>
  <xdr:twoCellAnchor>
    <xdr:from>
      <xdr:col>5</xdr:col>
      <xdr:colOff>85679</xdr:colOff>
      <xdr:row>17</xdr:row>
      <xdr:rowOff>28575</xdr:rowOff>
    </xdr:from>
    <xdr:to>
      <xdr:col>6</xdr:col>
      <xdr:colOff>571132</xdr:colOff>
      <xdr:row>19</xdr:row>
      <xdr:rowOff>0</xdr:rowOff>
    </xdr:to>
    <xdr:sp macro="" textlink="">
      <xdr:nvSpPr>
        <xdr:cNvPr id="108" name="Text Box 4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8353379" y="4286250"/>
          <a:ext cx="1037903" cy="37147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9pPr>
        </a:lstStyle>
        <a:p>
          <a:pPr algn="ctr"/>
          <a:r>
            <a:rPr lang="it-IT" sz="3000">
              <a:solidFill>
                <a:schemeClr val="accent1"/>
              </a:solidFill>
              <a:sym typeface="Webdings" pitchFamily="18" charset="2"/>
            </a:rPr>
            <a:t></a:t>
          </a:r>
          <a:endParaRPr lang="it-IT" sz="3000">
            <a:solidFill>
              <a:schemeClr val="accent1"/>
            </a:solidFill>
            <a:latin typeface="Webdings" pitchFamily="18" charset="2"/>
            <a:ea typeface="Arial Unicode MS" pitchFamily="34" charset="-128"/>
            <a:cs typeface="Arial Unicode MS" pitchFamily="34" charset="-128"/>
            <a:sym typeface="Webdings" pitchFamily="18" charset="2"/>
          </a:endParaRPr>
        </a:p>
      </xdr:txBody>
    </xdr:sp>
    <xdr:clientData/>
  </xdr:twoCellAnchor>
  <xdr:twoCellAnchor>
    <xdr:from>
      <xdr:col>6</xdr:col>
      <xdr:colOff>544055</xdr:colOff>
      <xdr:row>17</xdr:row>
      <xdr:rowOff>28575</xdr:rowOff>
    </xdr:from>
    <xdr:to>
      <xdr:col>7</xdr:col>
      <xdr:colOff>162732</xdr:colOff>
      <xdr:row>19</xdr:row>
      <xdr:rowOff>0</xdr:rowOff>
    </xdr:to>
    <xdr:sp macro="" textlink="">
      <xdr:nvSpPr>
        <xdr:cNvPr id="109" name="Text Box 4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9364205" y="4286250"/>
          <a:ext cx="1447477" cy="37147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9pPr>
        </a:lstStyle>
        <a:p>
          <a:pPr algn="ctr"/>
          <a:endParaRPr lang="it-IT" sz="3000">
            <a:solidFill>
              <a:schemeClr val="accent1"/>
            </a:solidFill>
            <a:latin typeface="Webdings" pitchFamily="18" charset="2"/>
            <a:ea typeface="Arial Unicode MS" pitchFamily="34" charset="-128"/>
            <a:cs typeface="Arial Unicode MS" pitchFamily="34" charset="-128"/>
            <a:sym typeface="Webdings" pitchFamily="18" charset="2"/>
          </a:endParaRPr>
        </a:p>
      </xdr:txBody>
    </xdr:sp>
    <xdr:clientData/>
  </xdr:twoCellAnchor>
  <xdr:twoCellAnchor>
    <xdr:from>
      <xdr:col>6</xdr:col>
      <xdr:colOff>7154</xdr:colOff>
      <xdr:row>17</xdr:row>
      <xdr:rowOff>28575</xdr:rowOff>
    </xdr:from>
    <xdr:to>
      <xdr:col>6</xdr:col>
      <xdr:colOff>400050</xdr:colOff>
      <xdr:row>19</xdr:row>
      <xdr:rowOff>0</xdr:rowOff>
    </xdr:to>
    <xdr:sp macro="" textlink="">
      <xdr:nvSpPr>
        <xdr:cNvPr id="110" name="Text Box 4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8827304" y="4286250"/>
          <a:ext cx="392896" cy="37147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 wrap="square" lIns="0" tIns="0" rIns="0" bIns="0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5pPr>
          <a:lvl6pPr marL="22860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6pPr>
          <a:lvl7pPr marL="27432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7pPr>
          <a:lvl8pPr marL="32004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8pPr>
          <a:lvl9pPr marL="3657600" algn="l" defTabSz="914400" rtl="0" eaLnBrk="1" latinLnBrk="0" hangingPunct="1">
            <a:defRPr sz="1200" kern="12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lvl9pPr>
        </a:lstStyle>
        <a:p>
          <a:pPr algn="ctr"/>
          <a:r>
            <a:rPr lang="it-IT" sz="3000">
              <a:solidFill>
                <a:schemeClr val="accent1"/>
              </a:solidFill>
              <a:sym typeface="Webdings" pitchFamily="18" charset="2"/>
            </a:rPr>
            <a:t></a:t>
          </a:r>
          <a:endParaRPr lang="it-IT" sz="3000">
            <a:solidFill>
              <a:schemeClr val="accent1"/>
            </a:solidFill>
            <a:latin typeface="Webdings" pitchFamily="18" charset="2"/>
            <a:ea typeface="Arial Unicode MS" pitchFamily="34" charset="-128"/>
            <a:cs typeface="Arial Unicode MS" pitchFamily="34" charset="-128"/>
            <a:sym typeface="Webdings" pitchFamily="18" charset="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99"/>
  <sheetViews>
    <sheetView showGridLines="0" tabSelected="1" zoomScale="85" zoomScaleNormal="85" workbookViewId="0">
      <selection activeCell="D15" sqref="D15"/>
    </sheetView>
  </sheetViews>
  <sheetFormatPr defaultColWidth="8.28515625" defaultRowHeight="15" x14ac:dyDescent="0.25"/>
  <cols>
    <col min="2" max="2" width="8.28515625" style="2"/>
    <col min="3" max="3" width="54" customWidth="1"/>
    <col min="4" max="4" width="14.42578125" bestFit="1" customWidth="1"/>
    <col min="7" max="7" width="27.42578125" bestFit="1" customWidth="1"/>
    <col min="8" max="8" width="21" bestFit="1" customWidth="1"/>
    <col min="13" max="13" width="11.5703125" customWidth="1"/>
  </cols>
  <sheetData>
    <row r="5" spans="2:13" x14ac:dyDescent="0.25">
      <c r="B5"/>
    </row>
    <row r="6" spans="2:13" ht="15.75" x14ac:dyDescent="0.25"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</row>
    <row r="7" spans="2:13" ht="15.75" x14ac:dyDescent="0.25">
      <c r="B7" s="50"/>
      <c r="C7" s="8" t="s">
        <v>26</v>
      </c>
      <c r="D7" s="23"/>
      <c r="E7" s="24"/>
      <c r="F7" s="24"/>
      <c r="G7" s="24"/>
      <c r="H7" s="24"/>
      <c r="I7" s="24"/>
      <c r="J7" s="24"/>
      <c r="K7" s="24"/>
      <c r="L7" s="24"/>
      <c r="M7" s="25"/>
    </row>
    <row r="8" spans="2:13" ht="15.75" x14ac:dyDescent="0.25">
      <c r="B8" s="22"/>
      <c r="C8" s="46" t="s">
        <v>5</v>
      </c>
      <c r="D8" s="23"/>
      <c r="E8" s="24"/>
      <c r="F8" s="24"/>
      <c r="G8" s="24"/>
      <c r="H8" s="24"/>
      <c r="I8" s="24"/>
      <c r="J8" s="24"/>
      <c r="K8" s="24"/>
      <c r="L8" s="24"/>
      <c r="M8" s="25"/>
    </row>
    <row r="9" spans="2:13" ht="15.75" x14ac:dyDescent="0.25">
      <c r="B9" s="22"/>
      <c r="C9" s="26"/>
      <c r="D9" s="26"/>
      <c r="E9" s="26"/>
      <c r="F9" s="24"/>
      <c r="G9" s="24"/>
      <c r="H9" s="24"/>
      <c r="I9" s="24"/>
      <c r="J9" s="24"/>
      <c r="K9" s="24"/>
      <c r="L9" s="24"/>
      <c r="M9" s="25"/>
    </row>
    <row r="10" spans="2:13" ht="15.75" x14ac:dyDescent="0.25">
      <c r="B10" s="22"/>
      <c r="C10" s="55" t="s">
        <v>28</v>
      </c>
      <c r="D10" s="56"/>
      <c r="E10" s="56"/>
      <c r="F10" s="27" t="s">
        <v>6</v>
      </c>
      <c r="G10" s="28">
        <f>G14*100%/D14</f>
        <v>253985.00759672333</v>
      </c>
      <c r="H10" s="29" t="s">
        <v>7</v>
      </c>
      <c r="I10" s="24"/>
      <c r="J10" s="14" t="s">
        <v>8</v>
      </c>
      <c r="K10" s="24"/>
      <c r="L10" s="24"/>
      <c r="M10" s="25"/>
    </row>
    <row r="11" spans="2:13" ht="15.75" x14ac:dyDescent="0.25">
      <c r="B11" s="22"/>
      <c r="C11" s="15"/>
      <c r="D11" s="15"/>
      <c r="E11" s="15"/>
      <c r="F11" s="24"/>
      <c r="G11" s="24"/>
      <c r="H11" s="24"/>
      <c r="I11" s="24"/>
      <c r="J11" s="24"/>
      <c r="K11" s="24"/>
      <c r="L11" s="24"/>
      <c r="M11" s="25"/>
    </row>
    <row r="12" spans="2:13" ht="15.75" x14ac:dyDescent="0.25">
      <c r="B12" s="22"/>
      <c r="C12" s="15" t="s">
        <v>9</v>
      </c>
      <c r="D12" s="48">
        <v>10000</v>
      </c>
      <c r="E12" s="15"/>
      <c r="F12" s="24"/>
      <c r="G12" s="24"/>
      <c r="H12" s="24"/>
      <c r="I12" s="24"/>
      <c r="J12" s="24"/>
      <c r="K12" s="24"/>
      <c r="L12" s="24"/>
      <c r="M12" s="25"/>
    </row>
    <row r="13" spans="2:13" ht="15.75" x14ac:dyDescent="0.25">
      <c r="B13" s="22"/>
      <c r="C13" s="47" t="s">
        <v>10</v>
      </c>
      <c r="D13" s="54">
        <f>'Palavras-chave'!H10</f>
        <v>1.1249257915567283</v>
      </c>
      <c r="E13" s="15"/>
      <c r="F13" s="24"/>
      <c r="G13" s="24"/>
      <c r="H13" s="24"/>
      <c r="I13" s="24"/>
      <c r="J13" s="24"/>
      <c r="K13" s="24"/>
      <c r="L13" s="24"/>
      <c r="M13" s="25"/>
    </row>
    <row r="14" spans="2:13" ht="15.75" x14ac:dyDescent="0.25">
      <c r="B14" s="22"/>
      <c r="C14" s="15" t="s">
        <v>11</v>
      </c>
      <c r="D14" s="16">
        <v>3.5000000000000003E-2</v>
      </c>
      <c r="E14" s="15"/>
      <c r="F14" s="27" t="s">
        <v>6</v>
      </c>
      <c r="G14" s="28">
        <f>D12/D13</f>
        <v>8889.4752658853176</v>
      </c>
      <c r="H14" s="29" t="s">
        <v>24</v>
      </c>
      <c r="I14" s="14" t="s">
        <v>12</v>
      </c>
      <c r="J14" s="27"/>
      <c r="K14" s="24"/>
      <c r="L14" s="24"/>
      <c r="M14" s="25"/>
    </row>
    <row r="15" spans="2:13" ht="15.75" x14ac:dyDescent="0.25">
      <c r="B15" s="22"/>
      <c r="C15" s="15" t="s">
        <v>13</v>
      </c>
      <c r="D15" s="49">
        <v>1.2999999999999999E-2</v>
      </c>
      <c r="E15" s="15"/>
      <c r="F15" s="24"/>
      <c r="G15" s="24"/>
      <c r="H15" s="24"/>
      <c r="I15" s="24"/>
      <c r="J15" s="24"/>
      <c r="K15" s="24"/>
      <c r="L15" s="24"/>
      <c r="M15" s="25"/>
    </row>
    <row r="16" spans="2:13" ht="15.75" x14ac:dyDescent="0.25">
      <c r="B16" s="22"/>
      <c r="C16" s="15"/>
      <c r="D16" s="41"/>
      <c r="E16" s="15"/>
      <c r="F16" s="24"/>
      <c r="G16" s="24"/>
      <c r="H16" s="24"/>
      <c r="I16" s="24"/>
      <c r="J16" s="24"/>
      <c r="K16" s="24"/>
      <c r="L16" s="24"/>
      <c r="M16" s="25"/>
    </row>
    <row r="17" spans="1:13" ht="15.75" x14ac:dyDescent="0.25">
      <c r="B17" s="22"/>
      <c r="C17" s="30"/>
      <c r="D17" s="16"/>
      <c r="E17" s="15"/>
      <c r="F17" s="27" t="s">
        <v>6</v>
      </c>
      <c r="G17" s="42">
        <f>G14*D15</f>
        <v>115.56317845650912</v>
      </c>
      <c r="H17" s="32" t="s">
        <v>27</v>
      </c>
      <c r="I17" s="24"/>
      <c r="J17" s="24"/>
      <c r="K17" s="24"/>
      <c r="L17" s="24"/>
      <c r="M17" s="25"/>
    </row>
    <row r="18" spans="1:13" ht="15.75" x14ac:dyDescent="0.25">
      <c r="B18" s="22"/>
      <c r="C18" s="30"/>
      <c r="D18" s="16"/>
      <c r="E18" s="15"/>
      <c r="F18" s="24"/>
      <c r="G18" s="31"/>
      <c r="H18" s="33"/>
      <c r="I18" s="33"/>
      <c r="J18" s="33"/>
      <c r="K18" s="24"/>
      <c r="L18" s="24"/>
      <c r="M18" s="25"/>
    </row>
    <row r="19" spans="1:13" ht="15.75" x14ac:dyDescent="0.25">
      <c r="B19" s="22"/>
      <c r="C19" s="30"/>
      <c r="D19" s="16"/>
      <c r="E19" s="15"/>
      <c r="F19" s="24"/>
      <c r="G19" s="33"/>
      <c r="H19" s="33"/>
      <c r="I19" s="33"/>
      <c r="J19" s="33"/>
      <c r="K19" s="24"/>
      <c r="L19" s="24"/>
      <c r="M19" s="25"/>
    </row>
    <row r="20" spans="1:13" ht="15.75" x14ac:dyDescent="0.25">
      <c r="B20" s="34"/>
      <c r="C20" s="17"/>
      <c r="D20" s="18"/>
      <c r="E20" s="18"/>
      <c r="F20" s="18"/>
      <c r="G20" s="18"/>
      <c r="H20" s="35"/>
      <c r="I20" s="35"/>
      <c r="J20" s="35"/>
      <c r="K20" s="35"/>
      <c r="L20" s="35"/>
      <c r="M20" s="36"/>
    </row>
    <row r="21" spans="1:13" ht="15.75" x14ac:dyDescent="0.25">
      <c r="B21"/>
      <c r="G21" s="31"/>
    </row>
    <row r="22" spans="1:13" ht="15.75" x14ac:dyDescent="0.25">
      <c r="B22"/>
      <c r="C22" s="57" t="s">
        <v>14</v>
      </c>
      <c r="D22" s="58"/>
      <c r="E22" s="59">
        <f>D12</f>
        <v>10000</v>
      </c>
      <c r="F22" s="59"/>
      <c r="G22" s="59"/>
      <c r="H22" s="59"/>
      <c r="I22" s="59"/>
      <c r="J22" s="59"/>
      <c r="K22" s="59"/>
      <c r="L22" s="60"/>
    </row>
    <row r="23" spans="1:13" ht="15.75" x14ac:dyDescent="0.25">
      <c r="B23"/>
      <c r="C23" s="57" t="s">
        <v>15</v>
      </c>
      <c r="D23" s="58"/>
      <c r="E23" s="61">
        <f>SUM(G10)</f>
        <v>253985.00759672333</v>
      </c>
      <c r="F23" s="61"/>
      <c r="G23" s="61"/>
      <c r="H23" s="61"/>
      <c r="I23" s="62" t="s">
        <v>16</v>
      </c>
      <c r="J23" s="62"/>
      <c r="K23" s="62"/>
      <c r="L23" s="63"/>
    </row>
    <row r="24" spans="1:13" ht="15.75" x14ac:dyDescent="0.25">
      <c r="B24"/>
      <c r="C24" s="57" t="s">
        <v>17</v>
      </c>
      <c r="D24" s="58"/>
      <c r="E24" s="61">
        <f>SUM(G14)</f>
        <v>8889.4752658853176</v>
      </c>
      <c r="F24" s="61"/>
      <c r="G24" s="61"/>
      <c r="H24" s="61"/>
      <c r="I24" s="62" t="s">
        <v>18</v>
      </c>
      <c r="J24" s="62"/>
      <c r="K24" s="62"/>
      <c r="L24" s="63"/>
    </row>
    <row r="25" spans="1:13" ht="15.75" x14ac:dyDescent="0.25">
      <c r="B25"/>
      <c r="C25" s="64" t="s">
        <v>19</v>
      </c>
      <c r="D25" s="64"/>
      <c r="E25" s="61">
        <f>SUM(G17)</f>
        <v>115.56317845650912</v>
      </c>
      <c r="F25" s="61"/>
      <c r="G25" s="61"/>
      <c r="H25" s="61"/>
      <c r="I25" s="62" t="s">
        <v>27</v>
      </c>
      <c r="J25" s="62"/>
      <c r="K25" s="62"/>
      <c r="L25" s="63"/>
    </row>
    <row r="26" spans="1:13" x14ac:dyDescent="0.25">
      <c r="B26"/>
    </row>
    <row r="27" spans="1:13" x14ac:dyDescent="0.25">
      <c r="B27"/>
    </row>
    <row r="28" spans="1:13" s="2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s="2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s="2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s="2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s="2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s="2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s="2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s="2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s="2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s="2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s="2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s="2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s="2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s="2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2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s="2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s="2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s="2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s="2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s="2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s="2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s="2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s="2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s="2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s="2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s="2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s="2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s="2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s="2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s="2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s="2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s="2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s="2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s="2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s="2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s="2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s="2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s="2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s="2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s="2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s="2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s="2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s="2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s="2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s="2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s="2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s="2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s="2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s="2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s="2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s="2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s="2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s="2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s="2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s="2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s="2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s="2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s="2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s="2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s="2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s="2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s="2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s="2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s="2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s="2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s="2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s="2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s="2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s="2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s="2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s="2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s="2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</sheetData>
  <mergeCells count="12">
    <mergeCell ref="C24:D24"/>
    <mergeCell ref="E24:H24"/>
    <mergeCell ref="I24:L24"/>
    <mergeCell ref="C25:D25"/>
    <mergeCell ref="E25:H25"/>
    <mergeCell ref="I25:L25"/>
    <mergeCell ref="C10:E10"/>
    <mergeCell ref="C22:D22"/>
    <mergeCell ref="E22:L22"/>
    <mergeCell ref="C23:D23"/>
    <mergeCell ref="E23:H23"/>
    <mergeCell ref="I23:L2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69"/>
  <sheetViews>
    <sheetView showGridLines="0" topLeftCell="A4" workbookViewId="0">
      <selection activeCell="A55" sqref="A1:XFD1048576"/>
    </sheetView>
  </sheetViews>
  <sheetFormatPr defaultColWidth="16.7109375" defaultRowHeight="15" x14ac:dyDescent="0.25"/>
  <cols>
    <col min="2" max="2" width="21.7109375" bestFit="1" customWidth="1"/>
    <col min="3" max="3" width="19.28515625" style="45" bestFit="1" customWidth="1"/>
    <col min="4" max="4" width="23.5703125" bestFit="1" customWidth="1"/>
    <col min="5" max="5" width="10.5703125" hidden="1" customWidth="1"/>
    <col min="6" max="6" width="6.85546875" style="2" customWidth="1"/>
    <col min="7" max="7" width="19.5703125" bestFit="1" customWidth="1"/>
    <col min="8" max="8" width="9.5703125" bestFit="1" customWidth="1"/>
  </cols>
  <sheetData>
    <row r="6" spans="2:8" ht="18.75" x14ac:dyDescent="0.3">
      <c r="B6" s="65" t="s">
        <v>22</v>
      </c>
      <c r="C6" s="65"/>
      <c r="D6" s="65"/>
      <c r="E6" s="7"/>
    </row>
    <row r="8" spans="2:8" x14ac:dyDescent="0.25">
      <c r="B8" s="1" t="s">
        <v>23</v>
      </c>
      <c r="C8" s="44" t="s">
        <v>21</v>
      </c>
      <c r="D8" s="11" t="s">
        <v>25</v>
      </c>
      <c r="E8" s="1"/>
      <c r="G8" s="8"/>
      <c r="H8" s="2"/>
    </row>
    <row r="9" spans="2:8" x14ac:dyDescent="0.25">
      <c r="B9" s="37" t="s">
        <v>29</v>
      </c>
      <c r="C9" s="39">
        <v>33100</v>
      </c>
      <c r="D9" s="53">
        <v>0.17</v>
      </c>
      <c r="E9" s="43">
        <f>D9*C9</f>
        <v>5627</v>
      </c>
      <c r="H9" s="2"/>
    </row>
    <row r="10" spans="2:8" x14ac:dyDescent="0.25">
      <c r="B10" s="37" t="s">
        <v>30</v>
      </c>
      <c r="C10" s="39">
        <v>2400</v>
      </c>
      <c r="D10" s="53">
        <v>0.25</v>
      </c>
      <c r="E10" s="43">
        <f t="shared" ref="E10:E68" si="0">D10*C10</f>
        <v>600</v>
      </c>
      <c r="G10" s="8" t="s">
        <v>3</v>
      </c>
      <c r="H10" s="10">
        <f>D69</f>
        <v>1.1249257915567283</v>
      </c>
    </row>
    <row r="11" spans="2:8" x14ac:dyDescent="0.25">
      <c r="B11" s="37" t="s">
        <v>31</v>
      </c>
      <c r="C11" s="39">
        <v>2400</v>
      </c>
      <c r="D11" s="53">
        <v>1.67</v>
      </c>
      <c r="E11" s="43">
        <f t="shared" si="0"/>
        <v>4008</v>
      </c>
      <c r="G11" s="11" t="s">
        <v>4</v>
      </c>
      <c r="H11" s="3" t="s">
        <v>1</v>
      </c>
    </row>
    <row r="12" spans="2:8" x14ac:dyDescent="0.25">
      <c r="B12" s="37" t="s">
        <v>32</v>
      </c>
      <c r="C12" s="39">
        <v>1900</v>
      </c>
      <c r="D12" s="53">
        <v>2.44</v>
      </c>
      <c r="E12" s="43">
        <f t="shared" si="0"/>
        <v>4636</v>
      </c>
      <c r="G12" s="9">
        <v>10000</v>
      </c>
      <c r="H12" s="4">
        <f>(G12)/$H$10</f>
        <v>8889.4752658853176</v>
      </c>
    </row>
    <row r="13" spans="2:8" x14ac:dyDescent="0.25">
      <c r="B13" s="37" t="s">
        <v>33</v>
      </c>
      <c r="C13" s="39">
        <v>390</v>
      </c>
      <c r="D13" s="53">
        <v>2.1800000000000002</v>
      </c>
      <c r="E13" s="43">
        <f t="shared" si="0"/>
        <v>850.2</v>
      </c>
      <c r="G13" s="9">
        <v>20000</v>
      </c>
      <c r="H13" s="4">
        <f t="shared" ref="H13:H15" si="1">(G13)/$H$10</f>
        <v>17778.950531770635</v>
      </c>
    </row>
    <row r="14" spans="2:8" x14ac:dyDescent="0.25">
      <c r="B14" s="37" t="s">
        <v>34</v>
      </c>
      <c r="C14" s="39">
        <v>1300</v>
      </c>
      <c r="D14" s="53">
        <v>2.74</v>
      </c>
      <c r="E14" s="43">
        <f t="shared" si="0"/>
        <v>3562.0000000000005</v>
      </c>
      <c r="G14" s="9">
        <v>35000</v>
      </c>
      <c r="H14" s="4">
        <f t="shared" si="1"/>
        <v>31113.163430598615</v>
      </c>
    </row>
    <row r="15" spans="2:8" x14ac:dyDescent="0.25">
      <c r="B15" s="37" t="s">
        <v>35</v>
      </c>
      <c r="C15" s="39">
        <v>110</v>
      </c>
      <c r="D15" s="53">
        <v>0</v>
      </c>
      <c r="E15" s="43">
        <f t="shared" si="0"/>
        <v>0</v>
      </c>
      <c r="G15" s="9">
        <v>50000</v>
      </c>
      <c r="H15" s="4">
        <f t="shared" si="1"/>
        <v>44447.376329426595</v>
      </c>
    </row>
    <row r="16" spans="2:8" x14ac:dyDescent="0.25">
      <c r="B16" s="37" t="s">
        <v>36</v>
      </c>
      <c r="C16" s="39">
        <v>390</v>
      </c>
      <c r="D16" s="53">
        <v>0</v>
      </c>
      <c r="E16" s="43">
        <f t="shared" si="0"/>
        <v>0</v>
      </c>
    </row>
    <row r="17" spans="2:8" x14ac:dyDescent="0.25">
      <c r="B17" s="37" t="s">
        <v>37</v>
      </c>
      <c r="C17" s="39">
        <v>590</v>
      </c>
      <c r="D17" s="53">
        <v>1.4</v>
      </c>
      <c r="E17" s="43">
        <f t="shared" si="0"/>
        <v>826</v>
      </c>
      <c r="G17" s="12" t="s">
        <v>20</v>
      </c>
      <c r="H17" s="13">
        <v>1.4999999999999999E-2</v>
      </c>
    </row>
    <row r="18" spans="2:8" x14ac:dyDescent="0.25">
      <c r="B18" s="37" t="s">
        <v>38</v>
      </c>
      <c r="C18" s="39">
        <v>10</v>
      </c>
      <c r="D18" s="53">
        <v>0</v>
      </c>
      <c r="E18" s="43">
        <f t="shared" si="0"/>
        <v>0</v>
      </c>
      <c r="G18" s="11" t="s">
        <v>4</v>
      </c>
      <c r="H18" s="3" t="s">
        <v>2</v>
      </c>
    </row>
    <row r="19" spans="2:8" x14ac:dyDescent="0.25">
      <c r="B19" s="37" t="s">
        <v>39</v>
      </c>
      <c r="C19" s="39">
        <v>320</v>
      </c>
      <c r="D19" s="53">
        <v>2.42</v>
      </c>
      <c r="E19" s="43">
        <f t="shared" si="0"/>
        <v>774.4</v>
      </c>
      <c r="G19" s="9">
        <v>10000</v>
      </c>
      <c r="H19" s="4">
        <f>H12*$H$17</f>
        <v>133.34212898827977</v>
      </c>
    </row>
    <row r="20" spans="2:8" x14ac:dyDescent="0.25">
      <c r="B20" s="37" t="s">
        <v>40</v>
      </c>
      <c r="C20" s="39">
        <v>390</v>
      </c>
      <c r="D20" s="53">
        <v>0</v>
      </c>
      <c r="E20" s="43">
        <f t="shared" si="0"/>
        <v>0</v>
      </c>
      <c r="G20" s="9">
        <v>20000</v>
      </c>
      <c r="H20" s="38">
        <f t="shared" ref="H20:H22" si="2">H13*$H$17</f>
        <v>266.68425797655954</v>
      </c>
    </row>
    <row r="21" spans="2:8" x14ac:dyDescent="0.25">
      <c r="B21" s="37" t="s">
        <v>41</v>
      </c>
      <c r="C21" s="39">
        <v>40</v>
      </c>
      <c r="D21" s="53">
        <v>4.2</v>
      </c>
      <c r="E21" s="43">
        <f t="shared" si="0"/>
        <v>168</v>
      </c>
      <c r="G21" s="9">
        <v>35000</v>
      </c>
      <c r="H21" s="38">
        <f t="shared" si="2"/>
        <v>466.69745145897923</v>
      </c>
    </row>
    <row r="22" spans="2:8" x14ac:dyDescent="0.25">
      <c r="B22" s="37" t="s">
        <v>42</v>
      </c>
      <c r="C22" s="39">
        <v>40</v>
      </c>
      <c r="D22" s="53">
        <v>0.73</v>
      </c>
      <c r="E22" s="43">
        <f t="shared" si="0"/>
        <v>29.2</v>
      </c>
      <c r="G22" s="9">
        <v>50000</v>
      </c>
      <c r="H22" s="38">
        <f t="shared" si="2"/>
        <v>666.71064494139887</v>
      </c>
    </row>
    <row r="23" spans="2:8" x14ac:dyDescent="0.25">
      <c r="B23" s="37" t="s">
        <v>43</v>
      </c>
      <c r="C23" s="39">
        <v>10</v>
      </c>
      <c r="D23" s="53">
        <v>0</v>
      </c>
      <c r="E23" s="43">
        <f t="shared" si="0"/>
        <v>0</v>
      </c>
      <c r="G23" s="51"/>
      <c r="H23" s="52"/>
    </row>
    <row r="24" spans="2:8" x14ac:dyDescent="0.25">
      <c r="B24" s="37" t="s">
        <v>44</v>
      </c>
      <c r="C24" s="39">
        <v>50</v>
      </c>
      <c r="D24" s="53">
        <v>1.33</v>
      </c>
      <c r="E24" s="43">
        <f t="shared" si="0"/>
        <v>66.5</v>
      </c>
      <c r="G24" s="51"/>
      <c r="H24" s="52"/>
    </row>
    <row r="25" spans="2:8" x14ac:dyDescent="0.25">
      <c r="B25" s="37" t="s">
        <v>45</v>
      </c>
      <c r="C25" s="39">
        <v>10</v>
      </c>
      <c r="D25" s="53">
        <v>0</v>
      </c>
      <c r="E25" s="43">
        <f t="shared" si="0"/>
        <v>0</v>
      </c>
      <c r="G25" s="51"/>
      <c r="H25" s="52"/>
    </row>
    <row r="26" spans="2:8" x14ac:dyDescent="0.25">
      <c r="B26" s="37" t="s">
        <v>46</v>
      </c>
      <c r="C26" s="39">
        <v>20</v>
      </c>
      <c r="D26" s="53">
        <v>3.99</v>
      </c>
      <c r="E26" s="43">
        <f t="shared" si="0"/>
        <v>79.800000000000011</v>
      </c>
      <c r="G26" s="51"/>
      <c r="H26" s="52"/>
    </row>
    <row r="27" spans="2:8" x14ac:dyDescent="0.25">
      <c r="B27" s="37" t="s">
        <v>47</v>
      </c>
      <c r="C27" s="39">
        <v>30</v>
      </c>
      <c r="D27" s="53">
        <v>4.25</v>
      </c>
      <c r="E27" s="43">
        <f t="shared" si="0"/>
        <v>127.5</v>
      </c>
      <c r="G27" s="51"/>
      <c r="H27" s="52"/>
    </row>
    <row r="28" spans="2:8" x14ac:dyDescent="0.25">
      <c r="B28" s="37" t="s">
        <v>48</v>
      </c>
      <c r="C28" s="39">
        <v>110</v>
      </c>
      <c r="D28" s="53">
        <v>0</v>
      </c>
      <c r="E28" s="43">
        <f t="shared" si="0"/>
        <v>0</v>
      </c>
      <c r="G28" s="51"/>
      <c r="H28" s="52"/>
    </row>
    <row r="29" spans="2:8" x14ac:dyDescent="0.25">
      <c r="B29" s="37" t="s">
        <v>49</v>
      </c>
      <c r="C29" s="39">
        <v>30</v>
      </c>
      <c r="D29" s="53">
        <v>0</v>
      </c>
      <c r="E29" s="43">
        <f t="shared" si="0"/>
        <v>0</v>
      </c>
      <c r="G29" s="51"/>
      <c r="H29" s="52"/>
    </row>
    <row r="30" spans="2:8" x14ac:dyDescent="0.25">
      <c r="B30" s="37" t="s">
        <v>50</v>
      </c>
      <c r="C30" s="39">
        <v>30</v>
      </c>
      <c r="D30" s="53">
        <v>0</v>
      </c>
      <c r="E30" s="43">
        <f t="shared" si="0"/>
        <v>0</v>
      </c>
      <c r="G30" s="51"/>
      <c r="H30" s="52"/>
    </row>
    <row r="31" spans="2:8" x14ac:dyDescent="0.25">
      <c r="B31" s="37" t="s">
        <v>51</v>
      </c>
      <c r="C31" s="39">
        <v>10</v>
      </c>
      <c r="D31" s="53">
        <v>0</v>
      </c>
      <c r="E31" s="43">
        <f t="shared" si="0"/>
        <v>0</v>
      </c>
      <c r="G31" s="51"/>
      <c r="H31" s="52"/>
    </row>
    <row r="32" spans="2:8" x14ac:dyDescent="0.25">
      <c r="B32" s="37" t="s">
        <v>52</v>
      </c>
      <c r="C32" s="39">
        <v>20</v>
      </c>
      <c r="D32" s="53">
        <v>0</v>
      </c>
      <c r="E32" s="43">
        <f t="shared" si="0"/>
        <v>0</v>
      </c>
      <c r="G32" s="51"/>
      <c r="H32" s="52"/>
    </row>
    <row r="33" spans="2:8" x14ac:dyDescent="0.25">
      <c r="B33" s="37" t="s">
        <v>53</v>
      </c>
      <c r="C33" s="39">
        <v>0</v>
      </c>
      <c r="D33" s="53">
        <v>0</v>
      </c>
      <c r="E33" s="43">
        <f t="shared" si="0"/>
        <v>0</v>
      </c>
      <c r="G33" s="51"/>
      <c r="H33" s="52"/>
    </row>
    <row r="34" spans="2:8" x14ac:dyDescent="0.25">
      <c r="B34" s="37" t="s">
        <v>54</v>
      </c>
      <c r="C34" s="39">
        <v>10</v>
      </c>
      <c r="D34" s="53">
        <v>0</v>
      </c>
      <c r="E34" s="43">
        <f t="shared" si="0"/>
        <v>0</v>
      </c>
      <c r="G34" s="51"/>
      <c r="H34" s="52"/>
    </row>
    <row r="35" spans="2:8" x14ac:dyDescent="0.25">
      <c r="B35" s="37" t="s">
        <v>55</v>
      </c>
      <c r="C35" s="39">
        <v>0</v>
      </c>
      <c r="D35" s="53">
        <v>0</v>
      </c>
      <c r="E35" s="43">
        <f t="shared" si="0"/>
        <v>0</v>
      </c>
      <c r="G35" s="51"/>
      <c r="H35" s="52"/>
    </row>
    <row r="36" spans="2:8" x14ac:dyDescent="0.25">
      <c r="B36" s="37" t="s">
        <v>56</v>
      </c>
      <c r="C36" s="39">
        <v>10</v>
      </c>
      <c r="D36" s="53">
        <v>0</v>
      </c>
      <c r="E36" s="43">
        <f t="shared" si="0"/>
        <v>0</v>
      </c>
      <c r="G36" s="51"/>
      <c r="H36" s="52"/>
    </row>
    <row r="37" spans="2:8" x14ac:dyDescent="0.25">
      <c r="B37" s="37" t="s">
        <v>57</v>
      </c>
      <c r="C37" s="39">
        <v>0</v>
      </c>
      <c r="D37" s="53">
        <v>0</v>
      </c>
      <c r="E37" s="43">
        <f t="shared" si="0"/>
        <v>0</v>
      </c>
      <c r="G37" s="51"/>
      <c r="H37" s="52"/>
    </row>
    <row r="38" spans="2:8" x14ac:dyDescent="0.25">
      <c r="B38" s="37" t="s">
        <v>58</v>
      </c>
      <c r="C38" s="39">
        <v>0</v>
      </c>
      <c r="D38" s="53">
        <v>0</v>
      </c>
      <c r="E38" s="43">
        <f t="shared" si="0"/>
        <v>0</v>
      </c>
      <c r="G38" s="51"/>
      <c r="H38" s="52"/>
    </row>
    <row r="39" spans="2:8" x14ac:dyDescent="0.25">
      <c r="B39" s="37" t="s">
        <v>59</v>
      </c>
      <c r="C39" s="39">
        <v>1900</v>
      </c>
      <c r="D39" s="53">
        <v>2.96</v>
      </c>
      <c r="E39" s="43">
        <f t="shared" si="0"/>
        <v>5624</v>
      </c>
      <c r="G39" s="51"/>
      <c r="H39" s="52"/>
    </row>
    <row r="40" spans="2:8" x14ac:dyDescent="0.25">
      <c r="B40" s="37" t="s">
        <v>60</v>
      </c>
      <c r="C40" s="39">
        <v>210</v>
      </c>
      <c r="D40" s="53">
        <v>4.92</v>
      </c>
      <c r="E40" s="43">
        <f t="shared" si="0"/>
        <v>1033.2</v>
      </c>
      <c r="G40" s="51"/>
      <c r="H40" s="52"/>
    </row>
    <row r="41" spans="2:8" x14ac:dyDescent="0.25">
      <c r="B41" s="37" t="s">
        <v>61</v>
      </c>
      <c r="C41" s="39">
        <v>5400</v>
      </c>
      <c r="D41" s="53">
        <v>2.1</v>
      </c>
      <c r="E41" s="43">
        <f t="shared" si="0"/>
        <v>11340</v>
      </c>
      <c r="G41" s="51"/>
      <c r="H41" s="52"/>
    </row>
    <row r="42" spans="2:8" x14ac:dyDescent="0.25">
      <c r="B42" s="37" t="s">
        <v>62</v>
      </c>
      <c r="C42" s="39">
        <v>590</v>
      </c>
      <c r="D42" s="53">
        <v>2.3199999999999998</v>
      </c>
      <c r="E42" s="43">
        <f t="shared" si="0"/>
        <v>1368.8</v>
      </c>
      <c r="G42" s="51"/>
      <c r="H42" s="52"/>
    </row>
    <row r="43" spans="2:8" x14ac:dyDescent="0.25">
      <c r="B43" s="37" t="s">
        <v>63</v>
      </c>
      <c r="C43" s="39">
        <v>110</v>
      </c>
      <c r="D43" s="53">
        <v>2.65</v>
      </c>
      <c r="E43" s="43">
        <f t="shared" si="0"/>
        <v>291.5</v>
      </c>
      <c r="G43" s="51"/>
      <c r="H43" s="52"/>
    </row>
    <row r="44" spans="2:8" x14ac:dyDescent="0.25">
      <c r="B44" s="37" t="s">
        <v>64</v>
      </c>
      <c r="C44" s="39">
        <v>880</v>
      </c>
      <c r="D44" s="53">
        <v>1.88</v>
      </c>
      <c r="E44" s="43">
        <f t="shared" si="0"/>
        <v>1654.3999999999999</v>
      </c>
      <c r="G44" s="51"/>
      <c r="H44" s="52"/>
    </row>
    <row r="45" spans="2:8" x14ac:dyDescent="0.25">
      <c r="B45" s="37" t="s">
        <v>65</v>
      </c>
      <c r="C45" s="39">
        <v>70</v>
      </c>
      <c r="D45" s="53">
        <v>2.29</v>
      </c>
      <c r="E45" s="43">
        <f t="shared" si="0"/>
        <v>160.30000000000001</v>
      </c>
      <c r="G45" s="51"/>
      <c r="H45" s="52"/>
    </row>
    <row r="46" spans="2:8" x14ac:dyDescent="0.25">
      <c r="B46" s="37" t="s">
        <v>66</v>
      </c>
      <c r="C46" s="39">
        <v>110</v>
      </c>
      <c r="D46" s="53">
        <v>3.61</v>
      </c>
      <c r="E46" s="43">
        <f t="shared" si="0"/>
        <v>397.09999999999997</v>
      </c>
      <c r="G46" s="51"/>
      <c r="H46" s="52"/>
    </row>
    <row r="47" spans="2:8" x14ac:dyDescent="0.25">
      <c r="B47" s="37" t="s">
        <v>67</v>
      </c>
      <c r="C47" s="39">
        <v>260</v>
      </c>
      <c r="D47" s="53">
        <v>2.16</v>
      </c>
      <c r="E47" s="43">
        <f t="shared" si="0"/>
        <v>561.6</v>
      </c>
      <c r="G47" s="51"/>
      <c r="H47" s="52"/>
    </row>
    <row r="48" spans="2:8" x14ac:dyDescent="0.25">
      <c r="B48" s="37" t="s">
        <v>68</v>
      </c>
      <c r="C48" s="39">
        <v>390</v>
      </c>
      <c r="D48" s="53">
        <v>5.53</v>
      </c>
      <c r="E48" s="43">
        <f t="shared" si="0"/>
        <v>2156.7000000000003</v>
      </c>
      <c r="G48" s="51"/>
      <c r="H48" s="52"/>
    </row>
    <row r="49" spans="2:8" x14ac:dyDescent="0.25">
      <c r="B49" s="37" t="s">
        <v>69</v>
      </c>
      <c r="C49" s="39">
        <v>260</v>
      </c>
      <c r="D49" s="53">
        <v>5.32</v>
      </c>
      <c r="E49" s="43">
        <f t="shared" si="0"/>
        <v>1383.2</v>
      </c>
      <c r="G49" s="51"/>
      <c r="H49" s="52"/>
    </row>
    <row r="50" spans="2:8" x14ac:dyDescent="0.25">
      <c r="B50" s="37" t="s">
        <v>70</v>
      </c>
      <c r="C50" s="39">
        <v>170</v>
      </c>
      <c r="D50" s="53">
        <v>2.2799999999999998</v>
      </c>
      <c r="E50" s="43">
        <f t="shared" si="0"/>
        <v>387.59999999999997</v>
      </c>
      <c r="G50" s="51"/>
      <c r="H50" s="52"/>
    </row>
    <row r="51" spans="2:8" x14ac:dyDescent="0.25">
      <c r="B51" s="37" t="s">
        <v>71</v>
      </c>
      <c r="C51" s="39">
        <v>720</v>
      </c>
      <c r="D51" s="53">
        <v>3.42</v>
      </c>
      <c r="E51" s="43">
        <f t="shared" si="0"/>
        <v>2462.4</v>
      </c>
      <c r="G51" s="51"/>
      <c r="H51" s="52"/>
    </row>
    <row r="52" spans="2:8" x14ac:dyDescent="0.25">
      <c r="B52" s="37" t="s">
        <v>72</v>
      </c>
      <c r="C52" s="39">
        <v>390</v>
      </c>
      <c r="D52" s="53">
        <v>1.54</v>
      </c>
      <c r="E52" s="43">
        <f t="shared" si="0"/>
        <v>600.6</v>
      </c>
      <c r="G52" s="51"/>
      <c r="H52" s="52"/>
    </row>
    <row r="53" spans="2:8" x14ac:dyDescent="0.25">
      <c r="B53" s="37" t="s">
        <v>73</v>
      </c>
      <c r="C53" s="39">
        <v>210</v>
      </c>
      <c r="D53" s="53">
        <v>3.37</v>
      </c>
      <c r="E53" s="43">
        <f t="shared" si="0"/>
        <v>707.7</v>
      </c>
      <c r="G53" s="51"/>
      <c r="H53" s="52"/>
    </row>
    <row r="54" spans="2:8" x14ac:dyDescent="0.25">
      <c r="B54" s="37" t="s">
        <v>74</v>
      </c>
      <c r="C54" s="39">
        <v>50</v>
      </c>
      <c r="D54" s="53">
        <v>0.91</v>
      </c>
      <c r="E54" s="43">
        <f t="shared" si="0"/>
        <v>45.5</v>
      </c>
      <c r="G54" s="51"/>
      <c r="H54" s="52"/>
    </row>
    <row r="55" spans="2:8" x14ac:dyDescent="0.25">
      <c r="B55" s="37" t="s">
        <v>75</v>
      </c>
      <c r="C55" s="39">
        <v>210</v>
      </c>
      <c r="D55" s="53">
        <v>2.09</v>
      </c>
      <c r="E55" s="43">
        <f t="shared" si="0"/>
        <v>438.9</v>
      </c>
      <c r="G55" s="51"/>
      <c r="H55" s="52"/>
    </row>
    <row r="56" spans="2:8" x14ac:dyDescent="0.25">
      <c r="B56" s="37" t="s">
        <v>76</v>
      </c>
      <c r="C56" s="39">
        <v>390</v>
      </c>
      <c r="D56" s="53">
        <v>2.99</v>
      </c>
      <c r="E56" s="43">
        <f t="shared" si="0"/>
        <v>1166.1000000000001</v>
      </c>
      <c r="G56" s="51"/>
      <c r="H56" s="52"/>
    </row>
    <row r="57" spans="2:8" x14ac:dyDescent="0.25">
      <c r="B57" s="37" t="s">
        <v>77</v>
      </c>
      <c r="C57" s="39">
        <v>1600</v>
      </c>
      <c r="D57" s="53">
        <v>3.08</v>
      </c>
      <c r="E57" s="43">
        <f t="shared" si="0"/>
        <v>4928</v>
      </c>
      <c r="G57" s="51"/>
      <c r="H57" s="52"/>
    </row>
    <row r="58" spans="2:8" x14ac:dyDescent="0.25">
      <c r="B58" s="37" t="s">
        <v>78</v>
      </c>
      <c r="C58" s="39">
        <v>140</v>
      </c>
      <c r="D58" s="53">
        <v>1.68</v>
      </c>
      <c r="E58" s="43">
        <f t="shared" si="0"/>
        <v>235.2</v>
      </c>
      <c r="G58" s="51"/>
      <c r="H58" s="52"/>
    </row>
    <row r="59" spans="2:8" x14ac:dyDescent="0.25">
      <c r="B59" s="37" t="s">
        <v>79</v>
      </c>
      <c r="C59" s="39">
        <v>140</v>
      </c>
      <c r="D59" s="53">
        <v>4.37</v>
      </c>
      <c r="E59" s="43">
        <f t="shared" si="0"/>
        <v>611.80000000000007</v>
      </c>
      <c r="G59" s="51"/>
      <c r="H59" s="52"/>
    </row>
    <row r="60" spans="2:8" x14ac:dyDescent="0.25">
      <c r="B60" s="37" t="s">
        <v>80</v>
      </c>
      <c r="C60" s="39">
        <v>880</v>
      </c>
      <c r="D60" s="53">
        <v>4.83</v>
      </c>
      <c r="E60" s="43">
        <f t="shared" si="0"/>
        <v>4250.3999999999996</v>
      </c>
      <c r="G60" s="51"/>
      <c r="H60" s="52"/>
    </row>
    <row r="61" spans="2:8" x14ac:dyDescent="0.25">
      <c r="B61" s="37" t="s">
        <v>81</v>
      </c>
      <c r="C61" s="39">
        <v>30</v>
      </c>
      <c r="D61" s="53">
        <v>0</v>
      </c>
      <c r="E61" s="43">
        <f t="shared" si="0"/>
        <v>0</v>
      </c>
      <c r="G61" s="51"/>
      <c r="H61" s="52"/>
    </row>
    <row r="62" spans="2:8" x14ac:dyDescent="0.25">
      <c r="B62" s="37" t="s">
        <v>82</v>
      </c>
      <c r="C62" s="39">
        <v>110</v>
      </c>
      <c r="D62" s="53">
        <v>6.66</v>
      </c>
      <c r="E62" s="43">
        <f t="shared" si="0"/>
        <v>732.6</v>
      </c>
      <c r="G62" s="51"/>
      <c r="H62" s="52"/>
    </row>
    <row r="63" spans="2:8" x14ac:dyDescent="0.25">
      <c r="B63" s="37" t="s">
        <v>83</v>
      </c>
      <c r="C63" s="39">
        <v>140</v>
      </c>
      <c r="D63" s="53">
        <v>5.26</v>
      </c>
      <c r="E63" s="43">
        <f t="shared" si="0"/>
        <v>736.4</v>
      </c>
      <c r="G63" s="51"/>
      <c r="H63" s="52"/>
    </row>
    <row r="64" spans="2:8" x14ac:dyDescent="0.25">
      <c r="B64" s="37" t="s">
        <v>84</v>
      </c>
      <c r="C64" s="39">
        <v>480</v>
      </c>
      <c r="D64" s="53">
        <v>1.37</v>
      </c>
      <c r="E64" s="43">
        <f t="shared" si="0"/>
        <v>657.6</v>
      </c>
      <c r="G64" s="51"/>
      <c r="H64" s="52"/>
    </row>
    <row r="65" spans="2:8" x14ac:dyDescent="0.25">
      <c r="B65" s="37" t="s">
        <v>85</v>
      </c>
      <c r="C65" s="39">
        <v>590</v>
      </c>
      <c r="D65" s="53">
        <v>2.87</v>
      </c>
      <c r="E65" s="43">
        <f t="shared" si="0"/>
        <v>1693.3</v>
      </c>
      <c r="G65" s="51"/>
      <c r="H65" s="52"/>
    </row>
    <row r="66" spans="2:8" x14ac:dyDescent="0.25">
      <c r="B66" s="37" t="s">
        <v>86</v>
      </c>
      <c r="C66" s="39">
        <v>390</v>
      </c>
      <c r="D66" s="53">
        <v>2.4500000000000002</v>
      </c>
      <c r="E66" s="43">
        <f t="shared" si="0"/>
        <v>955.50000000000011</v>
      </c>
      <c r="G66" s="51"/>
      <c r="H66" s="52"/>
    </row>
    <row r="67" spans="2:8" x14ac:dyDescent="0.25">
      <c r="B67" s="37" t="s">
        <v>87</v>
      </c>
      <c r="C67" s="39">
        <v>70</v>
      </c>
      <c r="D67" s="53">
        <v>1.44</v>
      </c>
      <c r="E67" s="43">
        <f t="shared" si="0"/>
        <v>100.8</v>
      </c>
      <c r="G67" s="51"/>
      <c r="H67" s="52"/>
    </row>
    <row r="68" spans="2:8" x14ac:dyDescent="0.25">
      <c r="B68" s="37" t="s">
        <v>88</v>
      </c>
      <c r="C68" s="39">
        <v>30</v>
      </c>
      <c r="D68" s="53">
        <v>5.99</v>
      </c>
      <c r="E68" s="43">
        <f t="shared" si="0"/>
        <v>179.70000000000002</v>
      </c>
      <c r="G68" s="51"/>
      <c r="H68" s="52"/>
    </row>
    <row r="69" spans="2:8" x14ac:dyDescent="0.25">
      <c r="B69" s="5" t="s">
        <v>0</v>
      </c>
      <c r="C69" s="40">
        <f>SUM(C9:C68)</f>
        <v>60640</v>
      </c>
      <c r="D69" s="6">
        <f>SUM(E9:E68)/C69</f>
        <v>1.1249257915567283</v>
      </c>
    </row>
  </sheetData>
  <mergeCells count="1">
    <mergeCell ref="B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Estimativa</vt:lpstr>
      <vt:lpstr>Palavras-chave</vt:lpstr>
      <vt:lpstr>Estimativa!Area_de_impressao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Fernando;Octavarium</dc:creator>
  <cp:lastModifiedBy>.Massarotti .</cp:lastModifiedBy>
  <dcterms:created xsi:type="dcterms:W3CDTF">2011-03-22T18:31:08Z</dcterms:created>
  <dcterms:modified xsi:type="dcterms:W3CDTF">2017-07-25T00:02:02Z</dcterms:modified>
</cp:coreProperties>
</file>