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pacitacion\ITESM\Data Analytics\TECMC201811DATA2-master\TECMC201811DATA2-master\week-1\HOMEWORK\"/>
    </mc:Choice>
  </mc:AlternateContent>
  <xr:revisionPtr revIDLastSave="0" documentId="10_ncr:100000_{AEB7B8F1-C6B0-49FF-A12D-EA25D4A72191}" xr6:coauthVersionLast="31" xr6:coauthVersionMax="31" xr10:uidLastSave="{00000000-0000-0000-0000-000000000000}"/>
  <bookViews>
    <workbookView xWindow="0" yWindow="0" windowWidth="14376" windowHeight="12780" xr2:uid="{00000000-000D-0000-FFFF-FFFF00000000}"/>
  </bookViews>
  <sheets>
    <sheet name="Data" sheetId="1" r:id="rId1"/>
    <sheet name="StateByCategory" sheetId="2" r:id="rId2"/>
    <sheet name="StateBySubcategory" sheetId="3" r:id="rId3"/>
    <sheet name="StateByMonth" sheetId="4" r:id="rId4"/>
    <sheet name="Questions" sheetId="5" r:id="rId5"/>
    <sheet name="Bonus" sheetId="6" r:id="rId6"/>
  </sheets>
  <definedNames>
    <definedName name="_xlnm._FilterDatabase" localSheetId="0" hidden="1">Data!$A$1:$N$4115</definedName>
    <definedName name="goals">Data!$D$2:$D$4115</definedName>
    <definedName name="state">Data!$F$2:$F$4115</definedName>
  </definedNames>
  <calcPr calcId="179017"/>
  <pivotCaches>
    <pivotCache cacheId="26" r:id="rId7"/>
    <pivotCache cacheId="2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6" l="1"/>
  <c r="I13" i="6"/>
  <c r="H13" i="6"/>
  <c r="G13" i="6"/>
  <c r="I12" i="6"/>
  <c r="H12" i="6"/>
  <c r="G12" i="6"/>
  <c r="I11" i="6"/>
  <c r="H11" i="6"/>
  <c r="G11" i="6"/>
  <c r="I10" i="6"/>
  <c r="H10" i="6"/>
  <c r="G10" i="6"/>
  <c r="I9" i="6"/>
  <c r="H9" i="6"/>
  <c r="G9" i="6"/>
  <c r="I8" i="6"/>
  <c r="H8" i="6"/>
  <c r="G8" i="6"/>
  <c r="I6" i="6"/>
  <c r="H6" i="6"/>
  <c r="G6" i="6"/>
  <c r="I5" i="6"/>
  <c r="H5" i="6"/>
  <c r="G5" i="6"/>
  <c r="I4" i="6"/>
  <c r="H4" i="6"/>
  <c r="G4" i="6"/>
  <c r="I3" i="6"/>
  <c r="H3" i="6"/>
  <c r="G3" i="6"/>
  <c r="I2" i="6"/>
  <c r="H2" i="6"/>
  <c r="G2" i="6"/>
  <c r="E13" i="6"/>
  <c r="D13" i="6"/>
  <c r="C13" i="6"/>
  <c r="E12" i="6"/>
  <c r="D12" i="6"/>
  <c r="C12" i="6"/>
  <c r="E11" i="6"/>
  <c r="D11" i="6"/>
  <c r="C11" i="6"/>
  <c r="E10" i="6"/>
  <c r="D10" i="6"/>
  <c r="C10" i="6"/>
  <c r="E9" i="6"/>
  <c r="D9" i="6"/>
  <c r="C9" i="6"/>
  <c r="E8" i="6"/>
  <c r="D8" i="6"/>
  <c r="C8" i="6"/>
  <c r="E7" i="6"/>
  <c r="D7" i="6"/>
  <c r="F6" i="6"/>
  <c r="F5" i="6"/>
  <c r="F4" i="6"/>
  <c r="F3" i="6"/>
  <c r="E6" i="6"/>
  <c r="D6" i="6"/>
  <c r="C6" i="6"/>
  <c r="E5" i="6"/>
  <c r="D5" i="6"/>
  <c r="C5" i="6"/>
  <c r="E4" i="6"/>
  <c r="D4" i="6"/>
  <c r="C4" i="6"/>
  <c r="E3" i="6"/>
  <c r="E2" i="6"/>
  <c r="D3" i="6"/>
  <c r="D2" i="6"/>
  <c r="C3" i="6"/>
  <c r="C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F13" i="6" l="1"/>
  <c r="F12" i="6"/>
  <c r="F11" i="6"/>
  <c r="F10" i="6"/>
  <c r="F9" i="6"/>
  <c r="F8" i="6"/>
  <c r="F7" i="6"/>
  <c r="F2" i="6"/>
  <c r="I7" i="6" l="1"/>
  <c r="H7" i="6"/>
  <c r="G7" i="6"/>
</calcChain>
</file>

<file path=xl/sharedStrings.xml><?xml version="1.0" encoding="utf-8"?>
<sst xmlns="http://schemas.openxmlformats.org/spreadsheetml/2006/main" count="24828" uniqueCount="8408">
  <si>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</si>
  <si>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</si>
  <si>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</si>
  <si>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</si>
  <si>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</si>
  <si>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</si>
  <si>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</si>
  <si>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</si>
  <si>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</si>
  <si>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</si>
  <si>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</si>
  <si>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</si>
  <si>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</si>
  <si>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</si>
  <si>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</si>
  <si>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</si>
  <si>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</si>
  <si>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</si>
  <si>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</si>
  <si>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</si>
  <si>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</si>
  <si>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</si>
  <si>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</si>
  <si>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</si>
  <si>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</si>
  <si>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</si>
  <si>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</si>
  <si>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</si>
  <si>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</si>
  <si>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</si>
  <si>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</si>
  <si>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</si>
  <si>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</si>
  <si>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</si>
  <si>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</si>
  <si>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</si>
  <si>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</si>
  <si>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</si>
  <si>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</si>
  <si>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</si>
  <si>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</si>
  <si>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</si>
  <si>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</si>
  <si>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</si>
  <si>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</si>
  <si>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</si>
  <si>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</si>
  <si>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</si>
  <si>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</si>
  <si>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</si>
  <si>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</si>
  <si>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</si>
  <si>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</si>
  <si>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</si>
  <si>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</si>
  <si>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</si>
  <si>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</si>
  <si>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</si>
  <si>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</si>
  <si>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</si>
  <si>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</si>
  <si>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</si>
  <si>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</si>
  <si>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</si>
  <si>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</si>
  <si>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</si>
  <si>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</si>
  <si>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</si>
  <si>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</si>
  <si>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</si>
  <si>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</si>
  <si>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</si>
  <si>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</si>
  <si>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</si>
  <si>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</si>
  <si>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</si>
  <si>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</si>
  <si>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</si>
  <si>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</si>
  <si>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</si>
  <si>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</si>
  <si>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</si>
  <si>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</si>
  <si>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</si>
  <si>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</si>
  <si>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</si>
  <si>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</si>
  <si>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</si>
  <si>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</si>
  <si>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</si>
  <si>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</si>
  <si>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</si>
  <si>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</si>
  <si>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</si>
  <si>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</si>
  <si>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</si>
  <si>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</si>
  <si>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</si>
  <si>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</si>
  <si>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</si>
  <si>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</si>
  <si>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</si>
  <si>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</si>
  <si>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</si>
  <si>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</si>
  <si>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</si>
  <si>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</si>
  <si>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</si>
  <si>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</si>
  <si>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</si>
  <si>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</si>
  <si>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</si>
  <si>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</si>
  <si>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</si>
  <si>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</si>
  <si>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</si>
  <si>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</si>
  <si>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</si>
  <si>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</si>
  <si>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</si>
  <si>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</si>
  <si>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</si>
  <si>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</si>
  <si>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</si>
  <si>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</si>
  <si>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</si>
  <si>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</si>
  <si>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</si>
  <si>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</si>
  <si>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</si>
  <si>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</si>
  <si>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</si>
  <si>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</si>
  <si>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</si>
  <si>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</si>
  <si>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</si>
  <si>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</si>
  <si>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</si>
  <si>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</si>
  <si>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</si>
  <si>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</si>
  <si>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</si>
  <si>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</si>
  <si>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</si>
  <si>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</si>
  <si>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</si>
  <si>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</si>
  <si>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</si>
  <si>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</si>
  <si>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</si>
  <si>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</si>
  <si>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</si>
  <si>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</si>
  <si>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</si>
  <si>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</si>
  <si>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</si>
  <si>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</si>
  <si>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</si>
  <si>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</si>
  <si>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</si>
  <si>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</si>
  <si>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</si>
  <si>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</si>
  <si>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</si>
  <si>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</si>
  <si>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</si>
  <si>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</si>
  <si>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</si>
  <si>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</si>
  <si>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</si>
  <si>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</si>
  <si>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</si>
  <si>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</si>
  <si>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</si>
  <si>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</si>
  <si>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</si>
  <si>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</si>
  <si>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</si>
  <si>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</si>
  <si>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</si>
  <si>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</si>
  <si>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</si>
  <si>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</si>
  <si>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</si>
  <si>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</si>
  <si>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</si>
  <si>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</si>
  <si>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</si>
  <si>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</si>
  <si>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</si>
  <si>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</si>
  <si>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</si>
  <si>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</si>
  <si>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</si>
  <si>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</si>
  <si>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</si>
  <si>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</si>
  <si>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</si>
  <si>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</si>
  <si>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</si>
  <si>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</si>
  <si>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</si>
  <si>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</si>
  <si>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</si>
  <si>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</si>
  <si>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</si>
  <si>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</si>
  <si>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</si>
  <si>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</si>
  <si>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</si>
  <si>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</si>
  <si>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</si>
  <si>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</si>
  <si>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</si>
  <si>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</si>
  <si>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</si>
  <si>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</si>
  <si>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</si>
  <si>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</si>
  <si>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</si>
  <si>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</si>
  <si>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</si>
  <si>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</si>
  <si>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</si>
  <si>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</si>
  <si>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</si>
  <si>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</si>
  <si>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</si>
  <si>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</si>
  <si>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</si>
  <si>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</si>
  <si>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</si>
  <si>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</si>
  <si>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</si>
  <si>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</si>
  <si>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</si>
  <si>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</si>
  <si>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</si>
  <si>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</si>
  <si>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</si>
  <si>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</si>
  <si>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</si>
  <si>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</si>
  <si>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</si>
  <si>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</si>
  <si>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</si>
  <si>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</si>
  <si>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</si>
  <si>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</si>
  <si>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</si>
  <si>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</si>
  <si>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</si>
  <si>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</si>
  <si>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</si>
  <si>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</si>
  <si>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</si>
  <si>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</si>
  <si>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</si>
  <si>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</si>
  <si>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</si>
  <si>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</si>
  <si>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</si>
  <si>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</si>
  <si>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</si>
  <si>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</si>
  <si>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</si>
  <si>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</si>
  <si>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</si>
  <si>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</si>
  <si>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</si>
  <si>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</si>
  <si>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</si>
  <si>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</si>
  <si>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</si>
  <si>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</si>
  <si>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</si>
  <si>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</si>
  <si>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</si>
  <si>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</si>
  <si>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</si>
  <si>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</si>
  <si>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</si>
  <si>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</si>
  <si>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</si>
  <si>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</si>
  <si>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</si>
  <si>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</si>
  <si>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</si>
  <si>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</si>
  <si>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</si>
  <si>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</si>
  <si>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</si>
  <si>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</si>
  <si>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</si>
  <si>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</si>
  <si>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</si>
  <si>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</si>
  <si>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</si>
  <si>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</si>
  <si>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</si>
  <si>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</si>
  <si>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</si>
  <si>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</si>
  <si>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</si>
  <si>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</si>
  <si>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</si>
  <si>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</si>
  <si>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</si>
  <si>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</si>
  <si>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</si>
  <si>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</si>
  <si>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</si>
  <si>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</si>
  <si>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</si>
  <si>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</si>
  <si>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</si>
  <si>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</si>
  <si>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</si>
  <si>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</si>
  <si>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</si>
  <si>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</si>
  <si>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</si>
  <si>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</si>
  <si>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</si>
  <si>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</si>
  <si>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</si>
  <si>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</si>
  <si>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</si>
  <si>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</si>
  <si>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</si>
  <si>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</si>
  <si>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</si>
  <si>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</si>
  <si>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</si>
  <si>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</si>
  <si>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</si>
  <si>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</si>
  <si>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</si>
  <si>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</si>
  <si>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</si>
  <si>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</si>
  <si>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</si>
  <si>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</si>
  <si>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</si>
  <si>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</si>
  <si>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</si>
  <si>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</si>
  <si>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</si>
  <si>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</si>
  <si>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</si>
  <si>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</si>
  <si>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</si>
  <si>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</si>
  <si>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</si>
  <si>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</si>
  <si>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</si>
  <si>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</si>
  <si>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</si>
  <si>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</si>
  <si>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</si>
  <si>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</si>
  <si>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</si>
  <si>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</si>
  <si>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</si>
  <si>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</si>
  <si>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</si>
  <si>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</si>
  <si>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</si>
  <si>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</si>
  <si>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</si>
  <si>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</si>
  <si>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</si>
  <si>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</si>
  <si>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</si>
  <si>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</si>
  <si>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</si>
  <si>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</si>
  <si>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</si>
  <si>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</si>
  <si>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</si>
  <si>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</si>
  <si>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</si>
  <si>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</si>
  <si>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</si>
  <si>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</si>
  <si>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</si>
  <si>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</si>
  <si>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</si>
  <si>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</si>
  <si>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</si>
  <si>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</si>
  <si>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</si>
  <si>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</si>
  <si>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</si>
  <si>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</si>
  <si>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</si>
  <si>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</si>
  <si>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</si>
  <si>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</si>
  <si>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</si>
  <si>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</si>
  <si>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</si>
  <si>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</si>
  <si>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</si>
  <si>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</si>
  <si>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</si>
  <si>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</si>
  <si>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</si>
  <si>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</si>
  <si>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</si>
  <si>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</si>
  <si>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</si>
  <si>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</si>
  <si>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</si>
  <si>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</si>
  <si>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</si>
  <si>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</si>
  <si>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</si>
  <si>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</si>
  <si>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</si>
  <si>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</si>
  <si>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</si>
  <si>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</si>
  <si>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</si>
  <si>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</si>
  <si>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</si>
  <si>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</si>
  <si>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</si>
  <si>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</si>
  <si>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</si>
  <si>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</si>
  <si>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</si>
  <si>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</si>
  <si>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</si>
  <si>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</si>
  <si>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</si>
  <si>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</si>
  <si>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</si>
  <si>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</si>
  <si>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</si>
  <si>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</si>
  <si>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</si>
  <si>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</si>
  <si>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</si>
  <si>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</si>
  <si>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</si>
  <si>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</si>
  <si>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</si>
  <si>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</si>
  <si>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</si>
  <si>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</si>
  <si>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</si>
  <si>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</si>
  <si>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</si>
  <si>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</si>
  <si>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</si>
  <si>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</si>
  <si>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</si>
  <si>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</si>
  <si>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</si>
  <si>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</si>
  <si>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</si>
  <si>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</si>
  <si>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</si>
  <si>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</si>
  <si>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</si>
  <si>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</si>
  <si>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</si>
  <si>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</si>
  <si>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</si>
  <si>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</si>
  <si>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</si>
  <si>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</si>
  <si>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</si>
  <si>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</si>
  <si>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</si>
  <si>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</si>
  <si>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</si>
  <si>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</si>
  <si>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</si>
  <si>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</si>
  <si>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</si>
  <si>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</si>
  <si>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</si>
  <si>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</si>
  <si>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</si>
  <si>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</si>
  <si>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</si>
  <si>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</si>
  <si>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</si>
  <si>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</si>
  <si>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</si>
  <si>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</si>
  <si>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</si>
  <si>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</si>
  <si>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</si>
  <si>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</si>
  <si>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</si>
  <si>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</si>
  <si>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</si>
  <si>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</si>
  <si>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</si>
  <si>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</si>
  <si>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</si>
  <si>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</si>
  <si>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</si>
  <si>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</si>
  <si>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</si>
  <si>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</si>
  <si>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</si>
  <si>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</si>
  <si>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</si>
  <si>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</si>
  <si>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</si>
  <si>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</si>
  <si>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</si>
  <si>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</si>
  <si>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</si>
  <si>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</si>
  <si>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</si>
  <si>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</si>
  <si>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</si>
  <si>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</si>
  <si>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</si>
  <si>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</si>
  <si>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</si>
  <si>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</si>
  <si>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</si>
  <si>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</si>
  <si>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</si>
  <si>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</si>
  <si>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</si>
  <si>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</si>
  <si>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</si>
  <si>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</si>
  <si>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</si>
  <si>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</si>
  <si>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</si>
  <si>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</si>
  <si>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</si>
  <si>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</si>
  <si>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</si>
  <si>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</si>
  <si>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</si>
  <si>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</si>
  <si>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</si>
  <si>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</si>
  <si>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</si>
  <si>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</si>
  <si>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</si>
  <si>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</si>
  <si>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</si>
  <si>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</si>
  <si>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</si>
  <si>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</si>
  <si>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</si>
  <si>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</si>
  <si>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</si>
  <si>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</si>
  <si>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</si>
  <si>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</si>
  <si>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</si>
  <si>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</si>
  <si>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</si>
  <si>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</si>
  <si>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</si>
  <si>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</si>
  <si>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</si>
  <si>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</si>
  <si>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</si>
  <si>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</si>
  <si>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</si>
  <si>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</si>
  <si>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</si>
  <si>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</si>
  <si>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</si>
  <si>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</si>
  <si>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</si>
  <si>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</si>
  <si>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</si>
  <si>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</si>
  <si>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</si>
  <si>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</si>
  <si>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</si>
  <si>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</si>
  <si>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</si>
  <si>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</si>
  <si>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</si>
  <si>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</si>
  <si>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</si>
  <si>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</si>
  <si>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</si>
  <si>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</si>
  <si>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</si>
  <si>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</si>
  <si>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</si>
  <si>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</si>
  <si>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</si>
  <si>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</si>
  <si>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</si>
  <si>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</si>
  <si>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</si>
  <si>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</si>
  <si>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</si>
  <si>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</si>
  <si>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</si>
  <si>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</si>
  <si>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</si>
  <si>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</si>
  <si>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</si>
  <si>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</si>
  <si>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</si>
  <si>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</si>
  <si>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</si>
  <si>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</si>
  <si>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</si>
  <si>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</si>
  <si>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</si>
  <si>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</si>
  <si>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</si>
  <si>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</si>
  <si>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</si>
  <si>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</si>
  <si>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</si>
  <si>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</si>
  <si>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</si>
  <si>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</si>
  <si>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</si>
  <si>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</si>
  <si>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</si>
  <si>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</si>
  <si>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</si>
  <si>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</si>
  <si>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</si>
  <si>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</si>
  <si>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</si>
  <si>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</si>
  <si>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</si>
  <si>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</si>
  <si>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</si>
  <si>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</si>
  <si>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</si>
  <si>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</si>
  <si>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</si>
  <si>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</si>
  <si>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</si>
  <si>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</si>
  <si>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</si>
  <si>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</si>
  <si>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</si>
  <si>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</si>
  <si>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</si>
  <si>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</si>
  <si>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</si>
  <si>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</si>
  <si>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</si>
  <si>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</si>
  <si>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</si>
  <si>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</si>
  <si>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</si>
  <si>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</si>
  <si>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</si>
  <si>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</si>
  <si>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</si>
  <si>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</si>
  <si>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</si>
  <si>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</si>
  <si>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</si>
  <si>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</si>
  <si>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</si>
  <si>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</si>
  <si>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</si>
  <si>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</si>
  <si>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</si>
  <si>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</si>
  <si>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</si>
  <si>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</si>
  <si>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</si>
  <si>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</si>
  <si>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</si>
  <si>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</si>
  <si>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</si>
  <si>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</si>
  <si>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</si>
  <si>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</si>
  <si>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</si>
  <si>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</si>
  <si>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</si>
  <si>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</si>
  <si>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</si>
  <si>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</si>
  <si>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</si>
  <si>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</si>
  <si>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</si>
  <si>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</si>
  <si>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</si>
  <si>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</si>
  <si>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</si>
  <si>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</si>
  <si>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</si>
  <si>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</si>
  <si>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</si>
  <si>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</si>
  <si>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</si>
  <si>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</si>
  <si>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</si>
  <si>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</si>
  <si>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</si>
  <si>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</si>
  <si>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</si>
  <si>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</si>
  <si>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</si>
  <si>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</si>
  <si>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</si>
  <si>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</si>
  <si>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</si>
  <si>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</si>
  <si>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</si>
  <si>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</si>
  <si>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</si>
  <si>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</si>
  <si>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</si>
  <si>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</si>
  <si>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</si>
  <si>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</si>
  <si>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</si>
  <si>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</si>
  <si>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</si>
  <si>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</si>
  <si>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</si>
  <si>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</si>
  <si>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</si>
  <si>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</si>
  <si>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</si>
  <si>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</si>
  <si>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</si>
  <si>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</si>
  <si>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</si>
  <si>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</si>
  <si>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</si>
  <si>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</si>
  <si>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</si>
  <si>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</si>
  <si>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</si>
  <si>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</si>
  <si>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</si>
  <si>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</si>
  <si>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</si>
  <si>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</si>
  <si>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</si>
  <si>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</si>
  <si>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</si>
  <si>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</si>
  <si>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</si>
  <si>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</si>
  <si>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</si>
  <si>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</si>
  <si>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</si>
  <si>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</si>
  <si>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</si>
  <si>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</si>
  <si>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</si>
  <si>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</si>
  <si>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</si>
  <si>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</si>
  <si>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</si>
  <si>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</si>
  <si>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</si>
  <si>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</si>
  <si>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</si>
  <si>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</si>
  <si>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</si>
  <si>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</si>
  <si>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</si>
  <si>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</si>
  <si>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</si>
  <si>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</si>
  <si>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</si>
  <si>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</si>
  <si>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</si>
  <si>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</si>
  <si>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</si>
  <si>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</si>
  <si>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</si>
  <si>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</si>
  <si>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</si>
  <si>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</si>
  <si>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</si>
  <si>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</si>
  <si>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</si>
  <si>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</si>
  <si>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</si>
  <si>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</si>
  <si>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</si>
  <si>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</si>
  <si>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</si>
  <si>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</si>
  <si>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</si>
  <si>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</si>
  <si>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</si>
  <si>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</si>
  <si>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</si>
  <si>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</si>
  <si>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</si>
  <si>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</si>
  <si>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</si>
  <si>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</si>
  <si>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</si>
  <si>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</si>
  <si>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</si>
  <si>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</si>
  <si>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</si>
  <si>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</si>
  <si>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</si>
  <si>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</si>
  <si>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</si>
  <si>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</si>
  <si>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</si>
  <si>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</si>
  <si>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</si>
  <si>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</si>
  <si>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</si>
  <si>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</si>
  <si>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</si>
  <si>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</si>
  <si>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</si>
  <si>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</si>
  <si>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</si>
  <si>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</si>
  <si>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</si>
  <si>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</si>
  <si>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</si>
  <si>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</si>
  <si>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</si>
  <si>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</si>
  <si>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</si>
  <si>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</si>
  <si>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</si>
  <si>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</si>
  <si>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</si>
  <si>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</si>
  <si>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</si>
  <si>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</si>
  <si>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</si>
  <si>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</si>
  <si>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</si>
  <si>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</si>
  <si>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</si>
  <si>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</si>
  <si>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</si>
  <si>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</si>
  <si>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</si>
  <si>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</si>
  <si>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</si>
  <si>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</si>
  <si>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</si>
  <si>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</si>
  <si>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</si>
  <si>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</si>
  <si>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</si>
  <si>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</si>
  <si>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</si>
  <si>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</si>
  <si>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</si>
  <si>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</si>
  <si>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</si>
  <si>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</si>
  <si>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</si>
  <si>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</si>
  <si>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</si>
  <si>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</si>
  <si>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</si>
  <si>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</si>
  <si>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</si>
  <si>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</si>
  <si>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</si>
  <si>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</si>
  <si>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</si>
  <si>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</si>
  <si>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</si>
  <si>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</si>
  <si>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</si>
  <si>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</si>
  <si>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</si>
  <si>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</si>
  <si>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</si>
  <si>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</si>
  <si>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</si>
  <si>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</si>
  <si>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</si>
  <si>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</si>
  <si>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</si>
  <si>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</si>
  <si>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</si>
  <si>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</si>
  <si>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</si>
  <si>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</si>
  <si>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</si>
  <si>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</si>
  <si>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</si>
  <si>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</si>
  <si>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</si>
  <si>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</si>
  <si>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</si>
  <si>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</si>
  <si>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</si>
  <si>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</si>
  <si>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</si>
  <si>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</si>
  <si>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</si>
  <si>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</si>
  <si>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</si>
  <si>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</si>
  <si>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</si>
  <si>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</si>
  <si>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</si>
  <si>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</si>
  <si>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</si>
  <si>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</si>
  <si>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</si>
  <si>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</si>
  <si>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</si>
  <si>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</si>
  <si>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</si>
  <si>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</si>
  <si>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</si>
  <si>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</si>
  <si>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</si>
  <si>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</si>
  <si>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</si>
  <si>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</si>
  <si>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</si>
  <si>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</si>
  <si>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</si>
  <si>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</si>
  <si>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</si>
  <si>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</si>
  <si>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</si>
  <si>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</si>
  <si>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</si>
  <si>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</si>
  <si>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</si>
  <si>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</si>
  <si>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</si>
  <si>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</si>
  <si>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</si>
  <si>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</si>
  <si>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</si>
  <si>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</si>
  <si>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</si>
  <si>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</si>
  <si>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</si>
  <si>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</si>
  <si>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</si>
  <si>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</si>
  <si>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</si>
  <si>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</si>
  <si>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</si>
  <si>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</si>
  <si>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</si>
  <si>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</si>
  <si>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</si>
  <si>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</si>
  <si>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</si>
  <si>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</si>
  <si>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</si>
  <si>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</si>
  <si>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</si>
  <si>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</si>
  <si>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</si>
  <si>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</si>
  <si>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</si>
  <si>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</si>
  <si>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</si>
  <si>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</si>
  <si>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</si>
  <si>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</si>
  <si>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</si>
  <si>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</si>
  <si>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</si>
  <si>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</si>
  <si>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</si>
  <si>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</si>
  <si>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</si>
  <si>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</si>
  <si>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</si>
  <si>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</si>
  <si>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</si>
  <si>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</si>
  <si>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</si>
  <si>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</si>
  <si>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</si>
  <si>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</si>
  <si>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</si>
  <si>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</si>
  <si>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</si>
  <si>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</si>
  <si>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</si>
  <si>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</si>
  <si>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</si>
  <si>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</si>
  <si>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</si>
  <si>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</si>
  <si>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</si>
  <si>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</si>
  <si>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</si>
  <si>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</si>
  <si>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</si>
  <si>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</si>
  <si>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</si>
  <si>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</si>
  <si>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</si>
  <si>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</si>
  <si>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</si>
  <si>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</si>
  <si>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</si>
  <si>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</si>
  <si>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</si>
  <si>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</si>
  <si>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</si>
  <si>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</si>
  <si>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</si>
  <si>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</si>
  <si>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</si>
  <si>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</si>
  <si>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</si>
  <si>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</si>
  <si>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</si>
  <si>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</si>
  <si>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</si>
  <si>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</si>
  <si>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</si>
  <si>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</si>
  <si>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</si>
  <si>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</si>
  <si>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</si>
  <si>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</si>
  <si>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</si>
  <si>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</si>
  <si>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</si>
  <si>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</si>
  <si>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</si>
  <si>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</si>
  <si>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</si>
  <si>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</si>
  <si>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</si>
  <si>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</si>
  <si>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</si>
  <si>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</si>
  <si>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</si>
  <si>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</si>
  <si>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</si>
  <si>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</si>
  <si>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</si>
  <si>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</si>
  <si>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</si>
  <si>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</si>
  <si>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</si>
  <si>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</si>
  <si>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</si>
  <si>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</si>
  <si>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</si>
  <si>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</si>
  <si>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</si>
  <si>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</si>
  <si>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</si>
  <si>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</si>
  <si>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</si>
  <si>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</si>
  <si>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</si>
  <si>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</si>
  <si>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</si>
  <si>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</si>
  <si>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</si>
  <si>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</si>
  <si>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</si>
  <si>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</si>
  <si>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</si>
  <si>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</si>
  <si>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</si>
  <si>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</si>
  <si>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</si>
  <si>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</si>
  <si>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</si>
  <si>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</si>
  <si>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</si>
  <si>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</si>
  <si>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</si>
  <si>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</si>
  <si>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</si>
  <si>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</si>
  <si>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</si>
  <si>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</si>
  <si>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</si>
  <si>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</si>
  <si>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</si>
  <si>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</si>
  <si>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</si>
  <si>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</si>
  <si>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</si>
  <si>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</si>
  <si>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</si>
  <si>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</si>
  <si>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</si>
  <si>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</si>
  <si>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</si>
  <si>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</si>
  <si>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</si>
  <si>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</si>
  <si>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</si>
  <si>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</si>
  <si>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</si>
  <si>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</si>
  <si>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</si>
  <si>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</si>
  <si>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</si>
  <si>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</si>
  <si>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</si>
  <si>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</si>
  <si>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</si>
  <si>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</si>
  <si>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</si>
  <si>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</si>
  <si>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</si>
  <si>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</si>
  <si>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</si>
  <si>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</si>
  <si>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</si>
  <si>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</si>
  <si>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</si>
  <si>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</si>
  <si>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</si>
  <si>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</si>
  <si>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</si>
  <si>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</si>
  <si>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</si>
  <si>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</si>
  <si>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</si>
  <si>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</si>
  <si>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</si>
  <si>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</si>
  <si>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</si>
  <si>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</si>
  <si>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</si>
  <si>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</si>
  <si>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</si>
  <si>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</si>
  <si>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</si>
  <si>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</si>
  <si>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</si>
  <si>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</si>
  <si>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</si>
  <si>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</si>
  <si>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</si>
  <si>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</si>
  <si>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</si>
  <si>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</si>
  <si>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</si>
  <si>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</si>
  <si>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</si>
  <si>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</si>
  <si>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</si>
  <si>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</si>
  <si>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</si>
  <si>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</si>
  <si>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</si>
  <si>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</si>
  <si>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</si>
  <si>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</si>
  <si>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</si>
  <si>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</si>
  <si>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</si>
  <si>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</si>
  <si>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</si>
  <si>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</si>
  <si>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</si>
  <si>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</si>
  <si>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</si>
  <si>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</si>
  <si>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</si>
  <si>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</si>
  <si>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</si>
  <si>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</si>
  <si>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</si>
  <si>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</si>
  <si>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</si>
  <si>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</si>
  <si>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</si>
  <si>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</si>
  <si>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</si>
  <si>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</si>
  <si>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</si>
  <si>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</si>
  <si>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</si>
  <si>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</si>
  <si>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</si>
  <si>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</si>
  <si>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</si>
  <si>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</si>
  <si>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</si>
  <si>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</si>
  <si>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</si>
  <si>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</si>
  <si>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</si>
  <si>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</si>
  <si>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</si>
  <si>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</si>
  <si>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</si>
  <si>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</si>
  <si>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</si>
  <si>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</si>
  <si>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</si>
  <si>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</si>
  <si>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</si>
  <si>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</si>
  <si>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</si>
  <si>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</si>
  <si>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</si>
  <si>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</si>
  <si>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</si>
  <si>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</si>
  <si>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</si>
  <si>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</si>
  <si>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</si>
  <si>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</si>
  <si>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</si>
  <si>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</si>
  <si>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</si>
  <si>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</si>
  <si>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</si>
  <si>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</si>
  <si>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</si>
  <si>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</si>
  <si>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</si>
  <si>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</si>
  <si>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</si>
  <si>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</si>
  <si>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</si>
  <si>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</si>
  <si>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</si>
  <si>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</si>
  <si>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</si>
  <si>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</si>
  <si>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</si>
  <si>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</si>
  <si>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</si>
  <si>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</si>
  <si>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</si>
  <si>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</si>
  <si>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</si>
  <si>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</si>
  <si>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</si>
  <si>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</si>
  <si>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</si>
  <si>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</si>
  <si>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</si>
  <si>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</si>
  <si>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</si>
  <si>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</si>
  <si>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</si>
  <si>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</si>
  <si>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</si>
  <si>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</si>
  <si>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</si>
  <si>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</si>
  <si>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</si>
  <si>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</si>
  <si>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</si>
  <si>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</si>
  <si>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</si>
  <si>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</si>
  <si>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</si>
  <si>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</si>
  <si>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</si>
  <si>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</si>
  <si>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</si>
  <si>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</si>
  <si>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</si>
  <si>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</si>
  <si>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</si>
  <si>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</si>
  <si>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</si>
  <si>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</si>
  <si>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</si>
  <si>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</si>
  <si>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</si>
  <si>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</si>
  <si>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</si>
  <si>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</si>
  <si>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</si>
  <si>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</si>
  <si>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</si>
  <si>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</si>
  <si>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</si>
  <si>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</si>
  <si>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</si>
  <si>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</si>
  <si>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</si>
  <si>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</si>
  <si>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</si>
  <si>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</si>
  <si>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</si>
  <si>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</si>
  <si>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</si>
  <si>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</si>
  <si>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</si>
  <si>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</si>
  <si>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</si>
  <si>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</si>
  <si>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</si>
  <si>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</si>
  <si>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</si>
  <si>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</si>
  <si>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</si>
  <si>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</si>
  <si>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</si>
  <si>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</si>
  <si>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</si>
  <si>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</si>
  <si>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</si>
  <si>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</si>
  <si>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</si>
  <si>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</si>
  <si>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</si>
  <si>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</si>
  <si>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</si>
  <si>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</si>
  <si>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</si>
  <si>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</si>
  <si>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</si>
  <si>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</si>
  <si>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</si>
  <si>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</si>
  <si>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</si>
  <si>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</si>
  <si>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</si>
  <si>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</si>
  <si>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</si>
  <si>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</si>
  <si>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</si>
  <si>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</si>
  <si>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</si>
  <si>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</si>
  <si>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</si>
  <si>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</si>
  <si>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</si>
  <si>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</si>
  <si>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</si>
  <si>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</si>
  <si>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</si>
  <si>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</si>
  <si>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</si>
  <si>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</si>
  <si>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</si>
  <si>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</si>
  <si>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</si>
  <si>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</si>
  <si>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</si>
  <si>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</si>
  <si>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</si>
  <si>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</si>
  <si>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</si>
  <si>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</si>
  <si>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</si>
  <si>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</si>
  <si>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</si>
  <si>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</si>
  <si>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</si>
  <si>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</si>
  <si>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</si>
  <si>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</si>
  <si>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</si>
  <si>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</si>
  <si>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</si>
  <si>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</si>
  <si>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</si>
  <si>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</si>
  <si>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</si>
  <si>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</si>
  <si>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</si>
  <si>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</si>
  <si>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</si>
  <si>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</si>
  <si>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</si>
  <si>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</si>
  <si>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</si>
  <si>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</si>
  <si>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</si>
  <si>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</si>
  <si>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</si>
  <si>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</si>
  <si>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</si>
  <si>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</si>
  <si>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</si>
  <si>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</si>
  <si>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</si>
  <si>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</si>
  <si>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</si>
  <si>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</si>
  <si>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</si>
  <si>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</si>
  <si>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</si>
  <si>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</si>
  <si>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</si>
  <si>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</si>
  <si>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</si>
  <si>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</si>
  <si>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</si>
  <si>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</si>
  <si>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</si>
  <si>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</si>
  <si>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</si>
  <si>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</si>
  <si>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</si>
  <si>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</si>
  <si>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</si>
  <si>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</si>
  <si>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</si>
  <si>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</si>
  <si>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</si>
  <si>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</si>
  <si>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</si>
  <si>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</si>
  <si>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</si>
  <si>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</si>
  <si>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</si>
  <si>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</si>
  <si>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</si>
  <si>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</si>
  <si>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</si>
  <si>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</si>
  <si>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</si>
  <si>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</si>
  <si>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</si>
  <si>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</si>
  <si>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</si>
  <si>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</si>
  <si>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</si>
  <si>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</si>
  <si>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</si>
  <si>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</si>
  <si>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</si>
  <si>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</si>
  <si>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</si>
  <si>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</si>
  <si>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</si>
  <si>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</si>
  <si>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</si>
  <si>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</si>
  <si>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</si>
  <si>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</si>
  <si>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</si>
  <si>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</si>
  <si>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</si>
  <si>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</si>
  <si>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</si>
  <si>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</si>
  <si>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</si>
  <si>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</si>
  <si>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</si>
  <si>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</si>
  <si>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</si>
  <si>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</si>
  <si>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</si>
  <si>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</si>
  <si>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</si>
  <si>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</si>
  <si>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</si>
  <si>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</si>
  <si>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</si>
  <si>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</si>
  <si>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</si>
  <si>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</si>
  <si>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</si>
  <si>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</si>
  <si>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</si>
  <si>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</si>
  <si>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</si>
  <si>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</si>
  <si>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</si>
  <si>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</si>
  <si>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</si>
  <si>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</si>
  <si>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</si>
  <si>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</si>
  <si>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</si>
  <si>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</si>
  <si>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</si>
  <si>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</si>
  <si>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</si>
  <si>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</si>
  <si>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</si>
  <si>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</si>
  <si>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</si>
  <si>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</si>
  <si>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</si>
  <si>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</si>
  <si>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</si>
  <si>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</si>
  <si>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</si>
  <si>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</si>
  <si>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</si>
  <si>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</si>
  <si>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</si>
  <si>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</si>
  <si>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</si>
  <si>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</si>
  <si>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</si>
  <si>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</si>
  <si>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</si>
  <si>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</si>
  <si>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</si>
  <si>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</si>
  <si>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</si>
  <si>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</si>
  <si>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</si>
  <si>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</si>
  <si>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</si>
  <si>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</si>
  <si>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</si>
  <si>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</si>
  <si>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</si>
  <si>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</si>
  <si>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</si>
  <si>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</si>
  <si>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</si>
  <si>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</si>
  <si>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</si>
  <si>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</si>
  <si>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</si>
  <si>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</si>
  <si>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</si>
  <si>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</si>
  <si>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</si>
  <si>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</si>
  <si>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</si>
  <si>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</si>
  <si>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</si>
  <si>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</si>
  <si>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</si>
  <si>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</si>
  <si>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</si>
  <si>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</si>
  <si>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</si>
  <si>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</si>
  <si>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</si>
  <si>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</si>
  <si>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</si>
  <si>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</si>
  <si>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</si>
  <si>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</si>
  <si>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</si>
  <si>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</si>
  <si>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</si>
  <si>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</si>
  <si>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</si>
  <si>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</si>
  <si>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</si>
  <si>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</si>
  <si>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</si>
  <si>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</si>
  <si>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</si>
  <si>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</si>
  <si>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</si>
  <si>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</si>
  <si>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</si>
  <si>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</si>
  <si>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</si>
  <si>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</si>
  <si>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</si>
  <si>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</si>
  <si>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</si>
  <si>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</si>
  <si>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</si>
  <si>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</si>
  <si>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</si>
  <si>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</si>
  <si>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</si>
  <si>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</si>
  <si>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</si>
  <si>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</si>
  <si>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</si>
  <si>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</si>
  <si>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</si>
  <si>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</si>
  <si>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</si>
  <si>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</si>
  <si>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</si>
  <si>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</si>
  <si>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</si>
  <si>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</si>
  <si>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</si>
  <si>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</si>
  <si>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</si>
  <si>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</si>
  <si>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</si>
  <si>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</si>
  <si>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</si>
  <si>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</si>
  <si>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</si>
  <si>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</si>
  <si>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</si>
  <si>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</si>
  <si>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</si>
  <si>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</si>
  <si>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</si>
  <si>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</si>
  <si>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</si>
  <si>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</si>
  <si>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</si>
  <si>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</si>
  <si>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</si>
  <si>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</si>
  <si>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</si>
  <si>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</si>
  <si>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</si>
  <si>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</si>
  <si>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</si>
  <si>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</si>
  <si>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</si>
  <si>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</si>
  <si>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</si>
  <si>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</si>
  <si>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</si>
  <si>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</si>
  <si>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</si>
  <si>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</si>
  <si>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</si>
  <si>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</si>
  <si>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</si>
  <si>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</si>
  <si>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</si>
  <si>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</si>
  <si>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</si>
  <si>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</si>
  <si>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</si>
  <si>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</si>
  <si>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</si>
  <si>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</si>
  <si>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</si>
  <si>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</si>
  <si>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</si>
  <si>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</si>
  <si>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</si>
  <si>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</si>
  <si>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</si>
  <si>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</si>
  <si>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</si>
  <si>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</si>
  <si>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</si>
  <si>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</si>
  <si>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</si>
  <si>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</si>
  <si>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</si>
  <si>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</si>
  <si>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</si>
  <si>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</si>
  <si>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</si>
  <si>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</si>
  <si>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</si>
  <si>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</si>
  <si>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</si>
  <si>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</si>
  <si>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</si>
  <si>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</si>
  <si>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</si>
  <si>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</si>
  <si>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</si>
  <si>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</si>
  <si>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</si>
  <si>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</si>
  <si>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</si>
  <si>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</si>
  <si>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</si>
  <si>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</si>
  <si>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</si>
  <si>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</si>
  <si>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</si>
  <si>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</si>
  <si>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</si>
  <si>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</si>
  <si>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</si>
  <si>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</si>
  <si>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</si>
  <si>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</si>
  <si>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</si>
  <si>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</si>
  <si>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</si>
  <si>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</si>
  <si>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</si>
  <si>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</si>
  <si>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</si>
  <si>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</si>
  <si>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</si>
  <si>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</si>
  <si>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</si>
  <si>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</si>
  <si>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</si>
  <si>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</si>
  <si>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</si>
  <si>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</si>
  <si>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</si>
  <si>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</si>
  <si>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</si>
  <si>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</si>
  <si>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</si>
  <si>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</si>
  <si>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</si>
  <si>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</si>
  <si>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</si>
  <si>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</si>
  <si>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</si>
  <si>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</si>
  <si>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</si>
  <si>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</si>
  <si>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</si>
  <si>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</si>
  <si>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</si>
  <si>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</si>
  <si>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</si>
  <si>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</si>
  <si>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</si>
  <si>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</si>
  <si>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</si>
  <si>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</si>
  <si>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</si>
  <si>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</si>
  <si>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</si>
  <si>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</si>
  <si>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</si>
  <si>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</si>
  <si>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</si>
  <si>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</si>
  <si>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</si>
  <si>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</si>
  <si>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</si>
  <si>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</si>
  <si>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</si>
  <si>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</si>
  <si>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</si>
  <si>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</si>
  <si>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</si>
  <si>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</si>
  <si>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</si>
  <si>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</si>
  <si>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</si>
  <si>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</si>
  <si>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</si>
  <si>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</si>
  <si>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</si>
  <si>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</si>
  <si>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</si>
  <si>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</si>
  <si>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</si>
  <si>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</si>
  <si>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</si>
  <si>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</si>
  <si>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</si>
  <si>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</si>
  <si>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</si>
  <si>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</si>
  <si>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</si>
  <si>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</si>
  <si>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</si>
  <si>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</si>
  <si>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</si>
  <si>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</si>
  <si>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</si>
  <si>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</si>
  <si>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</si>
  <si>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</si>
  <si>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</si>
  <si>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</si>
  <si>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</si>
  <si>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</si>
  <si>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</si>
  <si>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</si>
  <si>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</si>
  <si>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</si>
  <si>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</si>
  <si>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</si>
  <si>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</si>
  <si>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</si>
  <si>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</si>
  <si>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</si>
  <si>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</si>
  <si>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</si>
  <si>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</si>
  <si>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</si>
  <si>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</si>
  <si>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</si>
  <si>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</si>
  <si>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</si>
  <si>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</si>
  <si>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</si>
  <si>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</si>
  <si>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</si>
  <si>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</si>
  <si>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</si>
  <si>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</si>
  <si>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</si>
  <si>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</si>
  <si>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</si>
  <si>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</si>
  <si>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</si>
  <si>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</si>
  <si>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</si>
  <si>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</si>
  <si>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</si>
  <si>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</si>
  <si>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</si>
  <si>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</si>
  <si>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</si>
  <si>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</si>
  <si>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</si>
  <si>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</si>
  <si>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</si>
  <si>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</si>
  <si>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</si>
  <si>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</si>
  <si>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</si>
  <si>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</si>
  <si>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</si>
  <si>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</si>
  <si>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</si>
  <si>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</si>
  <si>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</si>
  <si>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</si>
  <si>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</si>
  <si>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</si>
  <si>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</si>
  <si>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</si>
  <si>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</si>
  <si>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</si>
  <si>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</si>
  <si>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</si>
  <si>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</si>
  <si>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</si>
  <si>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</si>
  <si>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</si>
  <si>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</si>
  <si>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</si>
  <si>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</si>
  <si>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</si>
  <si>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</si>
  <si>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</si>
  <si>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</si>
  <si>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</si>
  <si>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</si>
  <si>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</si>
  <si>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</si>
  <si>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</si>
  <si>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</si>
  <si>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</si>
  <si>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</si>
  <si>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</si>
  <si>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</si>
  <si>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</si>
  <si>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</si>
  <si>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</si>
  <si>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</si>
  <si>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</si>
  <si>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</si>
  <si>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</si>
  <si>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</si>
  <si>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</si>
  <si>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</si>
  <si>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</si>
  <si>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</si>
  <si>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</si>
  <si>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</si>
  <si>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</si>
  <si>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</si>
  <si>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</si>
  <si>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</si>
  <si>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</si>
  <si>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</si>
  <si>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</si>
  <si>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</si>
  <si>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</si>
  <si>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</si>
  <si>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</si>
  <si>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</si>
  <si>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</si>
  <si>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</si>
  <si>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</si>
  <si>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</si>
  <si>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</si>
  <si>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</si>
  <si>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</si>
  <si>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</si>
  <si>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</si>
  <si>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</si>
  <si>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</si>
  <si>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</si>
  <si>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</si>
  <si>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</si>
  <si>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</si>
  <si>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</si>
  <si>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</si>
  <si>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</si>
  <si>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</si>
  <si>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</si>
  <si>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</si>
  <si>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</si>
  <si>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</si>
  <si>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</si>
  <si>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</si>
  <si>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</si>
  <si>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</si>
  <si>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</si>
  <si>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</si>
  <si>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</si>
  <si>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</si>
  <si>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</si>
  <si>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</si>
  <si>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</si>
  <si>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</si>
  <si>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</si>
  <si>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</si>
  <si>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</si>
  <si>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</si>
  <si>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</si>
  <si>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</si>
  <si>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</si>
  <si>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</si>
  <si>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</si>
  <si>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</si>
  <si>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</si>
  <si>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</si>
  <si>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</si>
  <si>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</si>
  <si>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</si>
  <si>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</si>
  <si>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</si>
  <si>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</si>
  <si>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</si>
  <si>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</si>
  <si>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</si>
  <si>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</si>
  <si>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</si>
  <si>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</si>
  <si>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</si>
  <si>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</si>
  <si>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</si>
  <si>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</si>
  <si>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</si>
  <si>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</si>
  <si>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</si>
  <si>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</si>
  <si>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</si>
  <si>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</si>
  <si>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</si>
  <si>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</si>
  <si>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</si>
  <si>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</si>
  <si>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</si>
  <si>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</si>
  <si>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</si>
  <si>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</si>
  <si>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</si>
  <si>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</si>
  <si>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</si>
  <si>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</si>
  <si>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</si>
  <si>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</si>
  <si>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</si>
  <si>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</si>
  <si>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</si>
  <si>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</si>
  <si>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</si>
  <si>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</si>
  <si>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</si>
  <si>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</si>
  <si>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</si>
  <si>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</si>
  <si>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</si>
  <si>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</si>
  <si>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</si>
  <si>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</si>
  <si>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</si>
  <si>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</si>
  <si>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</si>
  <si>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</si>
  <si>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</si>
  <si>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</si>
  <si>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</si>
  <si>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</si>
  <si>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</si>
  <si>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</si>
  <si>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</si>
  <si>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</si>
  <si>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</si>
  <si>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</si>
  <si>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</si>
  <si>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</si>
  <si>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</si>
  <si>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</si>
  <si>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</si>
  <si>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</si>
  <si>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</si>
  <si>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</si>
  <si>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</si>
  <si>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</si>
  <si>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</si>
  <si>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</si>
  <si>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</si>
  <si>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</si>
  <si>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</si>
  <si>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</si>
  <si>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</si>
  <si>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</si>
  <si>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</si>
  <si>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</si>
  <si>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</si>
  <si>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</si>
  <si>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</si>
  <si>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</si>
  <si>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</si>
  <si>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</si>
  <si>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</si>
  <si>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</si>
  <si>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</si>
  <si>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</si>
  <si>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</si>
  <si>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</si>
  <si>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</si>
  <si>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</si>
  <si>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</si>
  <si>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</si>
  <si>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</si>
  <si>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</si>
  <si>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</si>
  <si>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</si>
  <si>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</si>
  <si>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</si>
  <si>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</si>
  <si>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</si>
  <si>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</si>
  <si>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</si>
  <si>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</si>
  <si>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</si>
  <si>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</si>
  <si>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</si>
  <si>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</si>
  <si>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</si>
  <si>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</si>
  <si>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</si>
  <si>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</si>
  <si>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</si>
  <si>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</si>
  <si>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</si>
  <si>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</si>
  <si>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</si>
  <si>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</si>
  <si>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</si>
  <si>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</si>
  <si>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</si>
  <si>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</si>
  <si>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</si>
  <si>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</si>
  <si>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</si>
  <si>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</si>
  <si>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</si>
  <si>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</si>
  <si>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</si>
  <si>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</si>
  <si>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</si>
  <si>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</si>
  <si>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</si>
  <si>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</si>
  <si>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</si>
  <si>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</si>
  <si>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</si>
  <si>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</si>
  <si>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</si>
  <si>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</si>
  <si>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</si>
  <si>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</si>
  <si>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</si>
  <si>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</si>
  <si>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</si>
  <si>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</si>
  <si>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</si>
  <si>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</si>
  <si>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</si>
  <si>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</si>
  <si>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</si>
  <si>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</si>
  <si>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</si>
  <si>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</si>
  <si>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</si>
  <si>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</si>
  <si>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</si>
  <si>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</si>
  <si>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</si>
  <si>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</si>
  <si>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</si>
  <si>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</si>
  <si>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</si>
  <si>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</si>
  <si>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</si>
  <si>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</si>
  <si>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</si>
  <si>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</si>
  <si>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</si>
  <si>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</si>
  <si>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</si>
  <si>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</si>
  <si>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</si>
  <si>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</si>
  <si>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</si>
  <si>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</si>
  <si>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</si>
  <si>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</si>
  <si>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</si>
  <si>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</si>
  <si>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</si>
  <si>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</si>
  <si>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</si>
  <si>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</si>
  <si>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</si>
  <si>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</si>
  <si>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</si>
  <si>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</si>
  <si>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</si>
  <si>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</si>
  <si>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</si>
  <si>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</si>
  <si>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</si>
  <si>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</si>
  <si>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</si>
  <si>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</si>
  <si>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</si>
  <si>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</si>
  <si>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</si>
  <si>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</si>
  <si>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</si>
  <si>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</si>
  <si>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</si>
  <si>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</si>
  <si>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</si>
  <si>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</si>
  <si>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</si>
  <si>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</si>
  <si>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</si>
  <si>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</si>
  <si>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</si>
  <si>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</si>
  <si>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</si>
  <si>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</si>
  <si>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</si>
  <si>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</si>
  <si>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</si>
  <si>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</si>
  <si>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</si>
  <si>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</si>
  <si>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</si>
  <si>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</si>
  <si>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</si>
  <si>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</si>
  <si>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</si>
  <si>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</si>
  <si>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</si>
  <si>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</si>
  <si>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</si>
  <si>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</si>
  <si>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</si>
  <si>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</si>
  <si>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</si>
  <si>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</si>
  <si>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</si>
  <si>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</si>
  <si>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</si>
  <si>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</si>
  <si>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</si>
  <si>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</si>
  <si>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</si>
  <si>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</si>
  <si>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</si>
  <si>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</si>
  <si>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</si>
  <si>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</si>
  <si>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</si>
  <si>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</si>
  <si>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</si>
  <si>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</si>
  <si>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</si>
  <si>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</si>
  <si>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</si>
  <si>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</si>
  <si>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</si>
  <si>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</si>
  <si>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</si>
  <si>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</si>
  <si>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</si>
  <si>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</si>
  <si>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</si>
  <si>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</si>
  <si>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</si>
  <si>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</si>
  <si>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</si>
  <si>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</si>
  <si>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</si>
  <si>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</si>
  <si>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</si>
  <si>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</si>
  <si>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</si>
  <si>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</si>
  <si>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</si>
  <si>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</si>
  <si>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</si>
  <si>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</si>
  <si>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</si>
  <si>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</si>
  <si>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</si>
  <si>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</si>
  <si>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</si>
  <si>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</si>
  <si>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</si>
  <si>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</si>
  <si>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</si>
  <si>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</si>
  <si>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</si>
  <si>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</si>
  <si>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</si>
  <si>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</si>
  <si>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</si>
  <si>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</si>
  <si>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</si>
  <si>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</si>
  <si>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</si>
  <si>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</si>
  <si>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</si>
  <si>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</si>
  <si>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</si>
  <si>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</si>
  <si>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</si>
  <si>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</si>
  <si>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</si>
  <si>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</si>
  <si>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</si>
  <si>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</si>
  <si>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</si>
  <si>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</si>
  <si>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</si>
  <si>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</si>
  <si>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</si>
  <si>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</si>
  <si>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</si>
  <si>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</si>
  <si>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</si>
  <si>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</si>
  <si>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</si>
  <si>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</si>
  <si>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</si>
  <si>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</si>
  <si>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</si>
  <si>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</si>
  <si>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</si>
  <si>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</si>
  <si>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</si>
  <si>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</si>
  <si>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</si>
  <si>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</si>
  <si>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</si>
  <si>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</si>
  <si>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</si>
  <si>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</si>
  <si>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</si>
  <si>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</si>
  <si>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</si>
  <si>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</si>
  <si>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</si>
  <si>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</si>
  <si>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</si>
  <si>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</si>
  <si>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</si>
  <si>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</si>
  <si>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</si>
  <si>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</si>
  <si>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</si>
  <si>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</si>
  <si>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</si>
  <si>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</si>
  <si>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</si>
  <si>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</si>
  <si>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</si>
  <si>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</si>
  <si>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</si>
  <si>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</si>
  <si>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</si>
  <si>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</si>
  <si>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</si>
  <si>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</si>
  <si>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</si>
  <si>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</si>
  <si>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</si>
  <si>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</si>
  <si>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</si>
  <si>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</si>
  <si>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</si>
  <si>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</si>
  <si>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</si>
  <si>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</si>
  <si>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</si>
  <si>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</si>
  <si>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</si>
  <si>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</si>
  <si>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</si>
  <si>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</si>
  <si>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</si>
  <si>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</si>
  <si>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</si>
  <si>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</si>
  <si>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</si>
  <si>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</si>
  <si>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</si>
  <si>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</si>
  <si>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</si>
  <si>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</si>
  <si>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</si>
  <si>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</si>
  <si>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</si>
  <si>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</si>
  <si>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</si>
  <si>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</si>
  <si>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</si>
  <si>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</si>
  <si>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</si>
  <si>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</si>
  <si>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</si>
  <si>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</si>
  <si>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</si>
  <si>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</si>
  <si>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</si>
  <si>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</si>
  <si>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</si>
  <si>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</si>
  <si>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</si>
  <si>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</si>
  <si>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</si>
  <si>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</si>
  <si>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</si>
  <si>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</si>
  <si>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</si>
  <si>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</si>
  <si>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</si>
  <si>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</si>
  <si>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</si>
  <si>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</si>
  <si>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</si>
  <si>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</si>
  <si>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</si>
  <si>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</si>
  <si>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</si>
  <si>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</si>
  <si>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</si>
  <si>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</si>
  <si>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</si>
  <si>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</si>
  <si>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</si>
  <si>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</si>
  <si>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</si>
  <si>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</si>
  <si>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</si>
  <si>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</si>
  <si>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</si>
  <si>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</si>
  <si>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</si>
  <si>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</si>
  <si>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</si>
  <si>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</si>
  <si>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</si>
  <si>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</si>
  <si>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</si>
  <si>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</si>
  <si>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</si>
  <si>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</si>
  <si>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</si>
  <si>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</si>
  <si>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</si>
  <si>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</si>
  <si>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</si>
  <si>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</si>
  <si>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</si>
  <si>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</si>
  <si>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</si>
  <si>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</si>
  <si>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</si>
  <si>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</si>
  <si>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</si>
  <si>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</si>
  <si>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</si>
  <si>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</si>
  <si>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</si>
  <si>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</si>
  <si>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</si>
  <si>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</si>
  <si>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</si>
  <si>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</si>
  <si>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</si>
  <si>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</si>
  <si>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</si>
  <si>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</si>
  <si>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</si>
  <si>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</si>
  <si>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</si>
  <si>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</si>
  <si>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</si>
  <si>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</si>
  <si>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</si>
  <si>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</si>
  <si>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</si>
  <si>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</si>
  <si>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</si>
  <si>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</si>
  <si>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</si>
  <si>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</si>
  <si>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</si>
  <si>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</si>
  <si>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</si>
  <si>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</si>
  <si>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</si>
  <si>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</si>
  <si>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</si>
  <si>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</si>
  <si>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</si>
  <si>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</si>
  <si>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</si>
  <si>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</si>
  <si>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</si>
  <si>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</si>
  <si>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</si>
  <si>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</si>
  <si>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</si>
  <si>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</si>
  <si>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</si>
  <si>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</si>
  <si>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</si>
  <si>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</si>
  <si>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</si>
  <si>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</si>
  <si>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</si>
  <si>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</si>
  <si>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</si>
  <si>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</si>
  <si>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</si>
  <si>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</si>
  <si>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</si>
  <si>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</si>
  <si>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</si>
  <si>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</si>
  <si>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</si>
  <si>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</si>
  <si>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</si>
  <si>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</si>
  <si>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</si>
  <si>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</si>
  <si>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</si>
  <si>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</si>
  <si>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</si>
  <si>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</si>
  <si>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</si>
  <si>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</si>
  <si>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</si>
  <si>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</si>
  <si>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</si>
  <si>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</si>
  <si>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</si>
  <si>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</si>
  <si>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</si>
  <si>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</si>
  <si>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</si>
  <si>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</si>
  <si>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</si>
  <si>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</si>
  <si>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</si>
  <si>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</si>
  <si>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</si>
  <si>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</si>
  <si>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</si>
  <si>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</si>
  <si>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</si>
  <si>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</si>
  <si>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</si>
  <si>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</si>
  <si>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</si>
  <si>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</si>
  <si>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</si>
  <si>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</si>
  <si>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</si>
  <si>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</si>
  <si>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</si>
  <si>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</si>
  <si>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</si>
  <si>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</si>
  <si>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</si>
  <si>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</si>
  <si>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</si>
  <si>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</si>
  <si>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</si>
  <si>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</si>
  <si>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</si>
  <si>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</si>
  <si>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</si>
  <si>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</si>
  <si>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</si>
  <si>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</si>
  <si>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</si>
  <si>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</si>
  <si>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</si>
  <si>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</si>
  <si>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</si>
  <si>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</si>
  <si>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</si>
  <si>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</si>
  <si>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</si>
  <si>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</si>
  <si>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</si>
  <si>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</si>
  <si>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</si>
  <si>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</si>
  <si>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</si>
  <si>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</si>
  <si>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</si>
  <si>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</si>
  <si>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</si>
  <si>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</si>
  <si>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</si>
  <si>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</si>
  <si>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</si>
  <si>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</si>
  <si>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</si>
  <si>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</si>
  <si>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</si>
  <si>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</si>
  <si>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</si>
  <si>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</si>
  <si>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</si>
  <si>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</si>
  <si>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</si>
  <si>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</si>
  <si>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</si>
  <si>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</si>
  <si>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</si>
  <si>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</si>
  <si>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</si>
  <si>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</si>
  <si>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</si>
  <si>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</si>
  <si>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</si>
  <si>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</si>
  <si>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</si>
  <si>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</si>
  <si>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</si>
  <si>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</si>
  <si>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</si>
  <si>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</si>
  <si>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</si>
  <si>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</si>
  <si>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</si>
  <si>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</si>
  <si>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</si>
  <si>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</si>
  <si>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</si>
  <si>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</si>
  <si>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</si>
  <si>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</si>
  <si>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</si>
  <si>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</si>
  <si>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</si>
  <si>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</si>
  <si>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</si>
  <si>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</si>
  <si>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</si>
  <si>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</si>
  <si>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</si>
  <si>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</si>
  <si>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</si>
  <si>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</si>
  <si>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</si>
  <si>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</si>
  <si>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</si>
  <si>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</si>
  <si>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</si>
  <si>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</si>
  <si>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</si>
  <si>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</si>
  <si>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</si>
  <si>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</si>
  <si>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</si>
  <si>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</si>
  <si>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</si>
  <si>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</si>
  <si>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</si>
  <si>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</si>
  <si>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</si>
  <si>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</si>
  <si>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</si>
  <si>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</si>
  <si>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</si>
  <si>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</si>
  <si>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</si>
  <si>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</si>
  <si>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</si>
  <si>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</si>
  <si>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</si>
  <si>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</si>
  <si>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</si>
  <si>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</si>
  <si>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</si>
  <si>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</si>
  <si>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</si>
  <si>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</si>
  <si>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</si>
  <si>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</si>
  <si>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</si>
  <si>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</si>
  <si>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</si>
  <si>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</si>
  <si>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</si>
  <si>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</si>
  <si>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</si>
  <si>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</si>
  <si>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</si>
  <si>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</si>
  <si>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</si>
  <si>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</si>
  <si>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</si>
  <si>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</si>
  <si>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</si>
  <si>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</si>
  <si>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</si>
  <si>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</si>
  <si>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</si>
  <si>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</si>
  <si>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</si>
  <si>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</si>
  <si>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</si>
  <si>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</si>
  <si>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</si>
  <si>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</si>
  <si>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</si>
  <si>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</si>
  <si>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</si>
  <si>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</si>
  <si>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</si>
  <si>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</si>
  <si>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</si>
  <si>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</si>
  <si>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</si>
  <si>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</si>
  <si>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</si>
  <si>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</si>
  <si>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</si>
  <si>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</si>
  <si>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</si>
  <si>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</si>
  <si>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</si>
  <si>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</si>
  <si>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</si>
  <si>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</si>
  <si>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</si>
  <si>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</si>
  <si>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</si>
  <si>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</si>
  <si>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</si>
  <si>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</si>
  <si>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</si>
  <si>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</si>
  <si>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</si>
  <si>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</si>
  <si>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</si>
  <si>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</si>
  <si>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</si>
  <si>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</si>
  <si>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</si>
  <si>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</si>
  <si>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</si>
  <si>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</si>
  <si>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</si>
  <si>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</si>
  <si>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</si>
  <si>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</si>
  <si>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</si>
  <si>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</si>
  <si>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</si>
  <si>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</si>
  <si>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</si>
  <si>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</si>
  <si>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</si>
  <si>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</si>
  <si>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</si>
  <si>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</si>
  <si>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</si>
  <si>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</si>
  <si>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</si>
  <si>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</si>
  <si>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</si>
  <si>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</si>
  <si>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</si>
  <si>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</si>
  <si>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</si>
  <si>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</si>
  <si>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</si>
  <si>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</si>
  <si>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</si>
  <si>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</si>
  <si>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</si>
  <si>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</si>
  <si>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</si>
  <si>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</si>
  <si>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</si>
  <si>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</si>
  <si>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</si>
  <si>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</si>
  <si>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</si>
  <si>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</si>
  <si>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</si>
  <si>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</si>
  <si>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</si>
  <si>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</si>
  <si>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</si>
  <si>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</si>
  <si>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</si>
  <si>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</si>
  <si>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</si>
  <si>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</si>
  <si>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</si>
  <si>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</si>
  <si>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</si>
  <si>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</si>
  <si>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</si>
  <si>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</si>
  <si>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</si>
  <si>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</si>
  <si>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</si>
  <si>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</si>
  <si>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</si>
  <si>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</si>
  <si>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</si>
  <si>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</si>
  <si>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</si>
  <si>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</si>
  <si>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</si>
  <si>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</si>
  <si>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</si>
  <si>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</si>
  <si>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</si>
  <si>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</si>
  <si>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</si>
  <si>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</si>
  <si>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</si>
  <si>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</si>
  <si>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</si>
  <si>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</si>
  <si>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</si>
  <si>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</si>
  <si>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</si>
  <si>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</si>
  <si>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</si>
  <si>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</si>
  <si>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</si>
  <si>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</si>
  <si>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</si>
  <si>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</si>
  <si>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</si>
  <si>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</si>
  <si>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</si>
  <si>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</si>
  <si>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</si>
  <si>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</si>
  <si>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</si>
  <si>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</si>
  <si>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</si>
  <si>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</si>
  <si>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</si>
  <si>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</si>
  <si>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</si>
  <si>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</si>
  <si>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</si>
  <si>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</si>
  <si>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</si>
  <si>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</si>
  <si>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</si>
  <si>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</si>
  <si>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</si>
  <si>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</si>
  <si>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</si>
  <si>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</si>
  <si>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</si>
  <si>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</si>
  <si>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</si>
  <si>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</si>
  <si>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</si>
  <si>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</si>
  <si>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</si>
  <si>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</si>
  <si>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</si>
  <si>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</si>
  <si>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</si>
  <si>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</si>
  <si>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</si>
  <si>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</si>
  <si>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</si>
  <si>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</si>
  <si>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</si>
  <si>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</si>
  <si>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</si>
  <si>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</si>
  <si>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</si>
  <si>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</si>
  <si>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</si>
  <si>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</si>
  <si>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</si>
  <si>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</si>
  <si>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</si>
  <si>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</si>
  <si>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</si>
  <si>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</si>
  <si>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</si>
  <si>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</si>
  <si>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</si>
  <si>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</si>
  <si>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</si>
  <si>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</si>
  <si>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</si>
  <si>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</si>
  <si>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</si>
  <si>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</si>
  <si>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</si>
  <si>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</si>
  <si>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</si>
  <si>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</si>
  <si>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</si>
  <si>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</si>
  <si>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</si>
  <si>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</si>
  <si>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</si>
  <si>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</si>
  <si>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</si>
  <si>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</si>
  <si>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</si>
  <si>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</si>
  <si>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</si>
  <si>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</si>
  <si>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</si>
  <si>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</si>
  <si>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</si>
  <si>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</si>
  <si>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</si>
  <si>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</si>
  <si>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</si>
  <si>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</si>
  <si>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</si>
  <si>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</si>
  <si>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</si>
  <si>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</si>
  <si>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</si>
  <si>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</si>
  <si>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</si>
  <si>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</si>
  <si>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</si>
  <si>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</si>
  <si>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</si>
  <si>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</si>
  <si>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</si>
  <si>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</si>
  <si>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</si>
  <si>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</si>
  <si>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</si>
  <si>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</si>
  <si>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</si>
  <si>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</si>
  <si>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</si>
  <si>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</si>
  <si>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</si>
  <si>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</si>
  <si>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</si>
  <si>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</si>
  <si>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</si>
  <si>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</si>
  <si>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</si>
  <si>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</si>
  <si>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</si>
  <si>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</si>
  <si>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</si>
  <si>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</si>
  <si>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</si>
  <si>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</si>
  <si>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</si>
  <si>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</si>
  <si>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</si>
  <si>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</si>
  <si>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</si>
  <si>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</si>
  <si>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</si>
  <si>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</si>
  <si>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</si>
  <si>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</si>
  <si>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</si>
  <si>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</si>
  <si>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</si>
  <si>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</si>
  <si>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</si>
  <si>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</si>
  <si>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</si>
  <si>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</si>
  <si>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</si>
  <si>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</si>
  <si>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</si>
  <si>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</si>
  <si>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</si>
  <si>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</si>
  <si>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</si>
  <si>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</si>
  <si>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</si>
  <si>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</si>
  <si>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</si>
  <si>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</si>
  <si>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</si>
  <si>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</si>
  <si>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</si>
  <si>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</si>
  <si>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</si>
  <si>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</si>
  <si>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</si>
  <si>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</si>
  <si>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</si>
  <si>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</si>
  <si>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</si>
  <si>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</si>
  <si>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</si>
  <si>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</si>
  <si>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</si>
  <si>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</si>
  <si>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</si>
  <si>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</si>
  <si>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</si>
  <si>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</si>
  <si>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</si>
  <si>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</si>
  <si>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</si>
  <si>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</si>
  <si>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</si>
  <si>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</si>
  <si>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</si>
  <si>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</si>
  <si>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</si>
  <si>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</si>
  <si>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</si>
  <si>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</si>
  <si>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</si>
  <si>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</si>
  <si>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</si>
  <si>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</si>
  <si>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</si>
  <si>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</si>
  <si>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</si>
  <si>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</si>
  <si>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</si>
  <si>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</si>
  <si>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</si>
  <si>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</si>
  <si>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</si>
  <si>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</si>
  <si>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</si>
  <si>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</si>
  <si>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</si>
  <si>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</si>
  <si>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</si>
  <si>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</si>
  <si>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</si>
  <si>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</si>
  <si>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</si>
  <si>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</si>
  <si>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</si>
  <si>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</si>
  <si>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</si>
  <si>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</si>
  <si>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</si>
  <si>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</si>
  <si>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</si>
  <si>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</si>
  <si>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</si>
  <si>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</si>
  <si>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</si>
  <si>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</si>
  <si>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</si>
  <si>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</si>
  <si>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</si>
  <si>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</si>
  <si>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</si>
  <si>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</si>
  <si>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</si>
  <si>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</si>
  <si>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</si>
  <si>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</si>
  <si>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</si>
  <si>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</si>
  <si>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</si>
  <si>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</si>
  <si>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</si>
  <si>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</si>
  <si>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</si>
  <si>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</si>
  <si>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</si>
  <si>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</si>
  <si>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</si>
  <si>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</si>
  <si>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</si>
  <si>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</si>
  <si>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</si>
  <si>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</si>
  <si>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</si>
  <si>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</si>
  <si>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</si>
  <si>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</si>
  <si>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</si>
  <si>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</si>
  <si>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</si>
  <si>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</si>
  <si>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</si>
  <si>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</si>
  <si>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</si>
  <si>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</si>
  <si>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</si>
  <si>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</si>
  <si>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</si>
  <si>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</si>
  <si>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</si>
  <si>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</si>
  <si>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</si>
  <si>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</si>
  <si>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</si>
  <si>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</si>
  <si>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</si>
  <si>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</si>
  <si>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</si>
  <si>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</si>
  <si>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</si>
  <si>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</si>
  <si>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</si>
  <si>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</si>
  <si>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</si>
  <si>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</si>
  <si>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</si>
  <si>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</si>
  <si>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</si>
  <si>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</si>
  <si>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</si>
  <si>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</si>
  <si>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</si>
  <si>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</si>
  <si>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</si>
  <si>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</si>
  <si>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</si>
  <si>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</si>
  <si>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</si>
  <si>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</si>
  <si>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</si>
  <si>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</si>
  <si>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</si>
  <si>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</si>
  <si>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</si>
  <si>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</si>
  <si>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</si>
  <si>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</si>
  <si>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</si>
  <si>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</si>
  <si>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</si>
  <si>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</si>
  <si>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</si>
  <si>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</si>
  <si>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</si>
  <si>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</si>
  <si>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</si>
  <si>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</si>
  <si>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</si>
  <si>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</si>
  <si>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</si>
  <si>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</si>
  <si>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</si>
  <si>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</si>
  <si>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</si>
  <si>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</si>
  <si>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</si>
  <si>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</si>
  <si>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</si>
  <si>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</si>
  <si>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</si>
  <si>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</si>
  <si>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</si>
  <si>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</si>
  <si>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</si>
  <si>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</si>
  <si>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</si>
  <si>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</si>
  <si>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</si>
  <si>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</si>
  <si>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</si>
  <si>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</si>
  <si>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</si>
  <si>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</si>
  <si>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</si>
  <si>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</si>
  <si>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</si>
  <si>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</si>
  <si>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</si>
  <si>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</si>
  <si>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</si>
  <si>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</si>
  <si>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</si>
  <si>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</si>
  <si>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</si>
  <si>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</si>
  <si>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</si>
  <si>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</si>
  <si>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</si>
  <si>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</si>
  <si>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</si>
  <si>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</si>
  <si>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</si>
  <si>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</si>
  <si>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</si>
  <si>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</si>
  <si>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</si>
  <si>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</si>
  <si>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</si>
  <si>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</si>
  <si>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</si>
  <si>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</si>
  <si>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</si>
  <si>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</si>
  <si>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</si>
  <si>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</si>
  <si>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</si>
  <si>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</si>
  <si>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</si>
  <si>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</si>
  <si>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</si>
  <si>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</si>
  <si>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</si>
  <si>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</si>
  <si>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</si>
  <si>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</si>
  <si>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</si>
  <si>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</si>
  <si>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</si>
  <si>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</si>
  <si>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</si>
  <si>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</si>
  <si>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</si>
  <si>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</si>
  <si>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</si>
  <si>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</si>
  <si>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</si>
  <si>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</si>
  <si>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</si>
  <si>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</si>
  <si>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</si>
  <si>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</si>
  <si>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</si>
  <si>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</si>
  <si>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</si>
  <si>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</si>
  <si>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</si>
  <si>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</si>
  <si>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</si>
  <si>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</si>
  <si>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</si>
  <si>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</si>
  <si>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</si>
  <si>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</si>
  <si>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</si>
  <si>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</si>
  <si>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</si>
  <si>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</si>
  <si>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</si>
  <si>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</si>
  <si>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</si>
  <si>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</si>
  <si>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</si>
  <si>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</si>
  <si>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</si>
  <si>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</si>
  <si>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</si>
  <si>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</si>
  <si>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</si>
  <si>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</si>
  <si>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</si>
  <si>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</si>
  <si>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</si>
  <si>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</si>
  <si>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</si>
  <si>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</si>
  <si>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</si>
  <si>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</si>
  <si>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</si>
  <si>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</si>
  <si>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</si>
  <si>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</si>
  <si>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</si>
  <si>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</si>
  <si>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</si>
  <si>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</si>
  <si>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</si>
  <si>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</si>
  <si>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</si>
  <si>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</si>
  <si>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</si>
  <si>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</si>
  <si>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</si>
  <si>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</si>
  <si>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</si>
  <si>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</si>
  <si>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</si>
  <si>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</si>
  <si>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</si>
  <si>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</si>
  <si>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</si>
  <si>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</si>
  <si>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</si>
  <si>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</si>
  <si>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</si>
  <si>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</si>
  <si>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</si>
  <si>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</si>
  <si>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</si>
  <si>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</si>
  <si>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</si>
  <si>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</si>
  <si>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</si>
  <si>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</si>
  <si>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</si>
  <si>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</si>
  <si>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</si>
  <si>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</si>
  <si>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</si>
  <si>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</si>
  <si>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</si>
  <si>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</si>
  <si>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</si>
  <si>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</si>
  <si>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</si>
  <si>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</si>
  <si>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</si>
  <si>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</si>
  <si>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</si>
  <si>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</si>
  <si>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</si>
  <si>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</si>
  <si>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</si>
  <si>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</si>
  <si>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</si>
  <si>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</si>
  <si>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</si>
  <si>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</si>
  <si>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</si>
  <si>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</si>
  <si>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</si>
  <si>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</si>
  <si>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</si>
  <si>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</si>
  <si>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</si>
  <si>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</si>
  <si>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</si>
  <si>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</si>
  <si>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</si>
  <si>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</si>
  <si>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</si>
  <si>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</si>
  <si>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</si>
  <si>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</si>
  <si>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</si>
  <si>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</si>
  <si>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</si>
  <si>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</si>
  <si>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</si>
  <si>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</si>
  <si>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</si>
  <si>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</si>
  <si>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</si>
  <si>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</si>
  <si>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</si>
  <si>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</si>
  <si>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</si>
  <si>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</si>
  <si>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</si>
  <si>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</si>
  <si>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</si>
  <si>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</si>
  <si>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</si>
  <si>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</si>
  <si>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</si>
  <si>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</si>
  <si>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</si>
  <si>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</si>
  <si>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</si>
  <si>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</si>
  <si>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</si>
  <si>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</si>
  <si>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</si>
  <si>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</si>
  <si>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</si>
  <si>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</si>
  <si>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</si>
  <si>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</si>
  <si>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</si>
  <si>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</si>
  <si>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</si>
  <si>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</si>
  <si>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</si>
  <si>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</si>
  <si>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</si>
  <si>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</si>
  <si>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</si>
  <si>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</si>
  <si>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</si>
  <si>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</si>
  <si>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</si>
  <si>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</si>
  <si>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</si>
  <si>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</si>
  <si>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</si>
  <si>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</si>
  <si>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</si>
  <si>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</si>
  <si>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</si>
  <si>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</si>
  <si>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</si>
  <si>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</si>
  <si>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</si>
  <si>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</si>
  <si>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</si>
  <si>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</si>
  <si>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</si>
  <si>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</si>
  <si>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</si>
  <si>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</si>
  <si>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</si>
  <si>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</si>
  <si>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</si>
  <si>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</si>
  <si>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</si>
  <si>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</si>
  <si>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</si>
  <si>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</si>
  <si>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</si>
  <si>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</si>
  <si>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</si>
  <si>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</si>
  <si>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</si>
  <si>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</si>
  <si>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</si>
  <si>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</si>
  <si>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</si>
  <si>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</si>
  <si>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</si>
  <si>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</si>
  <si>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</si>
  <si>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</si>
  <si>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</si>
  <si>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</si>
  <si>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</si>
  <si>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</si>
  <si>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</si>
  <si>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</si>
  <si>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</si>
  <si>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</si>
  <si>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</si>
  <si>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</si>
  <si>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</si>
  <si>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</si>
  <si>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</si>
  <si>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</si>
  <si>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</si>
  <si>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</si>
  <si>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</si>
  <si>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</si>
  <si>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</si>
  <si>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</si>
  <si>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</si>
  <si>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</si>
  <si>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</si>
  <si>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</si>
  <si>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</si>
  <si>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</si>
  <si>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</si>
  <si>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</si>
  <si>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</si>
  <si>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</si>
  <si>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</si>
  <si>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</si>
  <si>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</si>
  <si>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</si>
  <si>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</si>
  <si>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</si>
  <si>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</si>
  <si>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</si>
  <si>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</si>
  <si>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</si>
  <si>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</si>
  <si>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</si>
  <si>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</si>
  <si>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</si>
  <si>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</si>
  <si>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</si>
  <si>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</si>
  <si>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</si>
  <si>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</si>
  <si>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</si>
  <si>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</si>
  <si>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</si>
  <si>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</si>
  <si>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</si>
  <si>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</si>
  <si>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</si>
  <si>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</si>
  <si>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</si>
  <si>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</si>
  <si>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</si>
  <si>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</si>
  <si>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</si>
  <si>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</si>
  <si>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</si>
  <si>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</si>
  <si>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</si>
  <si>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</si>
  <si>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</si>
  <si>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</si>
  <si>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</si>
  <si>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</si>
  <si>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</si>
  <si>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</si>
  <si>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</si>
  <si>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</si>
  <si>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</si>
  <si>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</si>
  <si>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</si>
  <si>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</si>
  <si>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</si>
  <si>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</si>
  <si>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</si>
  <si>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</si>
  <si>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</si>
  <si>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</si>
  <si>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</si>
  <si>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</si>
  <si>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</si>
  <si>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</si>
  <si>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</si>
  <si>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</si>
  <si>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</si>
  <si>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</si>
  <si>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</si>
  <si>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</si>
  <si>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</si>
  <si>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</si>
  <si>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</si>
  <si>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</si>
  <si>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</si>
  <si>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</si>
  <si>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</si>
  <si>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</si>
  <si>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</si>
  <si>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</si>
  <si>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</si>
  <si>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</si>
  <si>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</si>
  <si>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</si>
  <si>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</si>
  <si>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</si>
  <si>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</si>
  <si>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</si>
  <si>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</si>
  <si>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</si>
  <si>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</si>
  <si>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</si>
  <si>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</si>
  <si>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</si>
  <si>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</si>
  <si>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</si>
  <si>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</si>
  <si>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</si>
  <si>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</si>
  <si>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</si>
  <si>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</si>
  <si>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</si>
  <si>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</si>
  <si>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</si>
  <si>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</si>
  <si>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</si>
  <si>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</si>
  <si>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</si>
  <si>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</si>
  <si>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</si>
  <si>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</si>
  <si>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</si>
  <si>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</si>
  <si>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</si>
  <si>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</si>
  <si>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</si>
  <si>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</si>
  <si>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</si>
  <si>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</si>
  <si>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</si>
  <si>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</si>
  <si>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</si>
  <si>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</si>
  <si>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</si>
  <si>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</si>
  <si>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</si>
  <si>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</si>
  <si>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</si>
  <si>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</si>
  <si>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</si>
  <si>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</si>
  <si>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</si>
  <si>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</si>
  <si>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</si>
  <si>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</si>
  <si>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</si>
  <si>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</si>
  <si>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</si>
  <si>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</si>
  <si>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</si>
  <si>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</si>
  <si>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</si>
  <si>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</si>
  <si>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</si>
  <si>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</si>
  <si>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</si>
  <si>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</si>
  <si>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</si>
  <si>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</si>
  <si>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</si>
  <si>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</si>
  <si>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</si>
  <si>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</si>
  <si>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</si>
  <si>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</si>
  <si>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</si>
  <si>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</si>
  <si>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</si>
  <si>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</si>
  <si>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</si>
  <si>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</si>
  <si>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</si>
  <si>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</si>
  <si>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</si>
  <si>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</si>
  <si>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</si>
  <si>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</si>
  <si>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</si>
  <si>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</si>
  <si>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</si>
  <si>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</si>
  <si>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</si>
  <si>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</si>
  <si>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</si>
  <si>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</si>
  <si>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</si>
  <si>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</si>
  <si>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</si>
  <si>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</si>
  <si>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</si>
  <si>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</si>
  <si>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</si>
  <si>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</si>
  <si>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</si>
  <si>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</si>
  <si>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</si>
  <si>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</si>
  <si>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</si>
  <si>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</si>
  <si>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</si>
  <si>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</si>
  <si>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</si>
  <si>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</si>
  <si>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</si>
  <si>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</si>
  <si>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</si>
  <si>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</si>
  <si>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</si>
  <si>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</si>
  <si>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</si>
  <si>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</si>
  <si>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</si>
  <si>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</si>
  <si>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</si>
  <si>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</si>
  <si>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</si>
  <si>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</si>
  <si>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</si>
  <si>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</si>
  <si>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</si>
  <si>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</si>
  <si>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</si>
  <si>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</si>
  <si>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</si>
  <si>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</si>
  <si>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</si>
  <si>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</si>
  <si>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</si>
  <si>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</si>
  <si>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</si>
  <si>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</si>
  <si>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</si>
  <si>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</si>
  <si>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</si>
  <si>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</si>
  <si>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</si>
  <si>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</si>
  <si>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</si>
  <si>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</si>
  <si>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</si>
  <si>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</si>
  <si>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</si>
  <si>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</si>
  <si>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</si>
  <si>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</si>
  <si>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</si>
  <si>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</si>
  <si>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</si>
  <si>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</si>
  <si>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</si>
  <si>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</si>
  <si>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</si>
  <si>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</si>
  <si>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</si>
  <si>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</si>
  <si>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</si>
  <si>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</si>
  <si>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</si>
  <si>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</si>
  <si>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</si>
  <si>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</si>
  <si>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</si>
  <si>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</si>
  <si>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</si>
  <si>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</si>
  <si>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</si>
  <si>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</si>
  <si>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</si>
  <si>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</si>
  <si>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</si>
  <si>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</si>
  <si>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</si>
  <si>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</si>
  <si>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</si>
  <si>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</si>
  <si>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</si>
  <si>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</si>
  <si>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</si>
  <si>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</si>
  <si>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</si>
  <si>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</si>
  <si>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</si>
  <si>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</si>
  <si>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</si>
  <si>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</si>
  <si>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</si>
  <si>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</si>
  <si>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</si>
  <si>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</si>
  <si>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</si>
  <si>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</si>
  <si>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</si>
  <si>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</si>
  <si>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</si>
  <si>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</si>
  <si>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</si>
  <si>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</si>
  <si>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</si>
  <si>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</si>
  <si>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</si>
  <si>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</si>
  <si>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</si>
  <si>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</si>
  <si>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</si>
  <si>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</si>
  <si>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</si>
  <si>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</si>
  <si>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</si>
  <si>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</si>
  <si>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</si>
  <si>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</si>
  <si>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</si>
  <si>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</si>
  <si>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</si>
  <si>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</si>
  <si>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</si>
  <si>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</si>
  <si>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</si>
  <si>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</si>
  <si>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</si>
  <si>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</si>
  <si>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</si>
  <si>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</si>
  <si>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</si>
  <si>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</si>
  <si>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</si>
  <si>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</si>
  <si>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</si>
  <si>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</si>
  <si>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</si>
  <si>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</si>
  <si>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</si>
  <si>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</si>
  <si>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</si>
  <si>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</si>
  <si>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</si>
  <si>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</si>
  <si>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</si>
  <si>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</si>
  <si>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</si>
  <si>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</si>
  <si>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</si>
  <si>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</si>
  <si>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</si>
  <si>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</si>
  <si>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</si>
  <si>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</si>
  <si>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</si>
  <si>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</si>
  <si>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</si>
  <si>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</si>
  <si>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</si>
  <si>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</si>
  <si>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</si>
  <si>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</si>
  <si>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</si>
  <si>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</si>
  <si>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</si>
  <si>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</si>
  <si>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</si>
  <si>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</si>
  <si>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</si>
  <si>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</si>
  <si>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</si>
  <si>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</si>
  <si>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</si>
  <si>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</si>
  <si>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</si>
  <si>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</si>
  <si>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</si>
  <si>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</si>
  <si>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</si>
  <si>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</si>
  <si>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</si>
  <si>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</si>
  <si>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</si>
  <si>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</si>
  <si>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</si>
  <si>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</si>
  <si>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</si>
  <si>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</si>
  <si>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</si>
  <si>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</si>
  <si>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</si>
  <si>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</si>
  <si>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</si>
  <si>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</si>
  <si>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</si>
  <si>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</si>
  <si>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</si>
  <si>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</si>
  <si>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</si>
  <si>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</si>
  <si>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</si>
  <si>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</si>
  <si>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</si>
  <si>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</si>
  <si>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</si>
  <si>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</si>
  <si>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</si>
  <si>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</si>
  <si>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</si>
  <si>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</si>
  <si>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</si>
  <si>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</si>
  <si>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</si>
  <si>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</si>
  <si>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</si>
  <si>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</si>
  <si>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</si>
  <si>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</si>
  <si>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</si>
  <si>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</si>
  <si>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</si>
  <si>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</si>
  <si>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</si>
  <si>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</si>
  <si>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</si>
  <si>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</si>
  <si>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</si>
  <si>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</si>
  <si>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</si>
  <si>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</si>
  <si>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</si>
  <si>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</si>
  <si>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</si>
  <si>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</si>
  <si>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</si>
  <si>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</si>
  <si>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</si>
  <si>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</si>
  <si>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</si>
  <si>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</si>
  <si>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</si>
  <si>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</si>
  <si>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</si>
  <si>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</si>
  <si>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</si>
  <si>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</si>
  <si>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</si>
  <si>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</si>
  <si>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</si>
  <si>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</si>
  <si>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</si>
  <si>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</si>
  <si>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</si>
  <si>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</si>
  <si>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</si>
  <si>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</si>
  <si>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</si>
  <si>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</si>
  <si>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</si>
  <si>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</si>
  <si>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</si>
  <si>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</si>
  <si>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</si>
  <si>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</si>
  <si>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</si>
  <si>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</si>
  <si>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</si>
  <si>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</si>
  <si>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</si>
  <si>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</si>
  <si>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</si>
  <si>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</si>
  <si>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</si>
  <si>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</si>
  <si>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</si>
  <si>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</si>
  <si>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</si>
  <si>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</si>
  <si>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</si>
  <si>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</si>
  <si>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</si>
  <si>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</si>
  <si>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</si>
  <si>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</si>
  <si>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</si>
  <si>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</si>
  <si>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</si>
  <si>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</si>
  <si>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</si>
  <si>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</si>
  <si>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</si>
  <si>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</si>
  <si>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</si>
  <si>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</si>
  <si>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</si>
  <si>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</si>
  <si>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</si>
  <si>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</si>
  <si>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</si>
  <si>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</si>
  <si>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</si>
  <si>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</si>
  <si>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</si>
  <si>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</si>
  <si>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</si>
  <si>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</si>
  <si>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</si>
  <si>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</si>
  <si>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</si>
  <si>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</si>
  <si>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</si>
  <si>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</si>
  <si>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</si>
  <si>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</si>
  <si>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</si>
  <si>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</si>
  <si>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</si>
  <si>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</si>
  <si>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</si>
  <si>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</si>
  <si>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</si>
  <si>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</si>
  <si>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</si>
  <si>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</si>
  <si>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</si>
  <si>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</si>
  <si>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</si>
  <si>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</si>
  <si>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</si>
  <si>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</si>
  <si>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</si>
  <si>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</si>
  <si>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</si>
  <si>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</si>
  <si>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</si>
  <si>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</si>
  <si>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</si>
  <si>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</si>
  <si>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</si>
  <si>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</si>
  <si>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</si>
  <si>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</si>
  <si>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</si>
  <si>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</si>
  <si>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</si>
  <si>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</si>
  <si>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</si>
  <si>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</si>
  <si>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</si>
  <si>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</si>
  <si>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</si>
  <si>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</si>
  <si>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</si>
  <si>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</si>
  <si>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</si>
  <si>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</si>
  <si>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</si>
  <si>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</si>
  <si>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</si>
  <si>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</si>
  <si>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</si>
  <si>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</si>
  <si>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</si>
  <si>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</si>
  <si>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</si>
  <si>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</si>
  <si>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</si>
  <si>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</si>
  <si>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</si>
  <si>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</si>
  <si>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</si>
  <si>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</si>
  <si>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</si>
  <si>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</si>
  <si>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</si>
  <si>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</si>
  <si>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</si>
  <si>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</si>
  <si>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</si>
  <si>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</si>
  <si>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</si>
  <si>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</si>
  <si>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</si>
  <si>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</si>
  <si>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</si>
  <si>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</si>
  <si>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</si>
  <si>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</si>
  <si>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</si>
  <si>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</si>
  <si>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</si>
  <si>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</si>
  <si>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</si>
  <si>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</si>
  <si>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</si>
  <si>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</si>
  <si>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</si>
  <si>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</si>
  <si>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</si>
  <si>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</si>
  <si>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</si>
  <si>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</si>
  <si>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</si>
  <si>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</si>
  <si>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</si>
  <si>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</si>
  <si>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</si>
  <si>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</si>
  <si>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</si>
  <si>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</si>
  <si>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</si>
  <si>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</si>
  <si>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</si>
  <si>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</si>
  <si>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</si>
  <si>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</si>
  <si>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</si>
  <si>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</si>
  <si>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</si>
  <si>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</si>
  <si>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</si>
  <si>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</si>
  <si>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</si>
  <si>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</si>
  <si>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</si>
  <si>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</si>
  <si>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</si>
  <si>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</si>
  <si>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</si>
  <si>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</si>
  <si>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</si>
  <si>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</si>
  <si>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</si>
  <si>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</si>
  <si>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</si>
  <si>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</si>
  <si>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</si>
  <si>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</si>
  <si>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</si>
  <si>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</si>
  <si>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</si>
  <si>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</si>
  <si>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</si>
  <si>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</si>
  <si>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</si>
  <si>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</si>
  <si>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</si>
  <si>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</si>
  <si>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</si>
  <si>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</si>
  <si>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</si>
  <si>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</si>
  <si>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</si>
  <si>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</si>
  <si>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</si>
  <si>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</si>
  <si>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</si>
  <si>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</si>
  <si>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</si>
  <si>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</si>
  <si>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</si>
  <si>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</si>
  <si>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</si>
  <si>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</si>
  <si>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</si>
  <si>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</si>
  <si>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</si>
  <si>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</si>
  <si>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</si>
  <si>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</si>
  <si>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</si>
  <si>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</si>
  <si>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</si>
  <si>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</si>
  <si>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</si>
  <si>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</si>
  <si>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</si>
  <si>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</si>
  <si>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</si>
  <si>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</si>
  <si>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</si>
  <si>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</si>
  <si>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</si>
  <si>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</si>
  <si>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</si>
  <si>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</si>
  <si>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</si>
  <si>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</si>
  <si>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</si>
  <si>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</si>
  <si>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</si>
  <si>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</si>
  <si>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</si>
  <si>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</si>
  <si>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</si>
  <si>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</si>
  <si>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</si>
  <si>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</si>
  <si>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</si>
  <si>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</si>
  <si>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</si>
  <si>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</si>
  <si>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</si>
  <si>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</si>
  <si>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</si>
  <si>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</si>
  <si>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</si>
  <si>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</si>
  <si>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</si>
  <si>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</si>
  <si>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</si>
  <si>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</si>
  <si>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</si>
  <si>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</si>
  <si>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</si>
  <si>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</si>
  <si>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</si>
  <si>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</si>
  <si>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</si>
  <si>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</si>
  <si>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</si>
  <si>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</si>
  <si>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</si>
  <si>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</si>
  <si>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</si>
  <si>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</si>
  <si>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</si>
  <si>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</si>
  <si>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</si>
  <si>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</si>
  <si>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</si>
  <si>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</si>
  <si>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</si>
  <si>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</si>
  <si>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</si>
  <si>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</si>
  <si>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</si>
  <si>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</si>
  <si>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</si>
  <si>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</si>
  <si>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</si>
  <si>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</si>
  <si>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</si>
  <si>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</si>
  <si>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</si>
  <si>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</si>
  <si>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</si>
  <si>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</si>
  <si>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</si>
  <si>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</si>
  <si>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</si>
  <si>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</si>
  <si>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</si>
  <si>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</si>
  <si>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</si>
  <si>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</si>
  <si>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</si>
  <si>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</si>
  <si>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</si>
  <si>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</si>
  <si>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</si>
  <si>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</si>
  <si>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</si>
  <si>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</si>
  <si>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</si>
  <si>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</si>
  <si>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</si>
  <si>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</si>
  <si>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</si>
  <si>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</si>
  <si>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</si>
  <si>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</si>
  <si>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</si>
  <si>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</si>
  <si>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</si>
  <si>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</si>
  <si>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</si>
  <si>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</si>
  <si>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</si>
  <si>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</si>
  <si>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</si>
  <si>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</si>
  <si>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</si>
  <si>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</si>
  <si>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</si>
  <si>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</si>
  <si>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</si>
  <si>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</si>
  <si>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</si>
  <si>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</si>
  <si>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</si>
  <si>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</si>
  <si>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</si>
  <si>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</si>
  <si>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</si>
  <si>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</si>
  <si>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</si>
  <si>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</si>
  <si>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</si>
  <si>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</si>
  <si>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</si>
  <si>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</si>
  <si>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</si>
  <si>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</si>
  <si>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</si>
  <si>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</si>
  <si>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</si>
  <si>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</si>
  <si>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</si>
  <si>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</si>
  <si>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</si>
  <si>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</si>
  <si>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</si>
  <si>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</si>
  <si>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</si>
  <si>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</si>
  <si>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</si>
  <si>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</si>
  <si>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</si>
  <si>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</si>
  <si>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</si>
  <si>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</si>
  <si>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</si>
  <si>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</si>
  <si>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</si>
  <si>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</si>
  <si>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</si>
  <si>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</si>
  <si>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</si>
  <si>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</si>
  <si>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</si>
  <si>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</si>
  <si>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</si>
  <si>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</si>
  <si>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</si>
  <si>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</si>
  <si>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</si>
  <si>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</si>
  <si>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</si>
  <si>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</si>
  <si>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</si>
  <si>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</si>
  <si>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</si>
  <si>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</si>
  <si>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</si>
  <si>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</si>
  <si>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</si>
  <si>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</si>
  <si>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</si>
  <si>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</si>
  <si>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</si>
  <si>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</si>
  <si>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</si>
  <si>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</si>
  <si>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</si>
  <si>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</si>
  <si>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</si>
  <si>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</si>
  <si>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</si>
  <si>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</si>
  <si>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</si>
  <si>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</si>
  <si>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</si>
  <si>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</si>
  <si>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</si>
  <si>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</si>
  <si>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</si>
  <si>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</si>
  <si>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</si>
  <si>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</si>
  <si>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</si>
  <si>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</si>
  <si>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</si>
  <si>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</si>
  <si>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</si>
  <si>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</si>
  <si>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</si>
  <si>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</si>
  <si>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</si>
  <si>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</si>
  <si>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</si>
  <si>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</si>
  <si>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</si>
  <si>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</si>
  <si>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</si>
  <si>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</si>
  <si>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</si>
  <si>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</si>
  <si>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</si>
  <si>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</si>
  <si>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</si>
  <si>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</si>
  <si>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</si>
  <si>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</si>
  <si>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</si>
  <si>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</si>
  <si>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</si>
  <si>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</si>
  <si>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</si>
  <si>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</si>
  <si>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</si>
  <si>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</si>
  <si>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</si>
  <si>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</si>
  <si>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</si>
  <si>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</si>
  <si>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</si>
  <si>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</si>
  <si>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</si>
  <si>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</si>
  <si>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</si>
  <si>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</si>
  <si>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</si>
  <si>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</si>
  <si>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</si>
  <si>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</si>
  <si>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</si>
  <si>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</si>
  <si>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</si>
  <si>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</si>
  <si>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</si>
  <si>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</si>
  <si>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</si>
  <si>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</si>
  <si>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</si>
  <si>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</si>
  <si>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</si>
  <si>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</si>
  <si>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</si>
  <si>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</si>
  <si>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</si>
  <si>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</si>
  <si>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</si>
  <si>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</si>
  <si>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</si>
  <si>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</si>
  <si>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</si>
  <si>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</si>
  <si>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</si>
  <si>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</si>
  <si>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</si>
  <si>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</si>
  <si>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</si>
  <si>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</si>
  <si>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</si>
  <si>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</si>
  <si>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</si>
  <si>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</si>
  <si>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</si>
  <si>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</si>
  <si>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</si>
  <si>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</si>
  <si>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</si>
  <si>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</si>
  <si>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</si>
  <si>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</si>
  <si>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</si>
  <si>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</si>
  <si>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</si>
  <si>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</si>
  <si>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</si>
  <si>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</si>
  <si>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</si>
  <si>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</si>
  <si>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</si>
  <si>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</si>
  <si>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</si>
  <si>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</si>
  <si>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</si>
  <si>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</si>
  <si>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</si>
  <si>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</si>
  <si>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</si>
  <si>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</si>
  <si>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</si>
  <si>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</si>
  <si>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</si>
  <si>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</si>
  <si>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</si>
  <si>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</si>
  <si>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</si>
  <si>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</si>
  <si>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</si>
  <si>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</si>
  <si>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</si>
  <si>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</si>
  <si>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</si>
  <si>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</si>
  <si>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</si>
  <si>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</si>
  <si>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</si>
  <si>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</si>
  <si>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</si>
  <si>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</si>
  <si>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</si>
  <si>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</si>
  <si>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</si>
  <si>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</si>
  <si>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</si>
  <si>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</si>
  <si>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</si>
  <si>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</si>
  <si>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</si>
  <si>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</si>
  <si>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</si>
  <si>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</si>
  <si>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</si>
  <si>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</si>
  <si>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</si>
  <si>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</si>
  <si>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</si>
  <si>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</si>
  <si>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</si>
  <si>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</si>
  <si>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</si>
  <si>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</si>
  <si>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</si>
  <si>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</si>
  <si>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</si>
  <si>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</si>
  <si>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</si>
  <si>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</si>
  <si>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</si>
  <si>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</si>
  <si>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</si>
  <si>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</si>
  <si>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</si>
  <si>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</si>
  <si>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</si>
  <si>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</si>
  <si>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</si>
  <si>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</si>
  <si>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</si>
  <si>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</si>
  <si>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</si>
  <si>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</si>
  <si>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</si>
  <si>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</si>
  <si>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</si>
  <si>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</si>
  <si>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</si>
  <si>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</si>
  <si>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</si>
  <si>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</si>
  <si>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</si>
  <si>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</si>
  <si>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</si>
  <si>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</si>
  <si>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</si>
  <si>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</si>
  <si>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</si>
  <si>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</si>
  <si>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</si>
  <si>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</si>
  <si>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</si>
  <si>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</si>
  <si>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</si>
  <si>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</si>
  <si>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</si>
  <si>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</si>
  <si>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</si>
  <si>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</si>
  <si>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</si>
  <si>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</si>
  <si>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</si>
  <si>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</si>
  <si>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</si>
  <si>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</si>
  <si>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</si>
  <si>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</si>
  <si>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</si>
  <si>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</si>
  <si>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</si>
  <si>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</si>
  <si>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</si>
  <si>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</si>
  <si>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</si>
  <si>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</si>
  <si>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</si>
  <si>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</si>
  <si>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</si>
  <si>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</si>
  <si>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</si>
  <si>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</si>
  <si>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</si>
  <si>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</si>
  <si>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</si>
  <si>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</si>
  <si>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</si>
  <si>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</si>
  <si>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</si>
  <si>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</si>
  <si>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</si>
  <si>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</si>
  <si>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</si>
  <si>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</si>
  <si>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</si>
  <si>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</si>
  <si>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</si>
  <si>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</si>
  <si>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</si>
  <si>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</si>
  <si>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</si>
  <si>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</si>
  <si>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</si>
  <si>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</si>
  <si>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</si>
  <si>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</si>
  <si>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</si>
  <si>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</si>
  <si>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</si>
  <si>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</si>
  <si>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</si>
  <si>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</si>
  <si>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</si>
  <si>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</si>
  <si>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</si>
  <si>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</si>
  <si>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</si>
  <si>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</si>
  <si>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</si>
  <si>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</si>
  <si>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</si>
  <si>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</si>
  <si>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</si>
  <si>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</si>
  <si>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</si>
  <si>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</si>
  <si>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</si>
  <si>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</si>
  <si>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</si>
  <si>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</si>
  <si>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</si>
  <si>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</si>
  <si>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</si>
  <si>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</si>
  <si>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</si>
  <si>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</si>
  <si>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</si>
  <si>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</si>
  <si>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</si>
  <si>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</si>
  <si>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</si>
  <si>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</si>
  <si>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</si>
  <si>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</si>
  <si>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</si>
  <si>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</si>
  <si>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</si>
  <si>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</si>
  <si>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</si>
  <si>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</si>
  <si>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</si>
  <si>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</si>
  <si>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</si>
  <si>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</si>
  <si>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</si>
  <si>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</si>
  <si>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</si>
  <si>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</si>
  <si>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</si>
  <si>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</si>
  <si>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</si>
  <si>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</si>
  <si>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</si>
  <si>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</si>
  <si>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</si>
  <si>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</si>
  <si>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</si>
  <si>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</si>
  <si>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</si>
  <si>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</si>
  <si>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</si>
  <si>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</si>
  <si>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</si>
  <si>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</si>
  <si>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</si>
  <si>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</si>
  <si>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</si>
  <si>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</si>
  <si>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</si>
  <si>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</si>
  <si>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</si>
  <si>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</si>
  <si>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</si>
  <si>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</si>
  <si>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</si>
  <si>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</si>
  <si>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</si>
  <si>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</si>
  <si>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</si>
  <si>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</si>
  <si>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</si>
  <si>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</si>
  <si>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</si>
  <si>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</si>
  <si>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</si>
  <si>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</si>
  <si>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</si>
  <si>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</si>
  <si>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</si>
  <si>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</si>
  <si>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</si>
  <si>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</si>
  <si>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</si>
  <si>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</si>
  <si>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</si>
  <si>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</si>
  <si>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</si>
  <si>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</si>
  <si>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</si>
  <si>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</si>
  <si>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</si>
  <si>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</si>
  <si>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</si>
  <si>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</si>
  <si>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</si>
  <si>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</si>
  <si>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</si>
  <si>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</si>
  <si>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</si>
  <si>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</si>
  <si>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</si>
  <si>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</si>
  <si>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</si>
  <si>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</si>
  <si>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</si>
  <si>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</si>
  <si>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</si>
  <si>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</si>
  <si>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</si>
  <si>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</si>
  <si>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</si>
  <si>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</si>
  <si>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</si>
  <si>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</si>
  <si>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</si>
  <si>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</si>
  <si>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</si>
  <si>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</si>
  <si>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</si>
  <si>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</si>
  <si>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</si>
  <si>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</si>
  <si>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</si>
  <si>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</si>
  <si>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</si>
  <si>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</si>
  <si>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</si>
  <si>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</si>
  <si>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</si>
  <si>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</si>
  <si>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</si>
  <si>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</si>
  <si>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</si>
  <si>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</si>
  <si>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</si>
  <si>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</si>
  <si>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</si>
  <si>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</si>
  <si>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</si>
  <si>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</si>
  <si>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</si>
  <si>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</si>
  <si>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</si>
  <si>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</si>
  <si>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</si>
  <si>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</si>
  <si>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</si>
  <si>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</si>
  <si>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</si>
  <si>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</si>
  <si>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</si>
  <si>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</si>
  <si>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</si>
  <si>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</si>
  <si>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</si>
  <si>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</si>
  <si>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</si>
  <si>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</si>
  <si>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</si>
  <si>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</si>
  <si>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</si>
  <si>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</si>
  <si>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</si>
  <si>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</si>
  <si>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</si>
  <si>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</si>
  <si>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</si>
  <si>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</si>
  <si>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</si>
  <si>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</si>
  <si>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</si>
  <si>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</si>
  <si>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</si>
  <si>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</si>
  <si>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</si>
  <si>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</si>
  <si>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</si>
  <si>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</si>
  <si>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</si>
  <si>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</si>
  <si>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</si>
  <si>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</si>
  <si>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</si>
  <si>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</si>
  <si>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</si>
  <si>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</si>
  <si>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</si>
  <si>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</si>
  <si>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</si>
  <si>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</si>
  <si>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</si>
  <si>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</si>
  <si>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</si>
  <si>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</si>
  <si>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</si>
  <si>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</si>
  <si>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</si>
  <si>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</si>
  <si>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</si>
  <si>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</si>
  <si>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</si>
  <si>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</si>
  <si>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</si>
  <si>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</si>
  <si>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</si>
  <si>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</si>
  <si>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</si>
  <si>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</si>
  <si>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</si>
  <si>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</si>
  <si>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</si>
  <si>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</si>
  <si>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</si>
  <si>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</si>
  <si>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</si>
  <si>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</si>
  <si>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</si>
  <si>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</si>
  <si>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</si>
  <si>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</si>
  <si>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</si>
  <si>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</si>
  <si>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</si>
  <si>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</si>
  <si>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</si>
  <si>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</si>
  <si>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</si>
  <si>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</si>
  <si>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</si>
  <si>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</si>
  <si>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</si>
  <si>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</si>
  <si>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</si>
  <si>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</si>
  <si>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</si>
  <si>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</si>
  <si>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</si>
  <si>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</si>
  <si>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</si>
  <si>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</si>
  <si>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</si>
  <si>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</si>
  <si>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</si>
  <si>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</si>
  <si>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</si>
  <si>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</si>
  <si>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</si>
  <si>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</si>
  <si>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</si>
  <si>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</si>
  <si>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</si>
  <si>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</si>
  <si>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</si>
  <si>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</si>
  <si>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</si>
  <si>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</si>
  <si>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</si>
  <si>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</si>
  <si>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</si>
  <si>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</si>
  <si>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</si>
  <si>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</si>
  <si>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</si>
  <si>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</si>
  <si>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</si>
  <si>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</si>
  <si>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</si>
  <si>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</si>
  <si>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</si>
  <si>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</si>
  <si>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</si>
  <si>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</si>
  <si>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</si>
  <si>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</si>
  <si>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</si>
  <si>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</si>
  <si>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</si>
  <si>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</si>
  <si>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</si>
  <si>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</si>
  <si>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</si>
  <si>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</si>
  <si>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</si>
  <si>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</si>
  <si>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</si>
  <si>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</si>
  <si>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</si>
  <si>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</si>
  <si>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</si>
  <si>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</si>
  <si>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</si>
  <si>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</si>
  <si>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</si>
  <si>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</si>
  <si>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</si>
  <si>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</si>
  <si>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</si>
  <si>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</si>
  <si>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</si>
  <si>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</si>
  <si>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</si>
  <si>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</si>
  <si>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</si>
  <si>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</si>
  <si>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</si>
  <si>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</si>
  <si>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</si>
  <si>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</si>
  <si>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</si>
  <si>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</si>
  <si>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</si>
  <si>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</si>
  <si>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</si>
  <si>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</si>
  <si>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</si>
  <si>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</si>
  <si>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</si>
  <si>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</si>
  <si>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</si>
  <si>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</si>
  <si>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</si>
  <si>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</si>
  <si>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</si>
  <si>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</si>
  <si>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</si>
  <si>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</si>
  <si>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</si>
  <si>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</si>
  <si>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</si>
  <si>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</si>
  <si>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</si>
  <si>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</si>
  <si>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</si>
  <si>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</si>
  <si>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</si>
  <si>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</si>
  <si>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</si>
  <si>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</si>
  <si>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</si>
  <si>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</si>
  <si>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</si>
  <si>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</si>
  <si>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</si>
  <si>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</si>
  <si>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</si>
  <si>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</si>
  <si>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</si>
  <si>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</si>
  <si>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</si>
  <si>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</si>
  <si>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</si>
  <si>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</si>
  <si>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</si>
  <si>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</si>
  <si>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</si>
  <si>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</si>
  <si>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</si>
  <si>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</si>
  <si>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</si>
  <si>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</si>
  <si>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</si>
  <si>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</si>
  <si>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</si>
  <si>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</si>
  <si>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</si>
  <si>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</si>
  <si>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</si>
  <si>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</si>
  <si>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</si>
  <si>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</si>
  <si>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</si>
  <si>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</si>
  <si>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</si>
  <si>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</si>
  <si>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</si>
  <si>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</si>
  <si>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</si>
  <si>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</si>
  <si>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</si>
  <si>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</si>
  <si>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</si>
  <si>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</si>
  <si>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</si>
  <si>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</si>
  <si>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</si>
  <si>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</si>
  <si>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</si>
  <si>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</si>
  <si>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</si>
  <si>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</si>
  <si>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</si>
  <si>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</si>
  <si>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</si>
  <si>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</si>
  <si>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</si>
  <si>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</si>
  <si>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</si>
  <si>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</si>
  <si>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</si>
  <si>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</si>
  <si>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</si>
  <si>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</si>
  <si>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</si>
  <si>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</si>
  <si>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</si>
  <si>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</si>
  <si>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</si>
  <si>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</si>
  <si>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</si>
  <si>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</si>
  <si>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</si>
  <si>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</si>
  <si>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</si>
  <si>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</si>
  <si>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</si>
  <si>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</si>
  <si>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</si>
  <si>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</si>
  <si>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</si>
  <si>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</si>
  <si>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</si>
  <si>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</si>
  <si>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</si>
  <si>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</si>
  <si>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</si>
  <si>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</si>
  <si>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</si>
  <si>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</si>
  <si>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</si>
  <si>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</si>
  <si>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</si>
  <si>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</si>
  <si>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</si>
  <si>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</si>
  <si>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</si>
  <si>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</si>
  <si>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</si>
  <si>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</si>
  <si>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</si>
  <si>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</si>
  <si>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</si>
  <si>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</si>
  <si>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</si>
  <si>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</si>
  <si>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</si>
  <si>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</si>
  <si>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</si>
  <si>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</si>
  <si>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</si>
  <si>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</si>
  <si>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</si>
  <si>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</si>
  <si>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</si>
  <si>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</si>
  <si>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</si>
  <si>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</si>
  <si>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</si>
  <si>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</si>
  <si>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</si>
  <si>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</si>
  <si>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</si>
  <si>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</si>
  <si>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</si>
  <si>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</si>
  <si>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</si>
  <si>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</si>
  <si>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</si>
  <si>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</si>
  <si>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</si>
  <si>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</si>
  <si>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</si>
  <si>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</si>
  <si>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</si>
  <si>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</si>
  <si>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</si>
  <si>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</si>
  <si>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</si>
  <si>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</si>
  <si>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</si>
  <si>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</si>
  <si>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</si>
  <si>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</si>
  <si>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</si>
  <si>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</si>
  <si>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</si>
  <si>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</si>
  <si>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</si>
  <si>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</si>
  <si>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</si>
  <si>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</si>
  <si>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</si>
  <si>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</si>
  <si>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</si>
  <si>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</si>
  <si>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</si>
  <si>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</si>
  <si>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</si>
  <si>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</si>
  <si>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</si>
  <si>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</si>
  <si>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</si>
  <si>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</si>
  <si>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</si>
  <si>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</si>
  <si>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</si>
  <si>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</si>
  <si>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</si>
  <si>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</si>
  <si>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</si>
  <si>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</si>
  <si>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</si>
  <si>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</si>
  <si>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</si>
  <si>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</si>
  <si>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</si>
  <si>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</si>
  <si>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</si>
  <si>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</si>
  <si>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</si>
  <si>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</si>
  <si>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</si>
  <si>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</si>
  <si>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</si>
  <si>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</si>
  <si>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</si>
  <si>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</si>
  <si>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</si>
  <si>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</si>
  <si>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</si>
  <si>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</si>
  <si>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</si>
  <si>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</si>
  <si>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</si>
  <si>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</si>
  <si>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</si>
  <si>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</si>
  <si>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</si>
  <si>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</si>
  <si>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</si>
  <si>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</si>
  <si>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</si>
  <si>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</si>
  <si>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</si>
  <si>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</si>
  <si>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</si>
  <si>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</si>
  <si>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</si>
  <si>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</si>
  <si>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</si>
  <si>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</si>
  <si>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</si>
  <si>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</si>
  <si>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</si>
  <si>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</si>
  <si>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</si>
  <si>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</si>
  <si>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</si>
  <si>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</si>
  <si>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</si>
  <si>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</si>
  <si>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</si>
  <si>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</si>
  <si>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</si>
  <si>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</si>
  <si>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</si>
  <si>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</si>
  <si>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</si>
  <si>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</si>
  <si>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</si>
  <si>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</si>
  <si>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</si>
  <si>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</si>
  <si>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</si>
  <si>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</si>
  <si>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</si>
  <si>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</si>
  <si>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</si>
  <si>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</si>
  <si>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</si>
  <si>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</si>
  <si>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</si>
  <si>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</si>
  <si>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</si>
  <si>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</si>
  <si>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</si>
  <si>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</si>
  <si>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</si>
  <si>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</si>
  <si>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</si>
  <si>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</si>
  <si>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</si>
  <si>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</si>
  <si>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</si>
  <si>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</si>
  <si>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</si>
  <si>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</si>
  <si>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</si>
  <si>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</si>
  <si>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</si>
  <si>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</si>
  <si>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</si>
  <si>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</si>
  <si>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</si>
  <si>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</si>
  <si>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</si>
  <si>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</si>
  <si>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</si>
  <si>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</si>
  <si>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</si>
  <si>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</si>
  <si>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</si>
  <si>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</si>
  <si>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</si>
  <si>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</si>
  <si>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</si>
  <si>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</si>
  <si>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</si>
  <si>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</si>
  <si>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</si>
  <si>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</si>
  <si>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</si>
  <si>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</si>
  <si>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</si>
  <si>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</si>
  <si>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</si>
  <si>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</si>
  <si>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</si>
  <si>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</si>
  <si>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</si>
  <si>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</si>
  <si>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</si>
  <si>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</si>
  <si>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</si>
  <si>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</si>
  <si>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</si>
  <si>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</si>
  <si>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</si>
  <si>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</si>
  <si>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</si>
  <si>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</si>
  <si>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</si>
  <si>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</si>
  <si>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</si>
  <si>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</si>
  <si>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</si>
  <si>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</si>
  <si>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</si>
  <si>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</si>
  <si>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</si>
  <si>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</si>
  <si>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</si>
  <si>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</si>
  <si>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</si>
  <si>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</si>
  <si>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</si>
  <si>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</si>
  <si>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</si>
  <si>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</si>
  <si>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</si>
  <si>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</si>
  <si>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</si>
  <si>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</si>
  <si>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</si>
  <si>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</si>
  <si>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</si>
  <si>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</si>
  <si>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</si>
  <si>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</si>
  <si>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</si>
  <si>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</si>
  <si>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</si>
  <si>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</si>
  <si>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</si>
  <si>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</si>
  <si>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</si>
  <si>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</si>
  <si>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</si>
  <si>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</si>
  <si>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</si>
  <si>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</si>
  <si>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</si>
  <si>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</si>
  <si>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</si>
  <si>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</si>
  <si>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</si>
  <si>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</si>
  <si>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</si>
  <si>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</si>
  <si>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</si>
  <si>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</si>
  <si>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</si>
  <si>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</si>
  <si>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</si>
  <si>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</si>
  <si>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</si>
  <si>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</si>
  <si>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</si>
  <si>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</si>
  <si>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</si>
  <si>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</si>
  <si>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</si>
  <si>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</si>
  <si>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</si>
  <si>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</si>
  <si>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</si>
  <si>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</si>
  <si>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</si>
  <si>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</si>
  <si>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</si>
  <si>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</si>
  <si>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</si>
  <si>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</si>
  <si>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</si>
  <si>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</si>
  <si>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</si>
  <si>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</si>
  <si>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</si>
  <si>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</si>
  <si>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</si>
  <si>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</si>
  <si>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</si>
  <si>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</si>
  <si>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</si>
  <si>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</si>
  <si>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</si>
  <si>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</si>
  <si>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</si>
  <si>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</si>
  <si>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</si>
  <si>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</si>
  <si>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</si>
  <si>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</si>
  <si>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</si>
  <si>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</si>
  <si>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</si>
  <si>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</si>
  <si>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</si>
  <si>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</si>
  <si>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</si>
  <si>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</si>
  <si>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</si>
  <si>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</si>
  <si>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</si>
  <si>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</si>
  <si>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</si>
  <si>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</si>
  <si>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</si>
  <si>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</si>
  <si>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</si>
  <si>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</si>
  <si>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</si>
  <si>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</si>
  <si>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</si>
  <si>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</si>
  <si>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</si>
  <si>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</si>
  <si>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</si>
  <si>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</si>
  <si>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</si>
  <si>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</si>
  <si>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</si>
  <si>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</si>
  <si>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</si>
  <si>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</si>
  <si>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</si>
  <si>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</si>
  <si>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</si>
  <si>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</si>
  <si>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</si>
  <si>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</si>
  <si>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</si>
  <si>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</si>
  <si>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</si>
  <si>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</si>
  <si>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</si>
  <si>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</si>
  <si>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</si>
  <si>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</si>
  <si>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</si>
  <si>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</si>
  <si>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</si>
  <si>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</si>
  <si>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</si>
  <si>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</si>
  <si>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</si>
  <si>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</si>
  <si>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</si>
  <si>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</si>
  <si>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</si>
  <si>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</si>
  <si>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</si>
  <si>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</si>
  <si>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</si>
  <si>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</si>
  <si>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</si>
  <si>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</si>
  <si>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</si>
  <si>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</si>
  <si>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</si>
  <si>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</si>
  <si>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</si>
  <si>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</si>
  <si>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</si>
  <si>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</si>
  <si>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</si>
  <si>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</si>
  <si>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</si>
  <si>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</si>
  <si>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</si>
  <si>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</si>
  <si>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</si>
  <si>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</si>
  <si>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</si>
  <si>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</si>
  <si>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</si>
  <si>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</si>
  <si>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</si>
  <si>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</si>
  <si>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</si>
  <si>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</si>
  <si>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</si>
  <si>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</si>
  <si>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</si>
  <si>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</si>
  <si>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</si>
  <si>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</si>
  <si>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</si>
  <si>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</si>
  <si>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</si>
  <si>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</si>
  <si>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</si>
  <si>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</si>
  <si>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</si>
  <si>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</si>
  <si>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</si>
  <si>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</si>
  <si>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</si>
  <si>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</si>
  <si>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</si>
  <si>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</si>
  <si>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</si>
  <si>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</si>
  <si>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</si>
  <si>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</si>
  <si>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</si>
  <si>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</si>
  <si>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</si>
  <si>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</si>
  <si>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</si>
  <si>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</si>
  <si>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</si>
  <si>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</si>
  <si>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</si>
  <si>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</si>
  <si>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</si>
  <si>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</si>
  <si>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</si>
  <si>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</si>
  <si>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</si>
  <si>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</si>
  <si>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</si>
  <si>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</si>
  <si>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</si>
  <si>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</si>
  <si>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</si>
  <si>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</si>
  <si>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</si>
  <si>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</si>
  <si>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</si>
  <si>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</si>
  <si>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</si>
  <si>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</si>
  <si>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</si>
  <si>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</si>
  <si>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</si>
  <si>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</si>
  <si>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</si>
  <si>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</si>
  <si>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</si>
  <si>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</si>
  <si>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</si>
  <si>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</si>
  <si>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</si>
  <si>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</si>
  <si>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</si>
  <si>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</si>
  <si>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</si>
  <si>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</si>
  <si>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</si>
  <si>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</si>
  <si>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</si>
  <si>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</si>
  <si>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</si>
  <si>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</si>
  <si>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</si>
  <si>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</si>
  <si>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</si>
  <si>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</si>
  <si>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</si>
  <si>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</si>
  <si>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</si>
  <si>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</si>
  <si>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</si>
  <si>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</si>
  <si>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</si>
  <si>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</si>
  <si>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</si>
  <si>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</si>
  <si>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</si>
  <si>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</si>
  <si>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</si>
  <si>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</si>
  <si>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</si>
  <si>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</si>
  <si>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</si>
  <si>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</si>
  <si>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</si>
  <si>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</si>
  <si>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</si>
  <si>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</si>
  <si>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</si>
  <si>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</si>
  <si>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</si>
  <si>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</si>
  <si>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</si>
  <si>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</si>
  <si>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</si>
  <si>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</si>
  <si>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</si>
  <si>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</si>
  <si>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</si>
  <si>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</si>
  <si>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</si>
  <si>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</si>
  <si>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</si>
  <si>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</si>
  <si>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</si>
  <si>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</si>
  <si>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</si>
  <si>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</si>
  <si>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</si>
  <si>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</si>
  <si>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</si>
  <si>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</si>
  <si>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</si>
  <si>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</si>
  <si>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</si>
  <si>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</si>
  <si>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</si>
  <si>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</si>
  <si>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</si>
  <si>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</si>
  <si>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</si>
  <si>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</si>
  <si>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</si>
  <si>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</si>
  <si>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</si>
  <si>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</si>
  <si>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</si>
  <si>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</si>
  <si>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</si>
  <si>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</si>
  <si>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</si>
  <si>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</si>
  <si>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</si>
  <si>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</si>
  <si>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</si>
  <si>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</si>
  <si>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</si>
  <si>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</si>
  <si>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</si>
  <si>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</si>
  <si>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</si>
  <si>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</si>
  <si>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</si>
  <si>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</si>
  <si>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</si>
  <si>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</si>
  <si>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</si>
  <si>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</si>
  <si>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</si>
  <si>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</si>
  <si>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</si>
  <si>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</si>
  <si>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</si>
  <si>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</si>
  <si>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</si>
  <si>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</si>
  <si>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</si>
  <si>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</si>
  <si>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</si>
  <si>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</si>
  <si>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</si>
  <si>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</si>
  <si>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</si>
  <si>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</si>
  <si>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</si>
  <si>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</si>
  <si>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</si>
  <si>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</si>
  <si>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</si>
  <si>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</si>
  <si>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</si>
  <si>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</si>
  <si>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</si>
  <si>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</si>
  <si>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</si>
  <si>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</si>
  <si>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</si>
  <si>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</si>
  <si>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</si>
  <si>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</si>
  <si>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</si>
  <si>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</si>
  <si>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</si>
  <si>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</si>
  <si>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</si>
  <si>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</si>
  <si>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</si>
  <si>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</si>
  <si>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</si>
  <si>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</si>
  <si>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</si>
  <si>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</si>
  <si>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</si>
  <si>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</si>
  <si>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</si>
  <si>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</si>
  <si>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</si>
  <si>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</si>
  <si>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</si>
  <si>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</si>
  <si>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</si>
  <si>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</si>
  <si>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</si>
  <si>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</si>
  <si>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</si>
  <si>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</si>
  <si>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</si>
  <si>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</si>
  <si>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</si>
  <si>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</si>
  <si>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</si>
  <si>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</si>
  <si>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</si>
  <si>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</si>
  <si>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</si>
  <si>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</si>
  <si>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</si>
  <si>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</si>
  <si>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</si>
  <si>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</si>
  <si>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</si>
  <si>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</si>
  <si>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</si>
  <si>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</si>
  <si>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</si>
  <si>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</si>
  <si>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</si>
  <si>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</si>
  <si>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</si>
  <si>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</si>
  <si>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</si>
  <si>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</si>
  <si>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</si>
  <si>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</si>
  <si>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</si>
  <si>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</si>
  <si>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</si>
  <si>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</si>
  <si>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</si>
  <si>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</si>
  <si>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</si>
  <si>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</si>
  <si>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</si>
  <si>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</si>
  <si>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</si>
  <si>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</si>
  <si>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</si>
  <si>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</si>
  <si>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</si>
  <si>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</si>
  <si>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</si>
  <si>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</si>
  <si>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</si>
  <si>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</si>
  <si>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</si>
  <si>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</si>
  <si>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</si>
  <si>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</si>
  <si>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</si>
  <si>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</si>
  <si>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</si>
  <si>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</si>
  <si>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</si>
  <si>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</si>
  <si>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</si>
  <si>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</si>
  <si>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</si>
  <si>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</si>
  <si>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</si>
  <si>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</si>
  <si>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</si>
  <si>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</si>
  <si>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</si>
  <si>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</si>
  <si>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</si>
  <si>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</si>
  <si>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</si>
  <si>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</si>
  <si>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</si>
  <si>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</si>
  <si>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</si>
  <si>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</si>
  <si>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</si>
  <si>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</si>
  <si>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</si>
  <si>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</si>
  <si>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</si>
  <si>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</si>
  <si>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</si>
  <si>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</si>
  <si>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</si>
  <si>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</si>
  <si>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</si>
  <si>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</si>
  <si>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</si>
  <si>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</si>
  <si>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</si>
  <si>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</si>
  <si>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</si>
  <si>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</si>
  <si>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</si>
  <si>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</si>
  <si>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</si>
  <si>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</si>
  <si>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</si>
  <si>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</si>
  <si>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</si>
  <si>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</si>
  <si>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</si>
  <si>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</si>
  <si>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</si>
  <si>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</si>
  <si>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</si>
  <si>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</si>
  <si>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</si>
  <si>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</si>
  <si>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</si>
  <si>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</si>
  <si>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</si>
  <si>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</si>
  <si>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</si>
  <si>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</si>
  <si>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</si>
  <si>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</si>
  <si>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</si>
  <si>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</si>
  <si>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</si>
  <si>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</si>
  <si>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</si>
  <si>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</si>
  <si>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</si>
  <si>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</si>
  <si>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</si>
  <si>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</si>
  <si>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</si>
  <si>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</si>
  <si>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</si>
  <si>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</si>
  <si>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</si>
  <si>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</si>
  <si>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</si>
  <si>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</si>
  <si>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</si>
  <si>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</si>
  <si>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</si>
  <si>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</si>
  <si>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</si>
  <si>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</si>
  <si>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</si>
  <si>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</si>
  <si>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</si>
  <si>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</si>
  <si>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</si>
  <si>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</si>
  <si>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</si>
  <si>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</si>
  <si>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</si>
  <si>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</si>
  <si>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</si>
  <si>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</si>
  <si>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</si>
  <si>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</si>
  <si>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</si>
  <si>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</si>
  <si>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</si>
  <si>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</si>
  <si>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</si>
  <si>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</si>
  <si>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</si>
  <si>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</si>
  <si>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</si>
  <si>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</si>
  <si>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</si>
  <si>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</si>
  <si>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</si>
  <si>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</si>
  <si>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</si>
  <si>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</si>
  <si>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</si>
  <si>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</si>
  <si>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</si>
  <si>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</si>
  <si>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</si>
  <si>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</si>
  <si>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</si>
  <si>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</si>
  <si>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</si>
  <si>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</si>
  <si>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</si>
  <si>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</si>
  <si>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</si>
  <si>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</si>
  <si>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</si>
  <si>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</si>
  <si>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</si>
  <si>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</si>
  <si>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</si>
  <si>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</si>
  <si>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</si>
  <si>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</si>
  <si>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</si>
  <si>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</si>
  <si>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</si>
  <si>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</si>
  <si>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</si>
  <si>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</si>
  <si>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</si>
  <si>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</si>
  <si>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</si>
  <si>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</si>
  <si>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</si>
  <si>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</si>
  <si>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</si>
  <si>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</si>
  <si>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</si>
  <si>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</si>
  <si>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</si>
  <si>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</si>
  <si>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</si>
  <si>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</si>
  <si>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</si>
  <si>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</si>
  <si>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</si>
  <si>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</si>
  <si>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</si>
  <si>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</si>
  <si>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</si>
  <si>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</si>
  <si>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</si>
  <si>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</si>
  <si>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</si>
  <si>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</si>
  <si>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</si>
  <si>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</si>
  <si>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</si>
  <si>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</si>
  <si>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</si>
  <si>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</si>
  <si>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</si>
  <si>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</si>
  <si>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</si>
  <si>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</si>
  <si>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</si>
  <si>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</si>
  <si>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</si>
  <si>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</si>
  <si>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</si>
  <si>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</si>
  <si>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</si>
  <si>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</si>
  <si>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</si>
  <si>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</si>
  <si>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</si>
  <si>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</si>
  <si>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</si>
  <si>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</si>
  <si>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</si>
  <si>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</si>
  <si>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</si>
  <si>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</si>
  <si>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</si>
  <si>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</si>
  <si>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</si>
  <si>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</si>
  <si>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</si>
  <si>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</si>
  <si>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</si>
  <si>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</si>
  <si>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</si>
  <si>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</si>
  <si>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</si>
  <si>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</si>
  <si>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</si>
  <si>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</si>
  <si>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</si>
  <si>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</si>
  <si>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</si>
  <si>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</si>
  <si>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</si>
  <si>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</si>
  <si>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</si>
  <si>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</si>
  <si>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</si>
  <si>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</si>
  <si>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</si>
  <si>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</si>
  <si>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</si>
  <si>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</si>
  <si>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</si>
  <si>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</si>
  <si>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</si>
  <si>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</si>
  <si>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</si>
  <si>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</si>
  <si>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</si>
  <si>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</si>
  <si>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</si>
  <si>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</si>
  <si>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</si>
  <si>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</si>
  <si>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</si>
  <si>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</si>
  <si>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</si>
  <si>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</si>
  <si>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</si>
  <si>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</si>
  <si>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</si>
  <si>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</si>
  <si>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</si>
  <si>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</si>
  <si>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</si>
  <si>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</si>
  <si>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</si>
  <si>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</si>
  <si>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</si>
  <si>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</si>
  <si>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</si>
  <si>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</si>
  <si>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</si>
  <si>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</si>
  <si>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</si>
  <si>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</si>
  <si>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</si>
  <si>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</si>
  <si>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</si>
  <si>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</si>
  <si>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</si>
  <si>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</si>
  <si>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</si>
  <si>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</si>
  <si>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</si>
  <si>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</si>
  <si>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</si>
  <si>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</si>
  <si>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</si>
  <si>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</si>
  <si>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</si>
  <si>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</si>
  <si>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</si>
  <si>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</si>
  <si>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</si>
  <si>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</si>
  <si>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</si>
  <si>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</si>
  <si>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</si>
  <si>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</si>
  <si>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</si>
  <si>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</si>
  <si>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</si>
  <si>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</si>
  <si>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</si>
  <si>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</si>
  <si>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</si>
  <si>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</si>
  <si>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</si>
  <si>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</si>
  <si>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</si>
  <si>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</si>
  <si>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</si>
  <si>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</si>
  <si>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</si>
  <si>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</si>
  <si>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</si>
  <si>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</si>
  <si>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</si>
  <si>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</si>
  <si>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</si>
  <si>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</si>
  <si>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</si>
  <si>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</si>
  <si>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</si>
  <si>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</si>
  <si>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</si>
  <si>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</si>
  <si>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</si>
  <si>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</si>
  <si>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</si>
  <si>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</si>
  <si>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</si>
  <si>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</si>
  <si>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</si>
  <si>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</si>
  <si>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</si>
  <si>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</si>
  <si>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</si>
  <si>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</si>
  <si>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</si>
  <si>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</si>
  <si>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</si>
  <si>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</si>
  <si>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</si>
  <si>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</si>
  <si>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</si>
  <si>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</si>
  <si>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</si>
  <si>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</si>
  <si>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</si>
  <si>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</si>
  <si>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</si>
  <si>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</si>
  <si>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</si>
  <si>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</si>
  <si>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</si>
  <si>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</si>
  <si>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</si>
  <si>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</si>
  <si>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</si>
  <si>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</si>
  <si>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</si>
  <si>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</si>
  <si>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</si>
  <si>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</si>
  <si>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</si>
  <si>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</si>
  <si>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</si>
  <si>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</si>
  <si>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</si>
  <si>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</si>
  <si>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</si>
  <si>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</si>
  <si>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</si>
  <si>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</si>
  <si>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</si>
  <si>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</si>
  <si>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</si>
  <si>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</si>
  <si>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</si>
  <si>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</si>
  <si>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</si>
  <si>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</si>
  <si>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</si>
  <si>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</si>
  <si>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</si>
  <si>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</si>
  <si>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</si>
  <si>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</si>
  <si>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</si>
  <si>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</si>
  <si>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</si>
  <si>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</si>
  <si>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</si>
  <si>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</si>
  <si>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</si>
  <si>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</si>
  <si>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</si>
  <si>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</si>
  <si>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</si>
  <si>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</si>
  <si>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</si>
  <si>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</si>
  <si>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</si>
  <si>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</si>
  <si>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</si>
  <si>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</si>
  <si>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</si>
  <si>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</si>
  <si>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</si>
  <si>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</si>
  <si>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</si>
  <si>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</si>
  <si>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</si>
  <si>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</si>
  <si>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</si>
  <si>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</si>
  <si>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</si>
  <si>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</si>
  <si>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</si>
  <si>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</si>
  <si>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</si>
  <si>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</si>
  <si>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</si>
  <si>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</si>
  <si>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</si>
  <si>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</si>
  <si>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</si>
  <si>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</si>
  <si>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</si>
  <si>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</si>
  <si>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</si>
  <si>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</si>
  <si>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</si>
  <si>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</si>
  <si>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</si>
  <si>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</si>
  <si>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</si>
  <si>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</si>
  <si>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</si>
  <si>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</si>
  <si>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</si>
  <si>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</si>
  <si>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</si>
  <si>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</si>
  <si>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</si>
  <si>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</si>
  <si>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</si>
  <si>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</si>
  <si>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</si>
  <si>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</si>
  <si>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</si>
  <si>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</si>
  <si>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</si>
  <si>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</si>
  <si>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</si>
  <si>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</si>
  <si>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</si>
  <si>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</si>
  <si>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</si>
  <si>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</si>
  <si>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</si>
  <si>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</si>
  <si>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</si>
  <si>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</si>
  <si>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</si>
  <si>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</si>
  <si>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</si>
  <si>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</si>
  <si>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</si>
  <si>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</si>
  <si>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</si>
  <si>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</si>
  <si>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</si>
  <si>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</si>
  <si>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</si>
  <si>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</si>
  <si>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</si>
  <si>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</si>
  <si>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</si>
  <si>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</si>
  <si>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</si>
  <si>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</si>
  <si>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</si>
  <si>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</si>
  <si>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</si>
  <si>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</si>
  <si>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</si>
  <si>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</si>
  <si>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</si>
  <si>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</si>
  <si>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</si>
  <si>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</si>
  <si>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</si>
  <si>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</si>
  <si>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</si>
  <si>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</si>
  <si>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</si>
  <si>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</si>
  <si>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</si>
  <si>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</si>
  <si>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</si>
  <si>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</si>
  <si>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</si>
  <si>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</si>
  <si>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</si>
  <si>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</si>
  <si>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</si>
  <si>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</si>
  <si>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</si>
  <si>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</si>
  <si>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</si>
  <si>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</si>
  <si>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</si>
  <si>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</si>
  <si>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</si>
  <si>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</si>
  <si>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</si>
  <si>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</si>
  <si>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</si>
  <si>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</si>
  <si>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</si>
  <si>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</si>
  <si>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</si>
  <si>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</si>
  <si>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</si>
  <si>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</si>
  <si>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</si>
  <si>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</si>
  <si>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</si>
  <si>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</si>
  <si>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</si>
  <si>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</si>
  <si>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</si>
  <si>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</si>
  <si>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</si>
  <si>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</si>
  <si>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</si>
  <si>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</si>
  <si>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</si>
  <si>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</si>
  <si>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</si>
  <si>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</si>
  <si>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</si>
  <si>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</si>
  <si>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</si>
  <si>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</si>
  <si>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</si>
  <si>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</si>
  <si>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</si>
  <si>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</si>
  <si>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</si>
  <si>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</si>
  <si>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</si>
  <si>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</si>
  <si>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</si>
  <si>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</si>
  <si>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</si>
  <si>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</si>
  <si>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</si>
  <si>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</si>
  <si>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</si>
  <si>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</si>
  <si>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</si>
  <si>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</si>
  <si>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</si>
  <si>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</si>
  <si>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</si>
  <si>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</si>
  <si>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</si>
  <si>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</si>
  <si>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</si>
  <si>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</si>
  <si>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</si>
  <si>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</si>
  <si>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</si>
  <si>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</si>
  <si>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</si>
  <si>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</si>
  <si>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</si>
  <si>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</si>
  <si>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</si>
  <si>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</si>
  <si>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</si>
  <si>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</si>
  <si>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</si>
  <si>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</si>
  <si>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</si>
  <si>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</si>
  <si>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</si>
  <si>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</si>
  <si>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</si>
  <si>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</si>
  <si>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</si>
  <si>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</si>
  <si>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</si>
  <si>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</si>
  <si>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</si>
  <si>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</si>
  <si>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</si>
  <si>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</si>
  <si>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</si>
  <si>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</si>
  <si>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</si>
  <si>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</si>
  <si>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</si>
  <si>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</si>
  <si>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</si>
  <si>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</si>
  <si>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</si>
  <si>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</si>
  <si>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</si>
  <si>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</si>
  <si>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</si>
  <si>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</si>
  <si>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</si>
  <si>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</si>
  <si>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</si>
  <si>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</si>
  <si>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</si>
  <si>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</si>
  <si>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</si>
  <si>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</si>
  <si>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</si>
  <si>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</si>
  <si>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</si>
  <si>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</si>
  <si>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</si>
  <si>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</si>
  <si>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</si>
  <si>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</si>
  <si>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</si>
  <si>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</si>
  <si>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</si>
  <si>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</si>
  <si>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</si>
  <si>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</si>
  <si>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</si>
  <si>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</si>
  <si>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</si>
  <si>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</si>
  <si>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</si>
  <si>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</si>
  <si>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</si>
  <si>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</si>
  <si>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</si>
  <si>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</si>
  <si>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</si>
  <si>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</si>
  <si>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</si>
  <si>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</si>
  <si>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</si>
  <si>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</si>
  <si>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</si>
  <si>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</si>
  <si>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</si>
  <si>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</si>
  <si>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</si>
  <si>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</si>
  <si>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</si>
  <si>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</si>
  <si>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</si>
  <si>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</si>
  <si>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</si>
  <si>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</si>
  <si>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</si>
  <si>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</si>
  <si>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</si>
  <si>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</si>
  <si>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</si>
  <si>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</si>
  <si>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</si>
  <si>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</si>
  <si>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</si>
  <si>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</si>
  <si>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</si>
  <si>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</si>
  <si>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</si>
  <si>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</si>
  <si>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</si>
  <si>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</si>
  <si>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</si>
  <si>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</si>
  <si>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</si>
  <si>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</si>
  <si>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</si>
  <si>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</si>
  <si>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</si>
  <si>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</si>
  <si>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</si>
  <si>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</si>
  <si>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</si>
  <si>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</si>
  <si>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</si>
  <si>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</si>
  <si>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</si>
  <si>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</si>
  <si>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</si>
  <si>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</si>
  <si>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</si>
  <si>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</si>
  <si>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</si>
  <si>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</si>
  <si>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</si>
  <si>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</si>
  <si>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</si>
  <si>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</si>
  <si>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</si>
  <si>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</si>
  <si>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</si>
  <si>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</si>
  <si>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</si>
  <si>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</si>
  <si>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</si>
  <si>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</si>
  <si>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</si>
  <si>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</si>
  <si>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</si>
  <si>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</si>
  <si>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</si>
  <si>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</si>
  <si>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</si>
  <si>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</si>
  <si>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</si>
  <si>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</si>
  <si>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</si>
  <si>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</si>
  <si>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</si>
  <si>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</si>
  <si>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</si>
  <si>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</si>
  <si>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</si>
  <si>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</si>
  <si>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</si>
  <si>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</si>
  <si>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</si>
  <si>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</si>
  <si>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</si>
  <si>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</si>
  <si>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</si>
  <si>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</si>
  <si>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</si>
  <si>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</si>
  <si>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</si>
  <si>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</si>
  <si>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</si>
  <si>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</si>
  <si>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</si>
  <si>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</si>
  <si>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</si>
  <si>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</si>
  <si>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</si>
  <si>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</si>
  <si>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</si>
  <si>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</si>
  <si>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</si>
  <si>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</si>
  <si>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</si>
  <si>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</si>
  <si>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</si>
  <si>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</si>
  <si>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</si>
  <si>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</si>
  <si>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</si>
  <si>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</si>
  <si>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</si>
  <si>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</si>
  <si>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</si>
  <si>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</si>
  <si>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</si>
  <si>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</si>
  <si>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</si>
  <si>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</si>
  <si>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</si>
  <si>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</si>
  <si>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</si>
  <si>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</si>
  <si>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</si>
  <si>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</si>
  <si>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</si>
  <si>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</si>
  <si>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</si>
  <si>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</si>
  <si>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</si>
  <si>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</si>
  <si>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</si>
  <si>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</si>
  <si>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</si>
  <si>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</si>
  <si>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</si>
  <si>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</si>
  <si>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</si>
  <si>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</si>
  <si>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</si>
  <si>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</si>
  <si>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</si>
  <si>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</si>
  <si>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</si>
  <si>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</si>
  <si>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</si>
  <si>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</si>
  <si>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</si>
  <si>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</si>
  <si>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</si>
  <si>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</si>
  <si>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</si>
  <si>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</si>
  <si>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</si>
  <si>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</si>
  <si>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</si>
  <si>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</si>
  <si>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</si>
  <si>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</si>
  <si>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</si>
  <si>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</si>
  <si>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</si>
  <si>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</si>
  <si>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</si>
  <si>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</si>
  <si>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</si>
  <si>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</si>
  <si>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</si>
  <si>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</si>
  <si>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</si>
  <si>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</si>
  <si>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</si>
  <si>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</si>
  <si>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</si>
  <si>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</si>
  <si>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</si>
  <si>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</si>
  <si>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</si>
  <si>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</si>
  <si>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</si>
  <si>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</si>
  <si>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</si>
  <si>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</si>
  <si>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</si>
  <si>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</si>
  <si>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</si>
  <si>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</si>
  <si>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</si>
  <si>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</si>
  <si>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</si>
  <si>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</si>
  <si>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</si>
  <si>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</si>
  <si>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</si>
  <si>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</si>
  <si>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</si>
  <si>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</si>
  <si>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</si>
  <si>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</si>
  <si>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</si>
  <si>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</si>
  <si>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</si>
  <si>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</si>
  <si>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</si>
  <si>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</si>
  <si>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</si>
  <si>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</si>
  <si>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</si>
  <si>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</si>
  <si>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</si>
  <si>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</si>
  <si>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</si>
  <si>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</si>
  <si>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</si>
  <si>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</si>
  <si>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</si>
  <si>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</si>
  <si>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</si>
  <si>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</si>
  <si>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</si>
  <si>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</si>
  <si>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</si>
  <si>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</si>
  <si>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</si>
  <si>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</si>
  <si>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</si>
  <si>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</si>
  <si>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</si>
  <si>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</si>
  <si>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</si>
  <si>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</si>
  <si>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</si>
  <si>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</si>
  <si>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</si>
  <si>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</si>
  <si>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</si>
  <si>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</si>
  <si>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</si>
  <si>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</si>
  <si>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</si>
  <si>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</si>
  <si>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</si>
  <si>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</si>
  <si>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</si>
  <si>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</si>
  <si>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</si>
  <si>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</si>
  <si>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</si>
  <si>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</si>
  <si>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</si>
  <si>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</si>
  <si>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</si>
  <si>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</si>
  <si>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</si>
  <si>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</si>
  <si>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</si>
  <si>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</si>
  <si>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</si>
  <si>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</si>
  <si>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</si>
  <si>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</si>
  <si>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</si>
  <si>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</si>
  <si>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</si>
  <si>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</si>
  <si>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</si>
  <si>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</si>
  <si>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</si>
  <si>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</si>
  <si>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</si>
  <si>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</si>
  <si>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</si>
  <si>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</si>
  <si>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</si>
  <si>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</si>
  <si>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</si>
  <si>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</si>
  <si>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</si>
  <si>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</si>
  <si>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</si>
  <si>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</si>
  <si>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</si>
  <si>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</si>
  <si>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</si>
  <si>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</si>
  <si>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</si>
  <si>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</si>
  <si>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</si>
  <si>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</si>
  <si>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</si>
  <si>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</si>
  <si>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</si>
  <si>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</si>
  <si>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</si>
  <si>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</si>
  <si>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</si>
  <si>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</si>
  <si>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</si>
  <si>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</si>
  <si>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</si>
  <si>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</si>
  <si>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</si>
  <si>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</si>
  <si>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</si>
  <si>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</si>
  <si>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</si>
  <si>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</si>
  <si>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</si>
  <si>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</si>
  <si>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</si>
  <si>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</si>
  <si>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</si>
  <si>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</si>
  <si>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</si>
  <si>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</si>
  <si>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</si>
  <si>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</si>
  <si>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</si>
  <si>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</si>
  <si>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</si>
  <si>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</si>
  <si>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</si>
  <si>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</si>
  <si>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</si>
  <si>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</si>
  <si>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</si>
  <si>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</si>
  <si>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</si>
  <si>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</si>
  <si>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</si>
  <si>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</si>
  <si>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</si>
  <si>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</si>
  <si>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</si>
  <si>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</si>
  <si>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</si>
  <si>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</si>
  <si>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</si>
  <si>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</si>
  <si>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</si>
  <si>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</si>
  <si>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</si>
  <si>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</si>
  <si>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</si>
  <si>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</si>
  <si>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</si>
  <si>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</si>
  <si>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</si>
  <si>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</si>
  <si>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</si>
  <si>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</si>
  <si>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</si>
  <si>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</si>
  <si>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</si>
  <si>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</si>
  <si>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</si>
  <si>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</si>
  <si>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</si>
  <si>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</si>
  <si>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</si>
  <si>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</si>
  <si>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</si>
  <si>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</si>
  <si>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</si>
  <si>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</si>
  <si>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</si>
  <si>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</si>
  <si>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</si>
  <si>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</si>
  <si>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</si>
  <si>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</si>
  <si>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</si>
  <si>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</si>
  <si>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</si>
  <si>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</si>
  <si>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</si>
  <si>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</si>
  <si>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</si>
  <si>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</si>
  <si>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</si>
  <si>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</si>
  <si>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</si>
  <si>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</si>
  <si>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</si>
  <si>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</si>
  <si>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</si>
  <si>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</si>
  <si>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</si>
  <si>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</si>
  <si>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</si>
  <si>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</si>
  <si>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</si>
  <si>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</si>
  <si>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</si>
  <si>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</si>
  <si>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</si>
  <si>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</si>
  <si>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</si>
  <si>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</si>
  <si>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</si>
  <si>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</si>
  <si>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</si>
  <si>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</si>
  <si>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</si>
  <si>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</si>
  <si>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</si>
  <si>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</si>
  <si>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</si>
  <si>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</si>
  <si>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</si>
  <si>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</si>
  <si>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</si>
  <si>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</si>
  <si>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</si>
  <si>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</si>
  <si>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</si>
  <si>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</si>
  <si>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</si>
  <si>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</si>
  <si>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</si>
  <si>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</si>
  <si>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</si>
  <si>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</si>
  <si>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</si>
  <si>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</si>
  <si>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</si>
  <si>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</si>
  <si>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</si>
  <si>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</si>
  <si>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</si>
  <si>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</si>
  <si>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</si>
  <si>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</si>
  <si>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</si>
  <si>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</si>
  <si>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</si>
  <si>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</si>
  <si>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</si>
  <si>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</si>
  <si>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</si>
  <si>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</si>
  <si>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</si>
  <si>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</si>
  <si>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</si>
  <si>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</si>
  <si>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</si>
  <si>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</si>
  <si>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</si>
  <si>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</si>
  <si>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</si>
  <si>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</si>
  <si>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</si>
  <si>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</si>
  <si>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</si>
  <si>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</si>
  <si>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</si>
  <si>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</si>
  <si>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</si>
  <si>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</si>
  <si>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</si>
  <si>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</si>
  <si>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</si>
  <si>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</si>
  <si>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</si>
  <si>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</si>
  <si>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</si>
  <si>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</si>
  <si>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</si>
  <si>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</si>
  <si>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</si>
  <si>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</si>
  <si>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</si>
  <si>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</si>
  <si>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</si>
  <si>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</si>
  <si>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</si>
  <si>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</si>
  <si>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</si>
  <si>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</si>
  <si>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</si>
  <si>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</si>
  <si>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</si>
  <si>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</si>
  <si>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</si>
  <si>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</si>
  <si>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</si>
  <si>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</si>
  <si>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</si>
  <si>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</si>
  <si>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</si>
  <si>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</si>
  <si>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</si>
  <si>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</si>
  <si>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</si>
  <si>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</si>
  <si>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</si>
  <si>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</si>
  <si>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</si>
  <si>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</si>
  <si>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</si>
  <si>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</si>
  <si>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</si>
  <si>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</si>
  <si>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</si>
  <si>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</si>
  <si>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</si>
  <si>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</si>
  <si>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</si>
  <si>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</si>
  <si>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</si>
  <si>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</si>
  <si>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</si>
  <si>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</si>
  <si>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</si>
  <si>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</si>
  <si>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</si>
  <si>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</si>
  <si>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</si>
  <si>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</si>
  <si>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</si>
  <si>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</si>
  <si>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</si>
  <si>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</si>
  <si>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</si>
  <si>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</si>
  <si>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</si>
  <si>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</si>
  <si>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</si>
  <si>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</si>
  <si>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</si>
  <si>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</si>
  <si>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</si>
  <si>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</si>
  <si>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</si>
  <si>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</si>
  <si>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</si>
  <si>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</si>
  <si>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</si>
  <si>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</si>
  <si>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</si>
  <si>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</si>
  <si>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</si>
  <si>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</si>
  <si>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</si>
  <si>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</si>
  <si>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</si>
  <si>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</si>
  <si>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</si>
  <si>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</si>
  <si>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</si>
  <si>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</si>
  <si>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</si>
  <si>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</si>
  <si>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</si>
  <si>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</si>
  <si>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</si>
  <si>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</si>
  <si>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</si>
  <si>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</si>
  <si>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</si>
  <si>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</si>
  <si>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</si>
  <si>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</si>
  <si>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</si>
  <si>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</si>
  <si>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</si>
  <si>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</si>
  <si>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</si>
  <si>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</si>
  <si>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</si>
  <si>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</si>
  <si>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</si>
  <si>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</si>
  <si>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</si>
  <si>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</si>
  <si>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</si>
  <si>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</si>
  <si>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</si>
  <si>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</si>
  <si>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</si>
  <si>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</si>
  <si>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</si>
  <si>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</si>
  <si>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</si>
  <si>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</si>
  <si>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</si>
  <si>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</si>
  <si>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</si>
  <si>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</si>
  <si>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</si>
  <si>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</si>
  <si>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</si>
  <si>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</si>
  <si>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</si>
  <si>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</si>
  <si>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</si>
  <si>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</si>
  <si>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</si>
  <si>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</si>
  <si>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</si>
  <si>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</si>
  <si>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</si>
  <si>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</si>
  <si>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</si>
  <si>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</si>
  <si>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</si>
  <si>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</si>
  <si>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</si>
  <si>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</si>
  <si>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</si>
  <si>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</si>
  <si>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</si>
  <si>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</si>
  <si>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</si>
  <si>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</si>
  <si>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</si>
  <si>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</si>
  <si>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</si>
  <si>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</si>
  <si>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</si>
  <si>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</si>
  <si>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</si>
  <si>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</si>
  <si>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</si>
  <si>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</si>
  <si>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</si>
  <si>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</si>
  <si>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</si>
  <si>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</si>
  <si>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</si>
  <si>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</si>
  <si>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</si>
  <si>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</si>
  <si>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</si>
  <si>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</si>
  <si>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</si>
  <si>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</si>
  <si>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</si>
  <si>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</si>
  <si>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</si>
  <si>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</si>
  <si>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</si>
  <si>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</si>
  <si>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</si>
  <si>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</si>
  <si>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</si>
  <si>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</si>
  <si>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</si>
  <si>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</si>
  <si>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</si>
  <si>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</si>
  <si>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</si>
  <si>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</si>
  <si>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</si>
  <si>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</si>
  <si>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</si>
  <si>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</si>
  <si>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</si>
  <si>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</si>
  <si>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</si>
  <si>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</si>
  <si>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</si>
  <si>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</si>
  <si>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</si>
  <si>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</si>
  <si>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</si>
  <si>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</si>
  <si>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</si>
  <si>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</si>
  <si>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</si>
  <si>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</si>
  <si>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</si>
  <si>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</si>
  <si>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</si>
  <si>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</si>
  <si>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</si>
  <si>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</si>
  <si>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</si>
  <si>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</si>
  <si>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</si>
  <si>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</si>
  <si>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</si>
  <si>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</si>
  <si>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</si>
  <si>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</si>
  <si>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</si>
  <si>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</si>
  <si>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</si>
  <si>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</si>
  <si>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</si>
  <si>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</si>
  <si>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</si>
  <si>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</si>
  <si>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</si>
  <si>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</si>
  <si>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</si>
  <si>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</si>
  <si>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</si>
  <si>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</si>
  <si>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</si>
  <si>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</si>
  <si>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</si>
  <si>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</si>
  <si>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</si>
  <si>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</si>
  <si>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</si>
  <si>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</si>
  <si>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</si>
  <si>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</si>
  <si>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</si>
  <si>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</si>
  <si>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</si>
  <si>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</si>
  <si>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</si>
  <si>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</si>
  <si>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</si>
  <si>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</si>
  <si>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</si>
  <si>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</si>
  <si>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</si>
  <si>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</si>
  <si>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</si>
  <si>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</si>
  <si>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</si>
  <si>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</si>
  <si>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</si>
  <si>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</si>
  <si>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</si>
  <si>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</si>
  <si>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</si>
  <si>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</si>
  <si>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</si>
  <si>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</si>
  <si>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</si>
  <si>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</si>
  <si>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</si>
  <si>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</si>
  <si>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</si>
  <si>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</si>
  <si>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</si>
  <si>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</si>
  <si>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</si>
  <si>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</si>
  <si>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</si>
  <si>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</si>
  <si>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</si>
  <si>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</si>
  <si>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</si>
  <si>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</si>
  <si>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</si>
  <si>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</si>
  <si>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</si>
  <si>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</si>
  <si>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</si>
  <si>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</si>
  <si>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</si>
  <si>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</si>
  <si>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</si>
  <si>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</si>
  <si>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</si>
  <si>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</si>
  <si>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</si>
  <si>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</si>
  <si>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</si>
  <si>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</si>
  <si>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</si>
  <si>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</si>
  <si>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</si>
  <si>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</si>
  <si>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</si>
  <si>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</si>
  <si>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</si>
  <si>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</si>
  <si>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</si>
  <si>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</si>
  <si>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</si>
  <si>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</si>
  <si>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</si>
  <si>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</si>
  <si>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</si>
  <si>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</si>
  <si>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</si>
  <si>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</si>
  <si>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</si>
  <si>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</si>
  <si>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</si>
  <si>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</si>
  <si>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</si>
  <si>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</si>
  <si>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</si>
  <si>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</si>
  <si>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</si>
  <si>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</si>
  <si>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</si>
  <si>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</si>
  <si>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</si>
  <si>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</si>
  <si>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</si>
  <si>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</si>
  <si>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</si>
  <si>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</si>
  <si>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</si>
  <si>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</si>
  <si>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</si>
  <si>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</si>
  <si>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</si>
  <si>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</si>
  <si>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</si>
  <si>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</si>
  <si>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</si>
  <si>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</si>
  <si>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</si>
  <si>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</si>
  <si>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</si>
  <si>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</si>
  <si>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</si>
  <si>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</si>
  <si>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</si>
  <si>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</si>
  <si>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</si>
  <si>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</si>
  <si>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</si>
  <si>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</si>
  <si>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</si>
  <si>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</si>
  <si>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</si>
  <si>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</si>
  <si>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</si>
  <si>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</si>
  <si>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</si>
  <si>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</si>
  <si>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</si>
  <si>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</si>
  <si>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</si>
  <si>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</si>
  <si>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</si>
  <si>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</si>
  <si>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</si>
  <si>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</si>
  <si>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</si>
  <si>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</si>
  <si>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</si>
  <si>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</si>
  <si>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</si>
  <si>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</si>
  <si>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</si>
  <si>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</si>
  <si>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</si>
  <si>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</si>
  <si>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</si>
  <si>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</si>
  <si>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</si>
  <si>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</si>
  <si>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</si>
  <si>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</si>
  <si>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</si>
  <si>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</si>
  <si>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</si>
  <si>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</si>
  <si>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</si>
  <si>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</si>
  <si>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</si>
  <si>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</si>
  <si>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</si>
  <si>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</si>
  <si>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</si>
  <si>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</si>
  <si>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</si>
  <si>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</si>
  <si>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</si>
  <si>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</si>
  <si>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</si>
  <si>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</si>
  <si>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</si>
  <si>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</si>
  <si>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</si>
  <si>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</si>
  <si>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</si>
  <si>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</si>
  <si>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</si>
  <si>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</si>
  <si>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</si>
  <si>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</si>
  <si>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</si>
  <si>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</si>
  <si>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</si>
  <si>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</si>
  <si>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</si>
  <si>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</si>
  <si>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</si>
  <si>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</si>
  <si>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</si>
  <si>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</si>
  <si>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</si>
  <si>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</si>
  <si>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</si>
  <si>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</si>
  <si>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</si>
  <si>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</si>
  <si>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</si>
  <si>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</si>
  <si>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</si>
  <si>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</si>
  <si>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</si>
  <si>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</si>
  <si>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</si>
  <si>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</si>
  <si>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</si>
  <si>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</si>
  <si>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</si>
  <si>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</si>
  <si>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</si>
  <si>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</si>
  <si>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</si>
  <si>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</si>
  <si>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</si>
  <si>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</si>
  <si>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</si>
  <si>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</si>
  <si>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</si>
  <si>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</si>
  <si>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</si>
  <si>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</si>
  <si>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</si>
  <si>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</si>
  <si>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</si>
  <si>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</si>
  <si>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</si>
  <si>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</si>
  <si>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</si>
  <si>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</si>
  <si>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</si>
  <si>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</si>
  <si>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</si>
  <si>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</si>
  <si>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</si>
  <si>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</si>
  <si>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</si>
  <si>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</si>
  <si>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</si>
  <si>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</si>
  <si>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</si>
  <si>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</si>
  <si>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</si>
  <si>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</si>
  <si>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</si>
  <si>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</si>
  <si>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</si>
  <si>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</si>
  <si>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</si>
  <si>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</si>
  <si>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</si>
  <si>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</si>
  <si>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</si>
  <si>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</si>
  <si>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</si>
  <si>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</si>
  <si>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</si>
  <si>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</si>
  <si>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</si>
  <si>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</si>
  <si>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</si>
  <si>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</si>
  <si>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</si>
  <si>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</si>
  <si>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</si>
  <si>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</si>
  <si>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</si>
  <si>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</si>
  <si>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</si>
  <si>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</si>
  <si>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</si>
  <si>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</si>
  <si>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</si>
  <si>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</si>
  <si>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</si>
  <si>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</si>
  <si>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</si>
  <si>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</si>
  <si>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</si>
  <si>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</si>
  <si>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</si>
  <si>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</si>
  <si>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</si>
  <si>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</si>
  <si>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</si>
  <si>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</si>
  <si>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</si>
  <si>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</si>
  <si>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</si>
  <si>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</si>
  <si>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</si>
  <si>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</si>
  <si>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</si>
  <si>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</si>
  <si>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</si>
  <si>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</si>
  <si>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</si>
  <si>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</si>
  <si>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</si>
  <si>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</si>
  <si>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</si>
  <si>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</si>
  <si>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</si>
  <si>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</si>
  <si>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</si>
  <si>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</si>
  <si>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</si>
  <si>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</si>
  <si>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</si>
  <si>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</si>
  <si>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</si>
  <si>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</si>
  <si>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</si>
  <si>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</si>
  <si>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</si>
  <si>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</si>
  <si>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</si>
  <si>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</si>
  <si>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</si>
  <si>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</si>
  <si>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</si>
  <si>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</si>
  <si>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</si>
  <si>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</si>
  <si>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</si>
  <si>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</si>
  <si>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</si>
  <si>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</si>
  <si>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</si>
  <si>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</si>
  <si>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</si>
  <si>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</si>
  <si>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</si>
  <si>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</si>
  <si>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</si>
  <si>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</si>
  <si>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</si>
  <si>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</si>
  <si>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</si>
  <si>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</si>
  <si>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</si>
  <si>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</si>
  <si>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</si>
  <si>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</si>
  <si>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</si>
  <si>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</si>
  <si>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</si>
  <si>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</si>
  <si>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</si>
  <si>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</si>
  <si>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</si>
  <si>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</si>
  <si>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</si>
  <si>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</si>
  <si>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</si>
  <si>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</si>
  <si>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</si>
  <si>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</si>
  <si>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</si>
  <si>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</si>
  <si>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</si>
  <si>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</si>
  <si>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</si>
  <si>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</si>
  <si>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</si>
  <si>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</si>
  <si>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</si>
  <si>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</si>
  <si>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</si>
  <si>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</si>
  <si>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</si>
  <si>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</si>
  <si>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</si>
  <si>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</si>
  <si>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</si>
  <si>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</si>
  <si>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</si>
  <si>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</si>
  <si>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</si>
  <si>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</si>
  <si>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</si>
  <si>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</si>
  <si>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</si>
  <si>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</si>
  <si>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</si>
  <si>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</si>
  <si>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</si>
  <si>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</si>
  <si>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</si>
  <si>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</si>
  <si>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</si>
  <si>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</si>
  <si>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</si>
  <si>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</si>
  <si>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</si>
  <si>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</si>
  <si>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</si>
  <si>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</si>
  <si>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</si>
  <si>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</si>
  <si>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</si>
  <si>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</si>
  <si>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</si>
  <si>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</si>
  <si>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</si>
  <si>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</si>
  <si>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</si>
  <si>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</si>
  <si>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</si>
  <si>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</si>
  <si>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</si>
  <si>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</si>
  <si>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</si>
  <si>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</si>
  <si>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</si>
  <si>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</si>
  <si>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</si>
  <si>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</si>
  <si>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</si>
  <si>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</si>
  <si>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</si>
  <si>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</si>
  <si>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</si>
  <si>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</si>
  <si>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</si>
  <si>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</si>
  <si>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</si>
  <si>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</si>
  <si>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</si>
  <si>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</si>
  <si>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</si>
  <si>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</si>
  <si>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</si>
  <si>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</si>
  <si>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</si>
  <si>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</si>
  <si>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</si>
  <si>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</si>
  <si>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</si>
  <si>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</si>
  <si>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</si>
  <si>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</si>
  <si>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</si>
  <si>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</si>
  <si>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</si>
  <si>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</si>
  <si>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</si>
  <si>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</si>
  <si>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</si>
  <si>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</si>
  <si>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</si>
  <si>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</si>
  <si>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</si>
  <si>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</si>
  <si>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</si>
  <si>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</si>
  <si>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</si>
  <si>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</si>
  <si>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</si>
  <si>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</si>
  <si>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</si>
  <si>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</si>
  <si>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</si>
  <si>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</si>
  <si>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</si>
  <si>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</si>
  <si>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</si>
  <si>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</si>
  <si>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</si>
  <si>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</si>
  <si>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</si>
  <si>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</si>
  <si>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</si>
  <si>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</si>
  <si>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</si>
  <si>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</si>
  <si>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</si>
  <si>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</si>
  <si>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</si>
  <si>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</si>
  <si>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</si>
  <si>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</si>
  <si>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</si>
  <si>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</si>
  <si>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</si>
  <si>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</si>
  <si>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</si>
  <si>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</si>
  <si>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</si>
  <si>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</si>
  <si>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</si>
  <si>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</si>
  <si>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</si>
  <si>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</si>
  <si>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</si>
  <si>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</si>
  <si>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</si>
  <si>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</si>
  <si>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</si>
  <si>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</si>
  <si>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</si>
  <si>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</si>
  <si>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</si>
  <si>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</si>
  <si>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</si>
  <si>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</si>
  <si>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</si>
  <si>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</si>
  <si>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</si>
  <si>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</si>
  <si>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</si>
  <si>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</si>
  <si>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</si>
  <si>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</si>
  <si>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</si>
  <si>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</si>
  <si>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</si>
  <si>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</si>
  <si>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</si>
  <si>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</si>
  <si>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</si>
  <si>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</si>
  <si>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</si>
  <si>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</si>
  <si>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</si>
  <si>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</si>
  <si>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</si>
  <si>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</si>
  <si>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</si>
  <si>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</si>
  <si>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</si>
  <si>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</si>
  <si>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</si>
  <si>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</si>
  <si>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</si>
  <si>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</si>
  <si>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</si>
  <si>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</si>
  <si>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</si>
  <si>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</si>
  <si>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</si>
  <si>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</si>
  <si>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</si>
  <si>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</si>
  <si>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</si>
  <si>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</si>
  <si>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</si>
  <si>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</si>
  <si>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</si>
  <si>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</si>
  <si>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</si>
  <si>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</si>
  <si>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</si>
  <si>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</si>
  <si>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</si>
  <si>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</si>
  <si>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</si>
  <si>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</si>
  <si>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</si>
  <si>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</si>
  <si>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</si>
  <si>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</si>
  <si>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</si>
  <si>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</si>
  <si>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</si>
  <si>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</si>
  <si>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</si>
  <si>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</si>
  <si>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</si>
  <si>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</si>
  <si>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</si>
  <si>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</si>
  <si>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</si>
  <si>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</si>
  <si>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</si>
  <si>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</si>
  <si>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</si>
  <si>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</si>
  <si>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</si>
  <si>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</si>
  <si>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</si>
  <si>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</si>
  <si>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</si>
  <si>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</si>
  <si>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</si>
  <si>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</si>
  <si>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</si>
  <si>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</si>
  <si>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</si>
  <si>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</si>
  <si>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</si>
  <si>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</si>
  <si>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</si>
  <si>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</si>
  <si>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</si>
  <si>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</si>
  <si>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</si>
  <si>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</si>
  <si>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</si>
  <si>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</si>
  <si>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</si>
  <si>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</si>
  <si>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</si>
  <si>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</si>
  <si>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</si>
  <si>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</si>
  <si>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</si>
  <si>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</si>
  <si>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</si>
  <si>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</si>
  <si>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</si>
  <si>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</si>
  <si>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</si>
  <si>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</si>
  <si>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</si>
  <si>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</si>
  <si>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</si>
  <si>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</si>
  <si>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</si>
  <si>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</si>
  <si>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</si>
  <si>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</si>
  <si>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</si>
  <si>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</si>
  <si>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</si>
  <si>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</si>
  <si>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</si>
  <si>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</si>
  <si>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</si>
  <si>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</si>
  <si>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</si>
  <si>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</si>
  <si>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</si>
  <si>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</si>
  <si>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</si>
  <si>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</si>
  <si>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</si>
  <si>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</si>
  <si>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</si>
  <si>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</si>
  <si>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</si>
  <si>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</si>
  <si>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</si>
  <si>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</si>
  <si>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</si>
  <si>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</si>
  <si>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</si>
  <si>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</si>
  <si>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</si>
  <si>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</si>
  <si>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</si>
  <si>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</si>
  <si>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</si>
  <si>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</si>
  <si>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</si>
  <si>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</si>
  <si>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</si>
  <si>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</si>
  <si>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</si>
  <si>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</si>
  <si>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</si>
  <si>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</si>
  <si>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</si>
  <si>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</si>
  <si>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</si>
  <si>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</si>
  <si>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</si>
  <si>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</si>
  <si>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</si>
  <si>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</si>
  <si>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</si>
  <si>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</si>
  <si>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</si>
  <si>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</si>
  <si>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</si>
  <si>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</si>
  <si>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</si>
  <si>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</si>
  <si>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</si>
  <si>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</si>
  <si>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</si>
  <si>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</si>
  <si>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</si>
  <si>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</si>
  <si>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</si>
  <si>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</si>
  <si>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</si>
  <si>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</si>
  <si>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</si>
  <si>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</si>
  <si>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</si>
  <si>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</si>
  <si>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</si>
  <si>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</si>
  <si>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</si>
  <si>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</si>
  <si>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</si>
  <si>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</si>
  <si>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</si>
  <si>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</si>
  <si>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</si>
  <si>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</si>
  <si>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</si>
  <si>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</si>
  <si>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</si>
  <si>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</si>
  <si>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</si>
  <si>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</si>
  <si>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</si>
  <si>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</si>
  <si>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</si>
  <si>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</si>
  <si>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</si>
  <si>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</si>
  <si>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</si>
  <si>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</si>
  <si>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</si>
  <si>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</si>
  <si>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</si>
  <si>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</si>
  <si>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</si>
  <si>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</si>
  <si>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</si>
  <si>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</si>
  <si>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</si>
  <si>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</si>
  <si>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</si>
  <si>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</si>
  <si>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</si>
  <si>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</si>
  <si>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</si>
  <si>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</si>
  <si>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</si>
  <si>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</si>
  <si>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</si>
  <si>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</si>
  <si>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</si>
  <si>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</si>
  <si>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</si>
  <si>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</si>
  <si>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</si>
  <si>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</si>
  <si>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</si>
  <si>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</si>
  <si>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</si>
  <si>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</si>
  <si>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</si>
  <si>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</si>
  <si>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</si>
  <si>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</si>
  <si>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</si>
  <si>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</si>
  <si>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</si>
  <si>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</si>
  <si>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</si>
  <si>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</si>
  <si>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</si>
  <si>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</si>
  <si>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</si>
  <si>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</si>
  <si>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</si>
  <si>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</si>
  <si>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</si>
  <si>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</si>
  <si>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</si>
  <si>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</si>
  <si>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</si>
  <si>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</si>
  <si>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</si>
  <si>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</si>
  <si>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</si>
  <si>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</si>
  <si>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</si>
  <si>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</si>
  <si>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</si>
  <si>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</si>
  <si>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</si>
  <si>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</si>
  <si>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</si>
  <si>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</si>
  <si>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</si>
  <si>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</si>
  <si>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</si>
  <si>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</si>
  <si>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</si>
  <si>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</si>
  <si>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</si>
  <si>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</si>
  <si>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</si>
  <si>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</si>
  <si>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</si>
  <si>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</si>
  <si>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</si>
  <si>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</si>
  <si>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</si>
  <si>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</si>
  <si>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</si>
  <si>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</si>
  <si>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</si>
  <si>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</si>
  <si>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</si>
  <si>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</si>
  <si>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</si>
  <si>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</si>
  <si>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</si>
  <si>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</si>
  <si>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</si>
  <si>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</si>
  <si>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</si>
  <si>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</si>
  <si>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</si>
  <si>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</si>
  <si>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</si>
  <si>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</si>
  <si>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</si>
  <si>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</si>
  <si>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</si>
  <si>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</si>
  <si>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</si>
  <si>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</si>
  <si>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</si>
  <si>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</si>
  <si>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</si>
  <si>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</si>
  <si>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</si>
  <si>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</si>
  <si>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</si>
  <si>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</si>
  <si>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</si>
  <si>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</si>
  <si>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</si>
  <si>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</si>
  <si>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</si>
  <si>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</si>
  <si>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</si>
  <si>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</si>
  <si>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</si>
  <si>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</si>
  <si>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</si>
  <si>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</si>
  <si>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</si>
  <si>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</si>
  <si>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</si>
  <si>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</si>
  <si>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</si>
  <si>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</si>
  <si>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</si>
  <si>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</si>
  <si>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</si>
  <si>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</si>
  <si>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</si>
  <si>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</si>
  <si>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</si>
  <si>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</si>
  <si>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</si>
  <si>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</si>
  <si>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</si>
  <si>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</si>
  <si>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</si>
  <si>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</si>
  <si>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</si>
  <si>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</si>
  <si>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</si>
  <si>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</si>
  <si>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</si>
  <si>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</si>
  <si>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</si>
  <si>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</si>
  <si>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</si>
  <si>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</si>
  <si>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</si>
  <si>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</si>
  <si>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</si>
  <si>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</si>
  <si>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</si>
  <si>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</si>
  <si>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</si>
  <si>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</si>
  <si>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</si>
  <si>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</si>
  <si>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</si>
  <si>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</si>
  <si>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</si>
  <si>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</si>
  <si>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</si>
  <si>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</si>
  <si>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</si>
  <si>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</si>
  <si>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</si>
  <si>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</si>
  <si>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</si>
  <si>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</si>
  <si>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</si>
  <si>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</si>
  <si>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</si>
  <si>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</si>
  <si>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</si>
  <si>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</si>
  <si>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</si>
  <si>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</si>
  <si>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</si>
  <si>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</si>
  <si>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</si>
  <si>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</si>
  <si>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</si>
  <si>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</si>
  <si>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</si>
  <si>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</si>
  <si>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</si>
  <si>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</si>
  <si>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</si>
  <si>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</si>
  <si>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</si>
  <si>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</si>
  <si>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</si>
  <si>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</si>
  <si>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</si>
  <si>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</si>
  <si>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</si>
  <si>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</si>
  <si>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</si>
  <si>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</si>
  <si>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</si>
  <si>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</si>
  <si>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</si>
  <si>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</si>
  <si>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</si>
  <si>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</si>
  <si>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</si>
  <si>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</si>
  <si>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</si>
  <si>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</si>
  <si>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</si>
  <si>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</si>
  <si>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</si>
  <si>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</si>
  <si>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</si>
  <si>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</si>
  <si>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</si>
  <si>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</si>
  <si>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</si>
  <si>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</si>
  <si>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</si>
  <si>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</si>
  <si>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</si>
  <si>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</si>
  <si>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</si>
  <si>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</si>
  <si>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</si>
  <si>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</si>
  <si>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</si>
  <si>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</si>
  <si>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</si>
  <si>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</si>
  <si>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</si>
  <si>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</si>
  <si>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</si>
  <si>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</si>
  <si>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</si>
  <si>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</si>
  <si>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</si>
  <si>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</si>
  <si>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</si>
  <si>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</si>
  <si>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</si>
  <si>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</si>
  <si>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</si>
  <si>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</si>
  <si>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</si>
  <si>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</si>
  <si>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</si>
  <si>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</si>
  <si>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</si>
  <si>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</si>
  <si>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</si>
  <si>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</si>
  <si>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</si>
  <si>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</si>
  <si>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</si>
  <si>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</si>
  <si>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</si>
  <si>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</si>
  <si>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</si>
  <si>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</si>
  <si>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</si>
  <si>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</si>
  <si>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</si>
  <si>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</si>
  <si>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</si>
  <si>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</si>
  <si>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</si>
  <si>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</si>
  <si>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</si>
  <si>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</si>
  <si>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</si>
  <si>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</si>
  <si>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</si>
  <si>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</si>
  <si>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</si>
  <si>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</si>
  <si>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</si>
  <si>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</si>
  <si>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</si>
  <si>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</si>
  <si>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</si>
  <si>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</si>
  <si>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</si>
  <si>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</si>
  <si>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</si>
  <si>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</si>
  <si>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</si>
  <si>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</si>
  <si>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</si>
  <si>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</si>
  <si>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</si>
  <si>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</si>
  <si>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</si>
  <si>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</si>
  <si>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</si>
  <si>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</si>
  <si>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</si>
  <si>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</si>
  <si>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</si>
  <si>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</si>
  <si>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</si>
  <si>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</si>
  <si>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</si>
  <si>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</si>
  <si>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</si>
  <si>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</si>
  <si>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</si>
  <si>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</si>
  <si>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</si>
  <si>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</si>
  <si>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</si>
  <si>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</si>
  <si>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</si>
  <si>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</si>
  <si>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</si>
  <si>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</si>
  <si>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</si>
  <si>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</si>
  <si>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</si>
  <si>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</si>
  <si>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</si>
  <si>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</si>
  <si>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</si>
  <si>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</si>
  <si>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</si>
  <si>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</si>
  <si>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</si>
  <si>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</si>
  <si>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</si>
  <si>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</si>
  <si>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</si>
  <si>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</si>
  <si>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</si>
  <si>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</si>
  <si>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</si>
  <si>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</si>
  <si>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</si>
  <si>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</si>
  <si>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</si>
  <si>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</si>
  <si>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</si>
  <si>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</si>
  <si>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</si>
  <si>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</si>
  <si>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</si>
  <si>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</si>
  <si>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</si>
  <si>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</si>
  <si>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</si>
  <si>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</si>
  <si>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</si>
  <si>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</si>
  <si>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</si>
  <si>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</si>
  <si>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</si>
  <si>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</si>
  <si>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</si>
  <si>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</si>
  <si>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</si>
  <si>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</si>
  <si>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</si>
  <si>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</si>
  <si>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</si>
  <si>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</si>
  <si>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</si>
  <si>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</si>
  <si>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</si>
  <si>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</si>
  <si>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</si>
  <si>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</si>
  <si>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</si>
  <si>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</si>
  <si>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</si>
  <si>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</si>
  <si>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</si>
  <si>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</si>
  <si>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</si>
  <si>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</si>
  <si>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</si>
  <si>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</si>
  <si>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</si>
  <si>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</si>
  <si>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</si>
  <si>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</si>
  <si>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</si>
  <si>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</si>
  <si>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</si>
  <si>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</si>
  <si>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</si>
  <si>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</si>
  <si>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</si>
  <si>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</si>
  <si>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</si>
  <si>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</si>
  <si>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</si>
  <si>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</si>
  <si>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</si>
  <si>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</si>
  <si>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</si>
  <si>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</si>
  <si>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</si>
  <si>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</si>
  <si>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</si>
  <si>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</si>
  <si>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</si>
  <si>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</si>
  <si>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</si>
  <si>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</si>
  <si>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</si>
  <si>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</si>
  <si>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</si>
  <si>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</si>
  <si>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</si>
  <si>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</si>
  <si>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</si>
  <si>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</si>
  <si>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</si>
  <si>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</si>
  <si>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</si>
  <si>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</si>
  <si>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</si>
  <si>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</si>
  <si>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</si>
  <si>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</si>
  <si>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</si>
  <si>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</si>
  <si>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</si>
  <si>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</si>
  <si>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</si>
  <si>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</si>
  <si>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</si>
  <si>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</si>
  <si>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</si>
  <si>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</si>
  <si>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</si>
  <si>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</si>
  <si>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</si>
  <si>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</si>
  <si>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</si>
  <si>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</si>
  <si>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</si>
  <si>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</si>
  <si>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</si>
  <si>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</si>
  <si>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</si>
  <si>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</si>
  <si>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</si>
  <si>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</si>
  <si>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</si>
  <si>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</si>
  <si>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</si>
  <si>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</si>
  <si>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</si>
  <si>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</si>
  <si>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</si>
  <si>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</si>
  <si>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</si>
  <si>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</si>
  <si>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</si>
  <si>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</si>
  <si>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</si>
  <si>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</si>
  <si>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</si>
  <si>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</si>
  <si>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</si>
  <si>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</si>
  <si>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</si>
  <si>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</si>
  <si>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</si>
  <si>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</si>
  <si>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</si>
  <si>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</si>
  <si>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</si>
  <si>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</si>
  <si>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</si>
  <si>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</si>
  <si>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</si>
  <si>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</si>
  <si>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</si>
  <si>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</si>
  <si>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</si>
  <si>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</si>
  <si>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</si>
  <si>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</si>
  <si>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</si>
  <si>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</si>
  <si>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</si>
  <si>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</si>
  <si>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</si>
  <si>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</si>
  <si>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</si>
  <si>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</si>
  <si>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</si>
  <si>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</si>
  <si>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</si>
  <si>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</si>
  <si>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</si>
  <si>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</si>
  <si>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</si>
  <si>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</si>
  <si>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</si>
  <si>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</si>
  <si>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</si>
  <si>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</si>
  <si>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</si>
  <si>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</si>
  <si>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</si>
  <si>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</si>
  <si>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</si>
  <si>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</si>
  <si>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</si>
  <si>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</si>
  <si>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</si>
  <si>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</si>
  <si>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</si>
  <si>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</si>
  <si>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</si>
  <si>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</si>
  <si>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</si>
  <si>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</si>
  <si>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</si>
  <si>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</si>
  <si>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</si>
  <si>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</si>
  <si>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</si>
  <si>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</si>
  <si>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</si>
  <si>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</si>
  <si>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</si>
  <si>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</si>
  <si>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</si>
  <si>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</si>
  <si>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</si>
  <si>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</si>
  <si>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</si>
  <si>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</si>
  <si>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</si>
  <si>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</si>
  <si>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</si>
  <si>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</si>
  <si>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</si>
  <si>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</si>
  <si>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</si>
  <si>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</si>
  <si>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</si>
  <si>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</si>
  <si>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</si>
  <si>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</si>
  <si>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</si>
  <si>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</si>
  <si>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</si>
  <si>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</si>
  <si>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</si>
  <si>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</si>
  <si>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</si>
  <si>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</si>
  <si>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</si>
  <si>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</si>
  <si>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</si>
  <si>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</si>
  <si>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</si>
  <si>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</si>
  <si>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</si>
  <si>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</si>
  <si>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</si>
  <si>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</si>
  <si>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</si>
  <si>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</si>
  <si>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</si>
  <si>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</si>
  <si>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</si>
  <si>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</si>
  <si>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</si>
  <si>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</si>
  <si>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</si>
  <si>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</si>
  <si>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</si>
  <si>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</si>
  <si>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</si>
  <si>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</si>
  <si>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</si>
  <si>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</si>
  <si>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</si>
  <si>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</si>
  <si>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</si>
  <si>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</si>
  <si>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</si>
  <si>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</si>
  <si>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</si>
  <si>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</si>
  <si>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</si>
  <si>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</si>
  <si>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</si>
  <si>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</si>
  <si>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</si>
  <si>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</si>
  <si>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</si>
  <si>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</si>
  <si>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</si>
  <si>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</si>
  <si>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</si>
  <si>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</si>
  <si>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</si>
  <si>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</si>
  <si>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</si>
  <si>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</si>
  <si>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</si>
  <si>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</si>
  <si>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</si>
  <si>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</si>
  <si>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</si>
  <si>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</si>
  <si>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</si>
  <si>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</si>
  <si>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</si>
  <si>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</si>
  <si>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</si>
  <si>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</si>
  <si>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</si>
  <si>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</si>
  <si>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</si>
  <si>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</si>
  <si>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</si>
  <si>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</si>
  <si>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</si>
  <si>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</si>
  <si>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</si>
  <si>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</si>
  <si>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</si>
  <si>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</si>
  <si>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</si>
  <si>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</si>
  <si>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</si>
  <si>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</si>
  <si>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</si>
  <si>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</si>
  <si>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</si>
  <si>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</si>
  <si>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</si>
  <si>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</si>
  <si>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</si>
  <si>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</si>
  <si>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</si>
  <si>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</si>
  <si>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</si>
  <si>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</si>
  <si>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</si>
  <si>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</si>
  <si>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</si>
  <si>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</si>
  <si>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</si>
  <si>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</si>
  <si>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</si>
  <si>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</si>
  <si>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</si>
  <si>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</si>
  <si>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</si>
  <si>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</si>
  <si>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</si>
  <si>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</si>
  <si>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</si>
  <si>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</si>
  <si>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</si>
  <si>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</si>
  <si>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</si>
  <si>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</si>
  <si>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</si>
  <si>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</si>
  <si>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</si>
  <si>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</si>
  <si>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</si>
  <si>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</si>
  <si>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</si>
  <si>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</si>
  <si>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</si>
  <si>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</si>
  <si>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</si>
  <si>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</si>
  <si>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</si>
  <si>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</si>
  <si>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</si>
  <si>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</si>
  <si>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</si>
  <si>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</si>
  <si>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</si>
  <si>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</si>
  <si>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</si>
  <si>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</si>
  <si>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</si>
  <si>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</si>
  <si>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</si>
  <si>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</si>
  <si>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</si>
  <si>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</si>
  <si>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</si>
  <si>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</si>
  <si>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</si>
  <si>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</si>
  <si>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</si>
  <si>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</si>
  <si>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</si>
  <si>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</si>
  <si>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</si>
  <si>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</si>
  <si>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</si>
  <si>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</si>
  <si>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</si>
  <si>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</si>
  <si>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</si>
  <si>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</si>
  <si>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</si>
  <si>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</si>
  <si>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</si>
  <si>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</si>
  <si>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</si>
  <si>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</si>
  <si>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</si>
  <si>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</si>
  <si>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</si>
  <si>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</si>
  <si>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</si>
  <si>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</si>
  <si>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</si>
  <si>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</si>
  <si>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</si>
  <si>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</si>
  <si>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</si>
  <si>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</si>
  <si>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</si>
  <si>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</si>
  <si>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</si>
  <si>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</si>
  <si>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Must of the campaigns where successful and few campagns go live</t>
  </si>
  <si>
    <t>The subcategory with more campagings is "plays"</t>
  </si>
  <si>
    <t>Must of the campaigns where successful, somefailes and few were cancelled.May had more successful capaigns than any other</t>
  </si>
  <si>
    <t>Some other analysis could be done with country or currency</t>
  </si>
  <si>
    <t>The data don't show the progress of the events to the goal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</si>
  <si>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</si>
  <si>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</si>
  <si>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</si>
  <si>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</si>
  <si>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</si>
  <si>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</si>
  <si>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</si>
  <si>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and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</si>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</sst>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1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FF66"/>
        </patternFill>
      </fill>
    </dxf>
    <dxf>
      <fill>
        <patternFill>
          <bgColor rgb="FFFF33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330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[StarterBook_GOG.xlsx]StateByCategory!PivotTable1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C-4668-A4D1-822C8D0663A1}"/>
            </c:ext>
          </c:extLst>
        </c:ser>
        <c:ser>
          <c:idx val="1"/>
          <c:order val="1"/>
          <c:tx>
            <c:strRef>
              <c:f>StateByCategory!$C$3:$C$4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C-4668-A4D1-822C8D0663A1}"/>
            </c:ext>
          </c:extLst>
        </c:ser>
        <c:ser>
          <c:idx val="2"/>
          <c:order val="2"/>
          <c:tx>
            <c:strRef>
              <c:f>StateByCategory!$D$3:$D$4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C-4668-A4D1-822C8D0663A1}"/>
            </c:ext>
          </c:extLst>
        </c:ser>
        <c:ser>
          <c:idx val="3"/>
          <c:order val="3"/>
          <c:tx>
            <c:strRef>
              <c:f>StateByCategory!$E$3:$E$4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7C-4668-A4D1-822C8D066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595072"/>
        <c:axId val="386422384"/>
      </c:barChart>
      <c:catAx>
        <c:axId val="31759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6422384"/>
        <c:crosses val="autoZero"/>
        <c:auto val="1"/>
        <c:lblAlgn val="ctr"/>
        <c:lblOffset val="100"/>
        <c:noMultiLvlLbl val="0"/>
      </c:catAx>
      <c:valAx>
        <c:axId val="38642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75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[StarterBook_GOG.xlsx]StateBySubcategory!PivotTable2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1-4216-92BB-649ACCF56421}"/>
            </c:ext>
          </c:extLst>
        </c:ser>
        <c:ser>
          <c:idx val="1"/>
          <c:order val="1"/>
          <c:tx>
            <c:strRef>
              <c:f>StateBySubcategory!$C$4:$C$5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91-4216-92BB-649ACCF56421}"/>
            </c:ext>
          </c:extLst>
        </c:ser>
        <c:ser>
          <c:idx val="2"/>
          <c:order val="2"/>
          <c:tx>
            <c:strRef>
              <c:f>StateBySubcategory!$D$4:$D$5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91-4216-92BB-649ACCF56421}"/>
            </c:ext>
          </c:extLst>
        </c:ser>
        <c:ser>
          <c:idx val="3"/>
          <c:order val="3"/>
          <c:tx>
            <c:strRef>
              <c:f>StateBySubcategory!$E$4:$E$5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91-4216-92BB-649ACCF56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982544"/>
        <c:axId val="381814016"/>
      </c:barChart>
      <c:catAx>
        <c:axId val="36998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1814016"/>
        <c:crosses val="autoZero"/>
        <c:auto val="1"/>
        <c:lblAlgn val="ctr"/>
        <c:lblOffset val="100"/>
        <c:noMultiLvlLbl val="0"/>
      </c:catAx>
      <c:valAx>
        <c:axId val="38181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998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[StarterBook_GOG.xlsx]StateByMonth!PivotTable3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StateByMonth!$A$6:$A$18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StateByMonth!$B$6:$B$18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E-4D7A-A00C-A94480F19562}"/>
            </c:ext>
          </c:extLst>
        </c:ser>
        <c:ser>
          <c:idx val="1"/>
          <c:order val="1"/>
          <c:tx>
            <c:strRef>
              <c:f>StateByMonth!$C$4:$C$5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StateByMonth!$A$6:$A$18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StateByMonth!$C$6:$C$18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E-4D7A-A00C-A94480F19562}"/>
            </c:ext>
          </c:extLst>
        </c:ser>
        <c:ser>
          <c:idx val="2"/>
          <c:order val="2"/>
          <c:tx>
            <c:strRef>
              <c:f>StateByMonth!$D$4:$D$5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StateByMonth!$A$6:$A$18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StateByMonth!$D$6:$D$18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E-4D7A-A00C-A94480F19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167360"/>
        <c:axId val="395502896"/>
      </c:lineChart>
      <c:catAx>
        <c:axId val="32716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5502896"/>
        <c:crosses val="autoZero"/>
        <c:auto val="1"/>
        <c:lblAlgn val="ctr"/>
        <c:lblOffset val="100"/>
        <c:noMultiLvlLbl val="0"/>
      </c:catAx>
      <c:valAx>
        <c:axId val="39550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716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354330</xdr:colOff>
      <xdr:row>0</xdr:row>
      <xdr:rowOff>160020</xdr:rowOff>
    </xdr:from>
    <xdr:to>
      <xdr:col>13</xdr:col>
      <xdr:colOff>594360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5156B-D501-497C-A315-EF1E8D4D0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270510</xdr:colOff>
      <xdr:row>1</xdr:row>
      <xdr:rowOff>175260</xdr:rowOff>
    </xdr:from>
    <xdr:to>
      <xdr:col>18</xdr:col>
      <xdr:colOff>594360</xdr:colOff>
      <xdr:row>33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E70CE-61E9-4691-ABD4-9FB8D9E1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2</xdr:row>
      <xdr:rowOff>49530</xdr:rowOff>
    </xdr:from>
    <xdr:to>
      <xdr:col>14</xdr:col>
      <xdr:colOff>411480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67C09-A9E0-4110-80AB-986E5C7A3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livera" refreshedDate="43421.885729398149" createdVersion="6" refreshedVersion="6" minRefreshableVersion="3" recordCount="4114" xr:uid="{1A72A46F-1D17-4294-BF40-4A988924FDEF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9">
        <rangePr groupBy="months" startDate="2009-05-16T22:55:13" endDate="2017-03-15T10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livera" refreshedDate="43421.885730092596" createdVersion="6" refreshedVersion="6" minRefreshableVersion="3" recordCount="4114" xr:uid="{4E2A973F-C011-4B3B-BEBF-916686F3D42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47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30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8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3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8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2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67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6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6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0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8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39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3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44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87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3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66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33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26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2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3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3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15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83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8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2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87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1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3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92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9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6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00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1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2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217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63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1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50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23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77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00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7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29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56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4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0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5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2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55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7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57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5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07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16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67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7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44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0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3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3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7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09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50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66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6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0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1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2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8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7000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300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916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2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000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666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8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58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29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300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203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00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67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500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67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940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0000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9000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00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50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33750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2333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498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0000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00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71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0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2667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0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5000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769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9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56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042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750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400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0000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1200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7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33333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833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8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1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16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3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93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1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32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471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7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364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417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30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5000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50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440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95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63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658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6667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4500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50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500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09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7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64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6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2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2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1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2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3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69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4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4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76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3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7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3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4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80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14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1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6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8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28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60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45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3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2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0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8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6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3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70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1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89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3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5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1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52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2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5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7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9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2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98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75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94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2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41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5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7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4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40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3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8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5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7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3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5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77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8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98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5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98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27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4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4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68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30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18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0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3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1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80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50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6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1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64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17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4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7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8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81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5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0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7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13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5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5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9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1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12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7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50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8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0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8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9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2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1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4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7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9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41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3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4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34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1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90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0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0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1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2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05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68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70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4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4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94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4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12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11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6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685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47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1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2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1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0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1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58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3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4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4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4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5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9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7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0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100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250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33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38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00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25000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250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923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200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3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50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6667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818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000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0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3000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656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00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62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400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143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3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7438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0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32500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96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204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3900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425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5000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1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64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2000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513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00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2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60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143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330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774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73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28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42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273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04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500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24999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667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6000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493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295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69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62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00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22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490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857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000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00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6667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00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4000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735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500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285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000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71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7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89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60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7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5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38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67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1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13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85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83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500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450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000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1000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250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4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300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000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13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50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679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4167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7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80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750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4000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3333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750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7500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800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0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50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8500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250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9876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79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5000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000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00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7857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40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00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900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0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4286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450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750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56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5000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750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250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2500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000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375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25000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667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15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2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0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000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78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49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7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250000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33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67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000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999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556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0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00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5000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00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333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000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27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9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6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4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8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0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18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96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30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1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8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68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2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7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52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5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778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975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857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14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83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50000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600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7143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290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2000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23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333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25000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31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4167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21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706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06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581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50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2500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1667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2370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0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6667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5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9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588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00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00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38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14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857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7500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4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3448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46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484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095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05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2143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3750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2000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49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8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750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296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21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50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536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292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38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5000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000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50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46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6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49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58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33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75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4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0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3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46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8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1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30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1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48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48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5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1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4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2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33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290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59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1667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7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3800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50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88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6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2000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2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00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0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500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3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4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7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14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7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9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2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64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59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6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1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6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2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0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7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39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0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3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0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7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8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6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3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4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6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9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3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43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0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2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7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5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6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73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0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0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33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52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5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4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4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28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3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0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9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5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6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1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2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12500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00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2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1100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55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4500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933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00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500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4000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700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4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70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2500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70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47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75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0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0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8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250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8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750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53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7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143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125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94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50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000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25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6667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8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00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1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75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250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2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500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200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750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900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500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00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12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18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8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86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17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1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75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75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700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37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643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61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69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0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2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625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000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857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08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41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25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00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05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3226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294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714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57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292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29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8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6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8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79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1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40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247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00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57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000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4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500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6667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4167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8333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2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406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65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23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2222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5833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58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3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304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870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220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31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2500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714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5000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357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18182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11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00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6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62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3750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149117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45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33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63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24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500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9350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49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8813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0000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78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6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50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263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04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857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1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6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7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5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2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5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8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3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1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1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4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0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25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500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65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42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500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250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00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3750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50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732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0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01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7500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0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5000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8750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75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800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333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7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50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20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44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700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333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5000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333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9000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06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30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2999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00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86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7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667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1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41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4286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136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500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40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666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33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000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622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45000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190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333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4545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50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282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2000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0000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0000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2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500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100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000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6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2857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00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52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00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6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69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00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500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98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64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8750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80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56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00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500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5000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5000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17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067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800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67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12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33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500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5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3000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400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750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00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333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250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2500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789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222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7500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750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200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88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6667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5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9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1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25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24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05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2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7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8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8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8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1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5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7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4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92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28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0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8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33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9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7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0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0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80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63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5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0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5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07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1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9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4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833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000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1250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08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75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00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67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256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3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00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47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911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316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4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18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42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2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9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1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5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8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8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8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3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6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45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7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9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5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3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66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1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9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2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54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6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34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6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15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9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55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4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7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29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1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1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3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5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3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8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1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9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8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49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09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11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63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2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833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4600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32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636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40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7500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0526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96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644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3333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600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75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41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6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500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9091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17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5000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55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700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7353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4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563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4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57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000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351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543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0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5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3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1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26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4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7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4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4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9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9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1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1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0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92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51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6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5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0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0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9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2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2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5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66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6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4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4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6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0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9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51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45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5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47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2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3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2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3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68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49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0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0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2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1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900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471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00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500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67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00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00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538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50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25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000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3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7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250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300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536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250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333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00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62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20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500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36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454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30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0000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66667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00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9475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750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143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667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7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1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5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7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8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9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7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2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9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7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1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23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79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833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50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23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6667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250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15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2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2000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55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50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00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00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187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9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3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4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6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5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8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6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0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37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42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54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7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4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64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2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08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6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96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77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0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9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82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0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40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2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7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6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0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3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54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2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70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53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9000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25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300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91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70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7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269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25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250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500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62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0000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3000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40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508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654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136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15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025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3000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667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8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000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74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667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000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33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0000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7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7500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3000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52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7333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0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286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1083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800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56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5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0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6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49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3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8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0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5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8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5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59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4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4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6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65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9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35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6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2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3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3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3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5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5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4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2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3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24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6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35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78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00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4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09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6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3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30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2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31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3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56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1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8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29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8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8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6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41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69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38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3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5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36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4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1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43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1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6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0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9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3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256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571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789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33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7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22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68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276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53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252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6500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00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82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6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38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5000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000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300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471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2500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667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80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7500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333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500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2880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333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00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1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06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3000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79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4500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3000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67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00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0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3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59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7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9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40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7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276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77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0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4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3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9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94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6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57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37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2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9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2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82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1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28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333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818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66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168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289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579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92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262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250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80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3333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89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97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29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461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16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5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22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66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17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375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00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2200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750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80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50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0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46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21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71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432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667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09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459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194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33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98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84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500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92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89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2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077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83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86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167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0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00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3250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44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1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0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5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6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8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6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11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91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20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69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95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75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72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66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25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0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1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7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6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46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7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4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39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12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250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35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5000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2500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000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471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18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8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538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4000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0000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3333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00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08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9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1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8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4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1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8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5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9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3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9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6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0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3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5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48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1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46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3960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333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0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6250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05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7500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6250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21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298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4250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19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1846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33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125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333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5571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778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63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95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39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1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0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1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29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4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5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5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0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6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5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65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0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5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21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32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4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21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1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3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22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47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07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24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3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60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51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02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20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45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64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5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4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121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3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93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70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49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66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9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98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1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7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11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97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50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63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8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1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29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46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26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62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2063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2143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00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000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96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000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00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667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750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333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833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429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00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4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36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141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57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65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3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38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126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7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1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7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5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4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21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59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4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22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2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08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83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38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10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55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86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8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7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52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98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7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58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4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24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3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39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330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11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7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71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7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3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6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1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2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7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59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92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56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9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90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3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6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80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8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43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493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82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45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6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31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50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29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90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82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72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04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13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0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1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66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17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6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0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64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39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0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65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2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4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0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0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0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0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73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09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9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48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22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45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68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2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0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4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4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0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1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5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4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42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2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4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59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000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6667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20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222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0000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19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5000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67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10500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7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10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000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0000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94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3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536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45455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875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00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479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69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000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7091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2500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7500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7500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3156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25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000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675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31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965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800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1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78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7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6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1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63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9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53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8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85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7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3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70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9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8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4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6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8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1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6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1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4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5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0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7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0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0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7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1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36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8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4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6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0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1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8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2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3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6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1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49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5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7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26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4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7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5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3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7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56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4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7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5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7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6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88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4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8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1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59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52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4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9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9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4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8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36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5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3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5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10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1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5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30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5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25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3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2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8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0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3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5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5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7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5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1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41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0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1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6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8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2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0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2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58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3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1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45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5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48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4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21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4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24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3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8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48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6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1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6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5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87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8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2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24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39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5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56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6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7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3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3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3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0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00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5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8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1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3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9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2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3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99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0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0000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000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4000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2700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35000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4000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2500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000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21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26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571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2000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6250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17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85000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2200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750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000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2336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500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333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25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9286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0000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2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600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0000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0000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500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00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3111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12000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0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50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203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667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500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4167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8333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000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154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0000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0000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000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46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000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500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60000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2778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500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50000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35000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5000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500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50000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7000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0000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2500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58500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1500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2500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9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5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4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49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5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7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4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7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4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5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69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9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22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5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3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6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87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6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7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47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5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3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4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6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1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8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8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01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2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58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9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9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0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6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7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0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7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6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71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0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4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1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571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2000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2500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393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25000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000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17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5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7500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95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35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2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6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9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79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67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55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3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56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91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9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3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6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4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9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33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54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1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2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2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6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7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25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4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57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2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5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9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2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333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250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00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3250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500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5000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6667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250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55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90000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200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000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00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8333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750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00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750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3000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80000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789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296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214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667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3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5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2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7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9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20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2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39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34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68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8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05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3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95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9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52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32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0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2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3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0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0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5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70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2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5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7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20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9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3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666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923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70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935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833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000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667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2000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6471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9091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29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6667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49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987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08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4500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900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000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3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50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57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68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76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36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73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48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98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13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0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05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862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33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722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400000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3333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000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4000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300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5000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75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000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3571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35000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78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2500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3500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667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30000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5000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579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442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000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500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4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85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89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714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063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20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9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2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5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8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6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82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2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3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77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2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87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5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3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7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68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54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48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4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8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26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40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1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82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20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38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66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6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000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139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727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63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158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2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250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000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43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03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750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33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0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250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3250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3133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000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333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0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400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06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530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308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583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00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367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500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5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6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6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26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0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5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1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3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37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7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8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5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8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8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71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3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9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4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4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0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9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3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8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98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48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43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9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87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3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58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6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7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1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1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1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55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92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1667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615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833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1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00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533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000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44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233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5000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833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500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0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50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4000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6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769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13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667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6667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00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750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1200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14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88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2000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11250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80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000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214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66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000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24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00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2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50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4000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625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786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75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50000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250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206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57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250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920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000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30000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9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555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00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25000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33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64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2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50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00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92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0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26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86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0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2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0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6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25000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990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0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923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55556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0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86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500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33333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09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395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5000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6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0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2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8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8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70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59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6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18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2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5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00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7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9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41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5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06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0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3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9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1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7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5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0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9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87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5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68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1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7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6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44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90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2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5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9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3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3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45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5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36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38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2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66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3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4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1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7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7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3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25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1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3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40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30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9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1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76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6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85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1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7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1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17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77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06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69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7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00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5000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333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0000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6000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364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6667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49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30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042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2500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3333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80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25000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43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2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03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6000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400000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8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50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00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1000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0000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9395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285714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200000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6667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77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2778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667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0000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21667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56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5000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556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762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35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00000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492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429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38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805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400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3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78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2050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00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89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50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379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5000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32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00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63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222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952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75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0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250000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000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0000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50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100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9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00000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471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8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500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42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3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11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3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8333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500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63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917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33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167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9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2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3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2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7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2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29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79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63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81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5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36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8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5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41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98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8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0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9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0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8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5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49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68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27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3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7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61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895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938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50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08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90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000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500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000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94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50000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000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200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7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667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53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1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4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50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71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3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4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1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3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4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0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2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39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1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7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89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9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0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6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38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82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3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0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5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6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5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3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78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2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4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7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7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45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4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7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7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49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3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7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1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7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3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37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2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8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4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0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69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90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5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0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7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06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1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0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2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0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8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6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7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9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5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32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39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48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4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3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68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1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6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0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8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0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1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1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69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4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8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3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3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3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0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0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7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0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00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38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77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84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7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4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0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9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7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0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3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1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1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69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1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7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2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74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5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74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298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2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8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5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3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3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8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22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7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67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6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3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07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3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58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9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86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3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61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8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8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4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0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4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2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6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1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7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1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0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8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4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2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6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68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33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0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2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65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79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8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3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39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3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8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48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0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35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79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7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1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8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2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0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1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7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40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3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7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1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88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36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4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2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5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88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4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6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7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588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8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7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7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8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6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5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27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15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5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8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4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0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03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9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37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0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0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8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9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57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4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29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6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4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3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9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7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4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5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45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1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7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0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5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70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8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36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3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5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9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4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4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46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8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8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5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8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04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2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39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0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3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94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6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2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3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0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5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3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4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3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0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8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29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8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3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7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48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39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5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9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57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0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4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2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3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6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7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8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26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3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7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7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8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93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2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88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5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6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5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9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3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3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4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7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8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3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00000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3000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290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1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4167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0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14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650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5000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333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350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7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0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250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48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4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6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3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3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09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00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1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83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0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2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4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9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8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5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7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0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0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5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67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8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6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5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3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0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8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7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48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46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9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4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8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6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7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7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28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43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5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1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15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8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9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48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4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2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5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3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0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3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08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1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3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3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1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8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8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45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000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8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213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4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75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50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7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500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4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500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6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4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1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3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67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3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0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5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0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8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5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5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65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4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36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9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52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88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5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34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67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0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87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4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50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0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67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85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750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888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6250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92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00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22500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6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4000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500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37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5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00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75000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7500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6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8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82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4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1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5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38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6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66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6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2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3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46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6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3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6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3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57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18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0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94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1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63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96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333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87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167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30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1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50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04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500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0000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50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000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000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250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2500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62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500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667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172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000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400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0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874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00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85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786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800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41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000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43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889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87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14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95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364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00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50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56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00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00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3000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97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5000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14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4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250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88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5000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2000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22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5000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9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93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500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350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000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667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833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25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676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37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000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714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1429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2000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83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7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130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89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651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0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500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750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85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000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200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500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13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000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00000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6000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19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28000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00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750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500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467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67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500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750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0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55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471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7500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33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2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3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1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0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5000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50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000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286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24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50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05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5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31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75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550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111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50000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2000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6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04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00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00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86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13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0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500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50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30000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000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643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189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3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000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000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71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000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7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7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00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7500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91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80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429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82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7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864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54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675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400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53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5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6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00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500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3333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50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00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467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250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87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0000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500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31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238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7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83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938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429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000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67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56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333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000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5000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9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96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67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500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750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31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54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500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000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5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583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300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350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00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67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625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33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00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1000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62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50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00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70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450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83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7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214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500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2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00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00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50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00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500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500"/>
    <x v="1"/>
    <s v="plays"/>
    <x v="409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4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3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8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3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67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3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6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8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3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8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4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8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4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6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3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2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3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3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1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8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3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8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9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19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6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21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6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2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7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1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5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2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5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5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5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5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5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0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1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6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1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3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0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3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6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2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8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91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66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8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258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29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20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94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233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498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171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266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76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9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856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104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3333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83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8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1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1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3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9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31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3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47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07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36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59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63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65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666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5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0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9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6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2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8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6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4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7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4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8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1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5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8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2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6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4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6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3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6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6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6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7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8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2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5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2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3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7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9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5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4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3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5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7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5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7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9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1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9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2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3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9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6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3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1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18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5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6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6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1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7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8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8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5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0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6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1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3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3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1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7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3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5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4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3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9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3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8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2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6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7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4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4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7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1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1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6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68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4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2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5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3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8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3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53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92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666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81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65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714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7438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96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204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51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2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214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177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27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28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42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30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49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295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6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2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85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666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73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285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7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4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8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7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6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3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1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3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8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14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31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267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41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7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3333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987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785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428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55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1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15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49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3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66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555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333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2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6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1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29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3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6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2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857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41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8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714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29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23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3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41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52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70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6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58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166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237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66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55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59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58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0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33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14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857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4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44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4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48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09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40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14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4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0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29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53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29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3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4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6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6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4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5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3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7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0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3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4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4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3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4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4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83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5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7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8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2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4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1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1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7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2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2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6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7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0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2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3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1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3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1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5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4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2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2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5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7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3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5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1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2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3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3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2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2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8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3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4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93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14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7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47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0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20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8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8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35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37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114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9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1666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108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7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1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286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31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1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64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161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6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52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285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20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4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20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22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294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71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45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29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9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8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6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79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1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4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35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44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6667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41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833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40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6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2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58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58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3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30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87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22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31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1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35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818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26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14911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24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49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2881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27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263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70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285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11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5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2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2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3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1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5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4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2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1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4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73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101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10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33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7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5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44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333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333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30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30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2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66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531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4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13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1666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62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119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333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28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1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1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52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1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76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69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4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1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0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33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5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333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78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58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66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59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2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0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2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4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2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4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2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2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1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3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6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6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0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2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0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83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6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25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3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4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31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1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59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2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48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2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8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3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4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5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6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5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5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3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6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1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9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5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4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2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7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8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3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38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349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30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6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2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83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32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4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052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29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64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333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4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909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117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555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735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56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44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5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35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54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3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2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2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4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2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3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3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29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5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5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5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0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9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3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2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1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6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6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5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5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4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1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4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4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6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6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49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147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6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538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4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5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33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36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3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454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16666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14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1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2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6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3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7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7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83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223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1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18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5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8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6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3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4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54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4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24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6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08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6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96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77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9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8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4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3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6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3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2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5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7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5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9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26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65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13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1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8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7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667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3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15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7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108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55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1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4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9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4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3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7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5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2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7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0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3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3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3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7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2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2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3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4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6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3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3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2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4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7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256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571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78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3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52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56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27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5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8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3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4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67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8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3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1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7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2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5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7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7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4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7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7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9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9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3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3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4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28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2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2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33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81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26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28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5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1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26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2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19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22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6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21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5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2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6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41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8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46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22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7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43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66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40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459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23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29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8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29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8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07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28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8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41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4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4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18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6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9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7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7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6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1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3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5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3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35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4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6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53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333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20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2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3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4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9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3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4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33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7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50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92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29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1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84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33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557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39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9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5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6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5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2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3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0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2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6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4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2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4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0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2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2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6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5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0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2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14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16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4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2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3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9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7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4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6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4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9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1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1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9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5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6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6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2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4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2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206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214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9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3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8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4429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3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3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14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5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16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7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3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12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5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2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3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4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2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5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2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5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28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11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5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8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3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5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9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5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5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12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2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3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1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7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7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4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6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5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3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9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5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5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9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2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1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4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49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8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4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2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5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2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9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8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7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0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1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2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6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41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3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7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7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4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4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4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6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3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5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666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1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01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9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8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53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4545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47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6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7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3156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7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131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96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7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57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5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8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4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7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2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4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3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3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8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3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6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3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1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2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1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3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5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4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1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88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5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5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5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49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1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3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9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1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1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5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3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2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8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4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5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4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3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4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2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4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2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48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8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3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3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3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5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12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8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6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2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5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91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1233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333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928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311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20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667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41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83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115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4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6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6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4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4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4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4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6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9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8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2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4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1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7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5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1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1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5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4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7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3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7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157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39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41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9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2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4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7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6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5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5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9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1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3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5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6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4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5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6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333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66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5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83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78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129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2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2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2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2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52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3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6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0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9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5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7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2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2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1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3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66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92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87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93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8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6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647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909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72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6667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4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9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50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5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68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7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8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3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73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64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29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1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0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20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86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3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72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133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357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67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57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44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250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7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38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88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27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06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3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2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9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5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8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2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8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4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27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6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54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4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3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26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1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8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2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3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6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1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72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6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15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4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3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313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0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3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58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3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2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3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3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3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3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7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4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39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9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98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4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4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5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0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8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5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2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7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1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9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166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61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8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7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253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444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42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8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76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41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8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2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6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2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7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20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12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55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33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6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9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2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8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7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99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92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5555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86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1333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3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7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1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5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4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9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4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0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9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5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7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8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6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6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9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9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4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6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2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17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5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8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3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7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7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1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8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8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1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7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6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0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69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3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3666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4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13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0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33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14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0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8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939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2857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67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2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216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55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55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476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23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42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2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80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92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7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8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137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3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26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95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1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47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2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34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8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833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6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91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9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5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7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2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8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3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3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5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4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9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2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6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8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4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6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2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9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6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289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9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08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9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9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66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5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4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7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4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4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3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8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9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38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8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5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7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57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3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6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3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3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6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9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4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3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3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4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3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2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6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5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6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5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6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0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3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77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7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7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3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8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9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7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69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1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7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29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5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2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6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5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8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6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6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3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6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79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8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3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2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4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3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7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6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2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8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3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8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4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5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58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8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4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1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5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5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0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6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3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0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6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3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3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3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6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4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2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7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3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6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2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24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4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0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3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94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2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4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3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1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6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5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4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3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2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4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9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7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29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6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41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2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41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4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3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0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4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1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6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5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4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8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7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4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4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9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2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4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1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2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4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7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0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1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45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21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1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4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9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8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4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6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3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5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8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8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3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8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6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8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88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9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6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55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6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5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8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4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3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6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1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9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1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6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33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1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30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07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0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46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17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87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8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78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44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1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88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59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36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9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1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9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8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22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9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1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83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67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714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142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5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13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8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8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3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219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4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66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47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3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428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24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10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3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7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0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8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31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64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18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7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9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42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8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5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35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333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46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8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23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23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58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93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42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05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33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29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9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16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5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8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58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66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3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21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50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23C6E-D4A9-48C4-981A-A87758D7FE95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A84B7-9126-4E17-ADF8-9F23E9732C09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C6CB5-9DB6-4259-8520-08191FB7ADAF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Year" axis="axisPage" numFmtId="166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D2" sqref="D2:D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88671875" bestFit="1" customWidth="1"/>
    <col min="15" max="15" width="14" bestFit="1" customWidth="1"/>
    <col min="17" max="17" width="11.6640625" bestFit="1" customWidth="1"/>
    <col min="19" max="20" width="10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7" t="s">
        <v>8309</v>
      </c>
      <c r="S1" s="1" t="s">
        <v>8366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ROUND(IFERROR(E2/D2*100,0),0)</f>
        <v>137</v>
      </c>
      <c r="P2">
        <f>IFERROR(ROUND(D2/L2,0),0)</f>
        <v>47</v>
      </c>
      <c r="Q2" t="str">
        <f>LEFT(N2,FIND("/",N2,1)-1)</f>
        <v>film &amp; video</v>
      </c>
      <c r="R2" t="str">
        <f>MID(N2,FIND("/",N2,1)+1,LEN(N2))</f>
        <v>television</v>
      </c>
      <c r="S2" s="11">
        <f>I2/60/60/24+DATE(1970,1,1)+(-5/24)</f>
        <v>42207.916666666664</v>
      </c>
      <c r="T2" s="11">
        <f>J2/60/60/24+DATE(1970,1,1)+(-5/24)</f>
        <v>42176.798738425925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ROUND(IFERROR(E3/D3*100,0),0)</f>
        <v>143</v>
      </c>
      <c r="P3">
        <f t="shared" ref="P3:P66" si="1">IFERROR(ROUND(D3/L3,0),0)</f>
        <v>130</v>
      </c>
      <c r="Q3" t="str">
        <f t="shared" ref="Q3:Q66" si="2">LEFT(N3,FIND("/",N3,1)-1)</f>
        <v>film &amp; video</v>
      </c>
      <c r="R3" t="str">
        <f t="shared" ref="R3:R66" si="3">MID(N3,FIND("/",N3,1)+1,LEN(N3))</f>
        <v>television</v>
      </c>
      <c r="S3" s="11">
        <f t="shared" ref="S3:S66" si="4">I3/60/60/24+DATE(1970,1,1)+(-5/24)</f>
        <v>42796.392164351848</v>
      </c>
      <c r="T3" s="11">
        <f t="shared" ref="T3:T66" si="5">J3/60/60/24+DATE(1970,1,1)+(-5/24)</f>
        <v>42766.392164351848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14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67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155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85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42580.024305555555</v>
      </c>
      <c r="T7" s="11">
        <f t="shared" si="5"/>
        <v>42563.724618055552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138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158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42555.838738425926</v>
      </c>
      <c r="T9" s="11">
        <f t="shared" si="5"/>
        <v>42515.838738425926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25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67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36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69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146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20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171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88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41899.333981481483</v>
      </c>
      <c r="T20" s="11">
        <f t="shared" si="5"/>
        <v>41869.333981481483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39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42260.549907407411</v>
      </c>
      <c r="T22" s="11">
        <f t="shared" si="5"/>
        <v>42200.549907407411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183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41908.418854166666</v>
      </c>
      <c r="T23" s="11">
        <f t="shared" si="5"/>
        <v>41878.418854166666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44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42005.124305555553</v>
      </c>
      <c r="T24" s="11">
        <f t="shared" si="5"/>
        <v>41989.703009259254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87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42124.430555555555</v>
      </c>
      <c r="T25" s="11">
        <f t="shared" si="5"/>
        <v>42097.570613425924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61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42262.61041666667</v>
      </c>
      <c r="T26" s="11">
        <f t="shared" si="5"/>
        <v>42229.611840277772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43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42377.816678240742</v>
      </c>
      <c r="T27" s="11">
        <f t="shared" si="5"/>
        <v>42317.816678240742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66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41868.307222222218</v>
      </c>
      <c r="T28" s="11">
        <f t="shared" si="5"/>
        <v>41828.307222222218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133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41958.998067129629</v>
      </c>
      <c r="T29" s="11">
        <f t="shared" si="5"/>
        <v>41928.956400462957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42354.755601851844</v>
      </c>
      <c r="T30" s="11">
        <f t="shared" si="5"/>
        <v>42324.755601851844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26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41842.464907407404</v>
      </c>
      <c r="T31" s="11">
        <f t="shared" si="5"/>
        <v>41812.464907407404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41872.084664351853</v>
      </c>
      <c r="T32" s="11">
        <f t="shared" si="5"/>
        <v>41842.084664351853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42394.583726851844</v>
      </c>
      <c r="T33" s="11">
        <f t="shared" si="5"/>
        <v>42376.583726851844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42502.957638888889</v>
      </c>
      <c r="T34" s="11">
        <f t="shared" si="5"/>
        <v>42461.419178240736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82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42316.49422453704</v>
      </c>
      <c r="T35" s="11">
        <f t="shared" si="5"/>
        <v>42286.452557870369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38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41856.113437499997</v>
      </c>
      <c r="T36" s="11">
        <f t="shared" si="5"/>
        <v>41841.113437499997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36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42121.791666666664</v>
      </c>
      <c r="T37" s="11">
        <f t="shared" si="5"/>
        <v>42098.083495370367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136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42098.05700231481</v>
      </c>
      <c r="T38" s="11">
        <f t="shared" si="5"/>
        <v>42068.098668981482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42062.484710648147</v>
      </c>
      <c r="T39" s="11">
        <f t="shared" si="5"/>
        <v>42032.484710648147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38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41404.848888888882</v>
      </c>
      <c r="T40" s="11">
        <f t="shared" si="5"/>
        <v>41374.848888888882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115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41784.749305555553</v>
      </c>
      <c r="T41" s="11">
        <f t="shared" si="5"/>
        <v>41753.838749999995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41808.958333333328</v>
      </c>
      <c r="T42" s="11">
        <f t="shared" si="5"/>
        <v>41789.005648148144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41917.360578703701</v>
      </c>
      <c r="T43" s="11">
        <f t="shared" si="5"/>
        <v>41887.360578703701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83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42001.430856481478</v>
      </c>
      <c r="T44" s="11">
        <f t="shared" si="5"/>
        <v>41971.430856481478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38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41832.791666666664</v>
      </c>
      <c r="T45" s="11">
        <f t="shared" si="5"/>
        <v>41802.582013888888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41918.890474537038</v>
      </c>
      <c r="T46" s="11">
        <f t="shared" si="5"/>
        <v>41873.890474537038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82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42487.415590277778</v>
      </c>
      <c r="T47" s="11">
        <f t="shared" si="5"/>
        <v>42457.415590277778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187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42353.756643518522</v>
      </c>
      <c r="T48" s="11">
        <f t="shared" si="5"/>
        <v>42323.756643518522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71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41992.652858796289</v>
      </c>
      <c r="T49" s="11">
        <f t="shared" si="5"/>
        <v>41932.611192129625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53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42064.291666666664</v>
      </c>
      <c r="T50" s="11">
        <f t="shared" si="5"/>
        <v>42033.308564814812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42300.968113425923</v>
      </c>
      <c r="T51" s="11">
        <f t="shared" si="5"/>
        <v>42270.968113425923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42034.499999999993</v>
      </c>
      <c r="T52" s="11">
        <f t="shared" si="5"/>
        <v>41995.544652777775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92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42226.720335648148</v>
      </c>
      <c r="T53" s="11">
        <f t="shared" si="5"/>
        <v>42196.720335648148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192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41837.493587962963</v>
      </c>
      <c r="T54" s="11">
        <f t="shared" si="5"/>
        <v>41807.493587962963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26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41733.708333333328</v>
      </c>
      <c r="T55" s="11">
        <f t="shared" si="5"/>
        <v>41719.340798611105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192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42363.504872685182</v>
      </c>
      <c r="T56" s="11">
        <f t="shared" si="5"/>
        <v>42333.504872685182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100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42517.760601851849</v>
      </c>
      <c r="T57" s="11">
        <f t="shared" si="5"/>
        <v>42496.760601851849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46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42163.458333333336</v>
      </c>
      <c r="T58" s="11">
        <f t="shared" si="5"/>
        <v>42149.340555555551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217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42119.624560185184</v>
      </c>
      <c r="T59" s="11">
        <f t="shared" si="5"/>
        <v>42089.624560185184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133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41962.578379629624</v>
      </c>
      <c r="T60" s="11">
        <f t="shared" si="5"/>
        <v>41932.536712962959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606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42261.666666666664</v>
      </c>
      <c r="T61" s="11">
        <f t="shared" si="5"/>
        <v>42230.027500000004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42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41720.791666666664</v>
      </c>
      <c r="T62" s="11">
        <f t="shared" si="5"/>
        <v>41701.693483796291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217</v>
      </c>
      <c r="Q63" t="str">
        <f t="shared" si="2"/>
        <v>film &amp; video</v>
      </c>
      <c r="R63" t="str">
        <f t="shared" si="3"/>
        <v>shorts</v>
      </c>
      <c r="S63" s="11">
        <f t="shared" si="4"/>
        <v>41431.605983796297</v>
      </c>
      <c r="T63" s="11">
        <f t="shared" si="5"/>
        <v>41409.605983796297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63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41336.591180555552</v>
      </c>
      <c r="T64" s="11">
        <f t="shared" si="5"/>
        <v>41311.591180555552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31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41635.999305555553</v>
      </c>
      <c r="T65" s="11">
        <f t="shared" si="5"/>
        <v>41612.703854166662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>
        <f t="shared" si="1"/>
        <v>50</v>
      </c>
      <c r="Q66" t="str">
        <f t="shared" si="2"/>
        <v>film &amp; video</v>
      </c>
      <c r="R66" t="str">
        <f t="shared" si="3"/>
        <v>shorts</v>
      </c>
      <c r="S66" s="11">
        <f t="shared" si="4"/>
        <v>41462.809965277775</v>
      </c>
      <c r="T66" s="11">
        <f t="shared" si="5"/>
        <v>41432.809965277775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ROUND(IFERROR(E67/D67*100,0),0)</f>
        <v>108</v>
      </c>
      <c r="P67">
        <f t="shared" ref="P67:P130" si="7">IFERROR(ROUND(D67/L67,0),0)</f>
        <v>123</v>
      </c>
      <c r="Q67" t="str">
        <f t="shared" ref="Q67:Q130" si="8">LEFT(N67,FIND("/",N67,1)-1)</f>
        <v>film &amp; video</v>
      </c>
      <c r="R67" t="str">
        <f t="shared" ref="R67:R130" si="9">MID(N67,FIND("/",N67,1)+1,LEN(N67))</f>
        <v>shorts</v>
      </c>
      <c r="S67" s="11">
        <f t="shared" ref="S67:S130" si="10">I67/60/60/24+DATE(1970,1,1)+(-5/24)</f>
        <v>41862.040972222218</v>
      </c>
      <c r="T67" s="11">
        <f t="shared" ref="T67:T130" si="11">J67/60/60/24+DATE(1970,1,1)+(-5/24)</f>
        <v>41835.612893518519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>
        <f t="shared" si="7"/>
        <v>77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42569.641435185178</v>
      </c>
      <c r="T68" s="11">
        <f t="shared" si="11"/>
        <v>42539.641435185178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>
        <f t="shared" si="7"/>
        <v>100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41105.375046296293</v>
      </c>
      <c r="T69" s="11">
        <f t="shared" si="11"/>
        <v>41075.375046296293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>
        <f t="shared" si="7"/>
        <v>17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41693.36100694444</v>
      </c>
      <c r="T70" s="11">
        <f t="shared" si="11"/>
        <v>41663.36100694444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>
        <f t="shared" si="7"/>
        <v>56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40818.082638888889</v>
      </c>
      <c r="T71" s="11">
        <f t="shared" si="11"/>
        <v>40785.979456018518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>
        <f t="shared" si="7"/>
        <v>29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40790.688020833331</v>
      </c>
      <c r="T72" s="11">
        <f t="shared" si="11"/>
        <v>40730.688020833331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>
        <f t="shared" si="7"/>
        <v>56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41057.063159722216</v>
      </c>
      <c r="T73" s="11">
        <f t="shared" si="11"/>
        <v>40997.063159722216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>
        <f t="shared" si="7"/>
        <v>54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41227.791666666664</v>
      </c>
      <c r="T74" s="11">
        <f t="shared" si="11"/>
        <v>41207.801863425921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40665.957638888889</v>
      </c>
      <c r="T75" s="11">
        <f t="shared" si="11"/>
        <v>40587.548425925925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>
        <f t="shared" si="7"/>
        <v>17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42390.278877314813</v>
      </c>
      <c r="T76" s="11">
        <f t="shared" si="11"/>
        <v>42360.278877314813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>
        <f t="shared" si="7"/>
        <v>74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41387.000833333332</v>
      </c>
      <c r="T77" s="11">
        <f t="shared" si="11"/>
        <v>41357.000833333332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>
        <f t="shared" si="7"/>
        <v>20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40904.524976851848</v>
      </c>
      <c r="T78" s="11">
        <f t="shared" si="11"/>
        <v>40844.483310185184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>
        <f t="shared" si="7"/>
        <v>15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41049.915972222218</v>
      </c>
      <c r="T79" s="11">
        <f t="shared" si="11"/>
        <v>40996.936539351853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1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42614.522233796299</v>
      </c>
      <c r="T80" s="11">
        <f t="shared" si="11"/>
        <v>42604.522233796299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32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41754.568206018514</v>
      </c>
      <c r="T81" s="11">
        <f t="shared" si="11"/>
        <v>41724.568206018514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>
        <f t="shared" si="7"/>
        <v>255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41617.875648148147</v>
      </c>
      <c r="T82" s="11">
        <f t="shared" si="11"/>
        <v>41582.875648148147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27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41103.91805555555</v>
      </c>
      <c r="T83" s="11">
        <f t="shared" si="11"/>
        <v>41099.950543981482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40825.611817129626</v>
      </c>
      <c r="T84" s="11">
        <f t="shared" si="11"/>
        <v>40795.611817129626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>
        <f t="shared" si="7"/>
        <v>15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42057.270833333336</v>
      </c>
      <c r="T85" s="11">
        <f t="shared" si="11"/>
        <v>42042.407280092586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40678.54960648148</v>
      </c>
      <c r="T86" s="11">
        <f t="shared" si="11"/>
        <v>40648.54960648148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>
        <f t="shared" si="7"/>
        <v>57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40808.917094907403</v>
      </c>
      <c r="T87" s="11">
        <f t="shared" si="11"/>
        <v>40778.917094907403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>
        <f t="shared" si="7"/>
        <v>353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42365.389409722215</v>
      </c>
      <c r="T88" s="11">
        <f t="shared" si="11"/>
        <v>42291.347743055558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>
        <f t="shared" si="7"/>
        <v>100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40331.861805555556</v>
      </c>
      <c r="T89" s="11">
        <f t="shared" si="11"/>
        <v>40322.331053240734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>
        <f t="shared" si="7"/>
        <v>58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41812.450590277775</v>
      </c>
      <c r="T90" s="11">
        <f t="shared" si="11"/>
        <v>41786.450590277775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>
        <f t="shared" si="7"/>
        <v>107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41427.543888888889</v>
      </c>
      <c r="T91" s="11">
        <f t="shared" si="11"/>
        <v>41402.543888888889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40736.089108796295</v>
      </c>
      <c r="T92" s="11">
        <f t="shared" si="11"/>
        <v>40706.089108796295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65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40680.194027777776</v>
      </c>
      <c r="T93" s="11">
        <f t="shared" si="11"/>
        <v>40619.194027777776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>
        <f t="shared" si="7"/>
        <v>116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42767.124999999993</v>
      </c>
      <c r="T94" s="11">
        <f t="shared" si="11"/>
        <v>42720.990543981483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>
        <f t="shared" si="7"/>
        <v>67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41093.666666666664</v>
      </c>
      <c r="T95" s="11">
        <f t="shared" si="11"/>
        <v>41065.649733796294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41736.509513888886</v>
      </c>
      <c r="T96" s="11">
        <f t="shared" si="11"/>
        <v>41716.509513888886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>
        <f t="shared" si="7"/>
        <v>17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40964.796770833331</v>
      </c>
      <c r="T97" s="11">
        <f t="shared" si="11"/>
        <v>40934.796770833331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>
        <f t="shared" si="7"/>
        <v>44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40390.916666666664</v>
      </c>
      <c r="T98" s="11">
        <f t="shared" si="11"/>
        <v>40324.45417824074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>
        <f t="shared" si="7"/>
        <v>50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40735.926874999997</v>
      </c>
      <c r="T99" s="11">
        <f t="shared" si="11"/>
        <v>40705.926874999997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>
        <f t="shared" si="7"/>
        <v>53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41250.770833333328</v>
      </c>
      <c r="T100" s="11">
        <f t="shared" si="11"/>
        <v>41214.586504629624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>
        <f t="shared" si="7"/>
        <v>38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41661.694432870368</v>
      </c>
      <c r="T101" s="11">
        <f t="shared" si="11"/>
        <v>41631.694432870368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41217.586643518516</v>
      </c>
      <c r="T102" s="11">
        <f t="shared" si="11"/>
        <v>41197.544976851852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41298.568402777775</v>
      </c>
      <c r="T103" s="11">
        <f t="shared" si="11"/>
        <v>41274.568402777775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>
        <f t="shared" si="7"/>
        <v>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40534.922835648147</v>
      </c>
      <c r="T104" s="11">
        <f t="shared" si="11"/>
        <v>40504.922835648147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>
        <f t="shared" si="7"/>
        <v>27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41705.597569444442</v>
      </c>
      <c r="T105" s="11">
        <f t="shared" si="11"/>
        <v>41682.597569444442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50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40635.833333333328</v>
      </c>
      <c r="T106" s="11">
        <f t="shared" si="11"/>
        <v>40612.486874999995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>
        <f t="shared" si="7"/>
        <v>37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42503.791666666664</v>
      </c>
      <c r="T107" s="11">
        <f t="shared" si="11"/>
        <v>42485.516435185178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>
        <f t="shared" si="7"/>
        <v>185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41001.568298611113</v>
      </c>
      <c r="T108" s="11">
        <f t="shared" si="11"/>
        <v>40987.568298611113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>
        <f t="shared" si="7"/>
        <v>109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40657.774155092593</v>
      </c>
      <c r="T109" s="11">
        <f t="shared" si="11"/>
        <v>40635.774155092593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>
        <f t="shared" si="7"/>
        <v>32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41425.404745370368</v>
      </c>
      <c r="T110" s="11">
        <f t="shared" si="11"/>
        <v>41365.404745370368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>
        <f t="shared" si="7"/>
        <v>21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40599.817476851851</v>
      </c>
      <c r="T111" s="11">
        <f t="shared" si="11"/>
        <v>40569.817476851851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>
        <f t="shared" si="7"/>
        <v>50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41592.040972222218</v>
      </c>
      <c r="T112" s="11">
        <f t="shared" si="11"/>
        <v>41557.741354166668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>
        <f t="shared" si="7"/>
        <v>66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42155.124849537031</v>
      </c>
      <c r="T113" s="11">
        <f t="shared" si="11"/>
        <v>42125.124849537031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41741.875</v>
      </c>
      <c r="T114" s="11">
        <f t="shared" si="11"/>
        <v>41717.834699074068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64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40761.416666666664</v>
      </c>
      <c r="T115" s="11">
        <f t="shared" si="11"/>
        <v>40753.550092592588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>
        <f t="shared" si="7"/>
        <v>86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40921.065833333334</v>
      </c>
      <c r="T116" s="11">
        <f t="shared" si="11"/>
        <v>40861.065833333334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>
        <f t="shared" si="7"/>
        <v>20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40943.530601851846</v>
      </c>
      <c r="T117" s="11">
        <f t="shared" si="11"/>
        <v>40918.530601851846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>
        <f t="shared" si="7"/>
        <v>61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40641.247164351851</v>
      </c>
      <c r="T118" s="11">
        <f t="shared" si="11"/>
        <v>40595.288831018515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40338.583333333328</v>
      </c>
      <c r="T119" s="11">
        <f t="shared" si="11"/>
        <v>40248.626666666663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>
        <f t="shared" si="7"/>
        <v>128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40752.845324074071</v>
      </c>
      <c r="T120" s="11">
        <f t="shared" si="11"/>
        <v>40722.845324074071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>
        <f t="shared" si="7"/>
        <v>88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40768.75</v>
      </c>
      <c r="T121" s="11">
        <f t="shared" si="11"/>
        <v>40738.860949074071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>
        <f t="shared" si="7"/>
        <v>70000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42645.841516203705</v>
      </c>
      <c r="T122" s="11">
        <f t="shared" si="11"/>
        <v>42615.841516203705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>
        <f t="shared" si="7"/>
        <v>3000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42112.219444444439</v>
      </c>
      <c r="T123" s="11">
        <f t="shared" si="11"/>
        <v>42096.496643518512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42653.223460648143</v>
      </c>
      <c r="T124" s="11">
        <f t="shared" si="11"/>
        <v>42593.223460648143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>
        <f t="shared" si="7"/>
        <v>9167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41940.708333333328</v>
      </c>
      <c r="T125" s="11">
        <f t="shared" si="11"/>
        <v>41904.573657407404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42139.720393518517</v>
      </c>
      <c r="T126" s="11">
        <f t="shared" si="11"/>
        <v>42114.720393518517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>
        <f t="shared" si="7"/>
        <v>83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42769.78564814815</v>
      </c>
      <c r="T127" s="11">
        <f t="shared" si="11"/>
        <v>42709.78564814815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>
        <f t="shared" si="7"/>
        <v>1923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42165.874999999993</v>
      </c>
      <c r="T128" s="11">
        <f t="shared" si="11"/>
        <v>42135.381215277775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>
        <f t="shared" si="7"/>
        <v>2000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42097.37431712963</v>
      </c>
      <c r="T129" s="11">
        <f t="shared" si="11"/>
        <v>42067.415983796294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>
        <f t="shared" si="7"/>
        <v>16667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42663.019594907404</v>
      </c>
      <c r="T130" s="11">
        <f t="shared" si="11"/>
        <v>42628.019594907404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ROUND(IFERROR(E131/D131*100,0),0)</f>
        <v>0</v>
      </c>
      <c r="P131">
        <f t="shared" ref="P131:P194" si="13">IFERROR(ROUND(D131/L131,0),0)</f>
        <v>0</v>
      </c>
      <c r="Q131" t="str">
        <f t="shared" ref="Q131:Q194" si="14">LEFT(N131,FIND("/",N131,1)-1)</f>
        <v>film &amp; video</v>
      </c>
      <c r="R131" t="str">
        <f t="shared" ref="R131:R194" si="15">MID(N131,FIND("/",N131,1)+1,LEN(N131))</f>
        <v>science fiction</v>
      </c>
      <c r="S131" s="11">
        <f t="shared" ref="S131:S194" si="16">I131/60/60/24+DATE(1970,1,1)+(-5/24)</f>
        <v>41942.728969907403</v>
      </c>
      <c r="T131" s="11">
        <f t="shared" ref="T131:T194" si="17">J131/60/60/24+DATE(1970,1,1)+(-5/24)</f>
        <v>41882.728969907403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41806.636111111111</v>
      </c>
      <c r="T132" s="11">
        <f t="shared" si="17"/>
        <v>41778.707083333327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42556.791666666664</v>
      </c>
      <c r="T133" s="11">
        <f t="shared" si="17"/>
        <v>42541.629178240742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>
        <f t="shared" si="13"/>
        <v>988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41950.645914351851</v>
      </c>
      <c r="T134" s="11">
        <f t="shared" si="17"/>
        <v>41905.60424768518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42521.521527777775</v>
      </c>
      <c r="T135" s="11">
        <f t="shared" si="17"/>
        <v>42491.599351851844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42251.499999999993</v>
      </c>
      <c r="T136" s="11">
        <f t="shared" si="17"/>
        <v>42221.701597222222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>
        <f t="shared" si="13"/>
        <v>600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41821.583333333328</v>
      </c>
      <c r="T137" s="11">
        <f t="shared" si="17"/>
        <v>41788.173576388886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42140.219444444439</v>
      </c>
      <c r="T138" s="11">
        <f t="shared" si="17"/>
        <v>42096.201782407406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42289.365659722222</v>
      </c>
      <c r="T139" s="11">
        <f t="shared" si="17"/>
        <v>42239.365659722222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>
        <f t="shared" si="13"/>
        <v>2586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42216.999305555553</v>
      </c>
      <c r="T140" s="11">
        <f t="shared" si="17"/>
        <v>42186.049085648141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42197.712638888886</v>
      </c>
      <c r="T141" s="11">
        <f t="shared" si="17"/>
        <v>42187.712638888886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42082.948287037034</v>
      </c>
      <c r="T142" s="11">
        <f t="shared" si="17"/>
        <v>42052.989953703705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>
        <f t="shared" si="13"/>
        <v>429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42154.944710648146</v>
      </c>
      <c r="T143" s="11">
        <f t="shared" si="17"/>
        <v>42109.944710648146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>
        <f t="shared" si="13"/>
        <v>3000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41959.726597222216</v>
      </c>
      <c r="T144" s="11">
        <f t="shared" si="17"/>
        <v>41938.684930555552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42616.038194444445</v>
      </c>
      <c r="T145" s="11">
        <f t="shared" si="17"/>
        <v>42558.855810185189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>
        <f t="shared" si="13"/>
        <v>203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42107.512407407405</v>
      </c>
      <c r="T146" s="11">
        <f t="shared" si="17"/>
        <v>42047.554074074076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>
        <f t="shared" si="13"/>
        <v>500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42227.333935185183</v>
      </c>
      <c r="T147" s="11">
        <f t="shared" si="17"/>
        <v>42200.333935185183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>
        <f t="shared" si="13"/>
        <v>6667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42752.807847222219</v>
      </c>
      <c r="T148" s="11">
        <f t="shared" si="17"/>
        <v>42692.807847222219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42012.554166666661</v>
      </c>
      <c r="T149" s="11">
        <f t="shared" si="17"/>
        <v>41969.559490740743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>
        <f t="shared" si="13"/>
        <v>25000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42427.073333333326</v>
      </c>
      <c r="T150" s="11">
        <f t="shared" si="17"/>
        <v>42397.073333333326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>
        <f t="shared" si="13"/>
        <v>1667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41998.124999999993</v>
      </c>
      <c r="T151" s="11">
        <f t="shared" si="17"/>
        <v>41967.963773148142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>
        <f t="shared" si="13"/>
        <v>1940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42149.95349537037</v>
      </c>
      <c r="T152" s="11">
        <f t="shared" si="17"/>
        <v>42089.95349537037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>
        <f t="shared" si="13"/>
        <v>50000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42173.342488425922</v>
      </c>
      <c r="T153" s="11">
        <f t="shared" si="17"/>
        <v>42113.342488425922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>
        <f t="shared" si="13"/>
        <v>190000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41904.869212962964</v>
      </c>
      <c r="T154" s="11">
        <f t="shared" si="17"/>
        <v>41874.869212962964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>
        <f t="shared" si="13"/>
        <v>5000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41975.419490740744</v>
      </c>
      <c r="T155" s="11">
        <f t="shared" si="17"/>
        <v>41933.377824074072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>
        <f t="shared" si="13"/>
        <v>500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42158.339062499996</v>
      </c>
      <c r="T156" s="11">
        <f t="shared" si="17"/>
        <v>42115.339062499996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>
        <f t="shared" si="13"/>
        <v>337500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42208.351099537038</v>
      </c>
      <c r="T157" s="11">
        <f t="shared" si="17"/>
        <v>42168.351099537038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>
        <f t="shared" si="13"/>
        <v>2333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41853.916620370372</v>
      </c>
      <c r="T158" s="11">
        <f t="shared" si="17"/>
        <v>41793.916620370372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>
        <f t="shared" si="13"/>
        <v>1498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42426.703379629624</v>
      </c>
      <c r="T159" s="11">
        <f t="shared" si="17"/>
        <v>42396.703379629624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41933.868379629625</v>
      </c>
      <c r="T160" s="11">
        <f t="shared" si="17"/>
        <v>41903.868379629625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>
        <f t="shared" si="13"/>
        <v>500000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42554.226215277777</v>
      </c>
      <c r="T161" s="11">
        <f t="shared" si="17"/>
        <v>42514.226215277777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42231.704756944448</v>
      </c>
      <c r="T162" s="11">
        <f t="shared" si="17"/>
        <v>42171.704756944448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>
        <f t="shared" si="13"/>
        <v>50000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41822.479108796295</v>
      </c>
      <c r="T163" s="11">
        <f t="shared" si="17"/>
        <v>41792.479108796295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>
        <f t="shared" si="13"/>
        <v>280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41867.779166666667</v>
      </c>
      <c r="T164" s="11">
        <f t="shared" si="17"/>
        <v>41834.91847222222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42277.791666666664</v>
      </c>
      <c r="T165" s="11">
        <f t="shared" si="17"/>
        <v>42243.752939814811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>
        <f t="shared" si="13"/>
        <v>17143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41901.554409722223</v>
      </c>
      <c r="T166" s="11">
        <f t="shared" si="17"/>
        <v>41841.554409722223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42381.450509259252</v>
      </c>
      <c r="T167" s="11">
        <f t="shared" si="17"/>
        <v>42351.450509259252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5000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42750.867615740739</v>
      </c>
      <c r="T168" s="11">
        <f t="shared" si="17"/>
        <v>42720.867615740739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>
        <f t="shared" si="13"/>
        <v>55000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42220.719155092585</v>
      </c>
      <c r="T169" s="11">
        <f t="shared" si="17"/>
        <v>42160.719155092585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>
        <f t="shared" si="13"/>
        <v>2667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42082.585300925923</v>
      </c>
      <c r="T170" s="11">
        <f t="shared" si="17"/>
        <v>42052.626967592594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>
        <f t="shared" si="13"/>
        <v>250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41930.296979166662</v>
      </c>
      <c r="T171" s="11">
        <f t="shared" si="17"/>
        <v>41900.296979166662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>
        <f t="shared" si="13"/>
        <v>1000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42246.019444444442</v>
      </c>
      <c r="T172" s="11">
        <f t="shared" si="17"/>
        <v>42216.769479166665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>
        <f t="shared" si="13"/>
        <v>50000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42593.972384259258</v>
      </c>
      <c r="T173" s="11">
        <f t="shared" si="17"/>
        <v>42533.972384259258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42082.14494212962</v>
      </c>
      <c r="T174" s="11">
        <f t="shared" si="17"/>
        <v>42047.186608796292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42063.364675925921</v>
      </c>
      <c r="T175" s="11">
        <f t="shared" si="17"/>
        <v>42033.364675925921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42132.55064814815</v>
      </c>
      <c r="T176" s="11">
        <f t="shared" si="17"/>
        <v>42072.55064814815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>
        <f t="shared" si="13"/>
        <v>769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41880.569571759253</v>
      </c>
      <c r="T177" s="11">
        <f t="shared" si="17"/>
        <v>41855.569571759253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42221.615729166668</v>
      </c>
      <c r="T178" s="11">
        <f t="shared" si="17"/>
        <v>42191.615729166668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64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42086.797754629624</v>
      </c>
      <c r="T179" s="11">
        <f t="shared" si="17"/>
        <v>42069.839421296296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42334.788715277777</v>
      </c>
      <c r="T180" s="11">
        <f t="shared" si="17"/>
        <v>42304.747048611105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500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42432.872164351851</v>
      </c>
      <c r="T181" s="11">
        <f t="shared" si="17"/>
        <v>42402.872164351851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>
        <f t="shared" si="13"/>
        <v>92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42107.583333333336</v>
      </c>
      <c r="T182" s="11">
        <f t="shared" si="17"/>
        <v>42067.782905092587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>
        <f t="shared" si="13"/>
        <v>856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42177.533506944441</v>
      </c>
      <c r="T183" s="11">
        <f t="shared" si="17"/>
        <v>42147.533506944441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42741.803611111107</v>
      </c>
      <c r="T184" s="11">
        <f t="shared" si="17"/>
        <v>42711.803611111107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>
        <f t="shared" si="13"/>
        <v>1042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41969.643634259257</v>
      </c>
      <c r="T185" s="11">
        <f t="shared" si="17"/>
        <v>41939.601967592593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>
        <f t="shared" si="13"/>
        <v>750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41882.957638888889</v>
      </c>
      <c r="T186" s="11">
        <f t="shared" si="17"/>
        <v>41825.58289351852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>
        <f t="shared" si="13"/>
        <v>4000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42600.702997685185</v>
      </c>
      <c r="T187" s="11">
        <f t="shared" si="17"/>
        <v>42570.702997685185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42797.624999999993</v>
      </c>
      <c r="T188" s="11">
        <f t="shared" si="17"/>
        <v>42767.604560185187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1000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42206.082638888889</v>
      </c>
      <c r="T189" s="11">
        <f t="shared" si="17"/>
        <v>42182.02612268518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41886.974710648145</v>
      </c>
      <c r="T190" s="11">
        <f t="shared" si="17"/>
        <v>41856.974710648145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>
        <f t="shared" si="13"/>
        <v>100000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42616.482372685183</v>
      </c>
      <c r="T191" s="11">
        <f t="shared" si="17"/>
        <v>42556.482372685183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>
        <f t="shared" si="13"/>
        <v>12000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42537.442662037036</v>
      </c>
      <c r="T192" s="11">
        <f t="shared" si="17"/>
        <v>42527.442662037036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1667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42279.233078703699</v>
      </c>
      <c r="T193" s="11">
        <f t="shared" si="17"/>
        <v>42239.233078703699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>
        <f t="shared" si="13"/>
        <v>333333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41929.583703703705</v>
      </c>
      <c r="T194" s="11">
        <f t="shared" si="17"/>
        <v>41899.583703703705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ROUND(IFERROR(E195/D195*100,0),0)</f>
        <v>0</v>
      </c>
      <c r="P195">
        <f t="shared" ref="P195:P258" si="19">IFERROR(ROUND(D195/L195,0),0)</f>
        <v>0</v>
      </c>
      <c r="Q195" t="str">
        <f t="shared" ref="Q195:Q258" si="20">LEFT(N195,FIND("/",N195,1)-1)</f>
        <v>film &amp; video</v>
      </c>
      <c r="R195" t="str">
        <f t="shared" ref="R195:R258" si="21">MID(N195,FIND("/",N195,1)+1,LEN(N195))</f>
        <v>drama</v>
      </c>
      <c r="S195" s="11">
        <f t="shared" ref="S195:S258" si="22">I195/60/60/24+DATE(1970,1,1)+(-5/24)</f>
        <v>41971.768124999995</v>
      </c>
      <c r="T195" s="11">
        <f t="shared" ref="T195:T258" si="23">J195/60/60/24+DATE(1970,1,1)+(-5/24)</f>
        <v>41911.726458333331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>
        <f t="shared" si="19"/>
        <v>833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42435.788553240738</v>
      </c>
      <c r="T196" s="11">
        <f t="shared" si="23"/>
        <v>42375.788553240738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42195.462175925924</v>
      </c>
      <c r="T197" s="11">
        <f t="shared" si="23"/>
        <v>42135.462175925924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>
        <f t="shared" si="19"/>
        <v>184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42287.666666666664</v>
      </c>
      <c r="T198" s="11">
        <f t="shared" si="23"/>
        <v>42259.334467592591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>
        <f t="shared" si="19"/>
        <v>313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42783.666666666664</v>
      </c>
      <c r="T199" s="11">
        <f t="shared" si="23"/>
        <v>42741.640046296299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>
        <f t="shared" si="19"/>
        <v>4167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41917.175023148149</v>
      </c>
      <c r="T200" s="11">
        <f t="shared" si="23"/>
        <v>41887.175023148149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42613.915532407402</v>
      </c>
      <c r="T201" s="11">
        <f t="shared" si="23"/>
        <v>42583.915532407402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>
        <f t="shared" si="19"/>
        <v>333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41896.875034722223</v>
      </c>
      <c r="T202" s="11">
        <f t="shared" si="23"/>
        <v>41866.875034722223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>
        <f t="shared" si="19"/>
        <v>93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42043.610289351847</v>
      </c>
      <c r="T203" s="11">
        <f t="shared" si="23"/>
        <v>42023.610289351847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42285.665972222218</v>
      </c>
      <c r="T204" s="11">
        <f t="shared" si="23"/>
        <v>42255.719490740739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>
        <f t="shared" si="19"/>
        <v>313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42033.639629629623</v>
      </c>
      <c r="T205" s="11">
        <f t="shared" si="23"/>
        <v>41973.639629629623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>
        <f t="shared" si="19"/>
        <v>232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42586.375034722216</v>
      </c>
      <c r="T206" s="11">
        <f t="shared" si="23"/>
        <v>42556.375034722216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>
        <f t="shared" si="19"/>
        <v>471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42283.423865740733</v>
      </c>
      <c r="T207" s="11">
        <f t="shared" si="23"/>
        <v>42248.423865740733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42587.79609953703</v>
      </c>
      <c r="T208" s="11">
        <f t="shared" si="23"/>
        <v>42566.79609953703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>
        <f t="shared" si="19"/>
        <v>1077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42007.988865740735</v>
      </c>
      <c r="T209" s="11">
        <f t="shared" si="23"/>
        <v>41977.988865740735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41989.16165509259</v>
      </c>
      <c r="T210" s="11">
        <f t="shared" si="23"/>
        <v>41959.16165509259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42195.714525462965</v>
      </c>
      <c r="T211" s="11">
        <f t="shared" si="23"/>
        <v>42165.714525462965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>
        <f t="shared" si="19"/>
        <v>364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42277.999999999993</v>
      </c>
      <c r="T212" s="11">
        <f t="shared" si="23"/>
        <v>42248.856388888882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>
        <f t="shared" si="19"/>
        <v>417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42265.951585648152</v>
      </c>
      <c r="T213" s="11">
        <f t="shared" si="23"/>
        <v>42235.951585648152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>
        <f t="shared" si="19"/>
        <v>6300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42476.631018518521</v>
      </c>
      <c r="T214" s="11">
        <f t="shared" si="23"/>
        <v>42416.672685185178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>
        <f t="shared" si="19"/>
        <v>50000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42232.379641203697</v>
      </c>
      <c r="T215" s="11">
        <f t="shared" si="23"/>
        <v>42202.385960648149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>
        <f t="shared" si="19"/>
        <v>12500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42069.432280092595</v>
      </c>
      <c r="T216" s="11">
        <f t="shared" si="23"/>
        <v>42009.432280092595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>
        <f t="shared" si="19"/>
        <v>4400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42417.790972222218</v>
      </c>
      <c r="T217" s="11">
        <f t="shared" si="23"/>
        <v>42375.021782407406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>
        <f t="shared" si="19"/>
        <v>595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42116.708761574067</v>
      </c>
      <c r="T218" s="11">
        <f t="shared" si="23"/>
        <v>42066.750428240739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>
        <f t="shared" si="19"/>
        <v>2632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42001.432280092595</v>
      </c>
      <c r="T219" s="11">
        <f t="shared" si="23"/>
        <v>41970.432280092595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5000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42139.420011574075</v>
      </c>
      <c r="T220" s="11">
        <f t="shared" si="23"/>
        <v>42079.420011574075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>
        <f t="shared" si="19"/>
        <v>658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42461.082638888889</v>
      </c>
      <c r="T221" s="11">
        <f t="shared" si="23"/>
        <v>42429.118344907409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>
        <f t="shared" si="19"/>
        <v>16667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42236.629166666658</v>
      </c>
      <c r="T222" s="11">
        <f t="shared" si="23"/>
        <v>42195.435532407406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42091.587546296294</v>
      </c>
      <c r="T223" s="11">
        <f t="shared" si="23"/>
        <v>42031.629212962966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500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42089.902083333327</v>
      </c>
      <c r="T224" s="11">
        <f t="shared" si="23"/>
        <v>42031.561550925922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42511.836805555555</v>
      </c>
      <c r="T225" s="11">
        <f t="shared" si="23"/>
        <v>42481.839699074073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42195.026921296296</v>
      </c>
      <c r="T226" s="11">
        <f t="shared" si="23"/>
        <v>42135.026921296296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42468.711273148147</v>
      </c>
      <c r="T227" s="11">
        <f t="shared" si="23"/>
        <v>42438.752939814811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>
        <f t="shared" si="19"/>
        <v>14500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42155.186805555553</v>
      </c>
      <c r="T228" s="11">
        <f t="shared" si="23"/>
        <v>42106.457685185182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42194.685659722221</v>
      </c>
      <c r="T229" s="11">
        <f t="shared" si="23"/>
        <v>42164.685659722221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42156.478067129625</v>
      </c>
      <c r="T230" s="11">
        <f t="shared" si="23"/>
        <v>42096.478067129625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42413.725659722222</v>
      </c>
      <c r="T231" s="11">
        <f t="shared" si="23"/>
        <v>42383.725659722222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>
        <f t="shared" si="19"/>
        <v>7500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42159.568877314807</v>
      </c>
      <c r="T232" s="11">
        <f t="shared" si="23"/>
        <v>42129.568877314807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42371.750590277778</v>
      </c>
      <c r="T233" s="11">
        <f t="shared" si="23"/>
        <v>42341.750590277778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>
        <f t="shared" si="19"/>
        <v>571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42062.617430555554</v>
      </c>
      <c r="T234" s="11">
        <f t="shared" si="23"/>
        <v>42032.617430555554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42642.703379629624</v>
      </c>
      <c r="T235" s="11">
        <f t="shared" si="23"/>
        <v>42612.703379629624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>
        <f t="shared" si="19"/>
        <v>200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42175.82707175926</v>
      </c>
      <c r="T236" s="11">
        <f t="shared" si="23"/>
        <v>42135.82707175926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42194.700196759259</v>
      </c>
      <c r="T237" s="11">
        <f t="shared" si="23"/>
        <v>42164.700196759259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42373.791666666664</v>
      </c>
      <c r="T238" s="11">
        <f t="shared" si="23"/>
        <v>42320.876145833325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>
        <f t="shared" si="19"/>
        <v>15000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42437.368854166663</v>
      </c>
      <c r="T239" s="11">
        <f t="shared" si="23"/>
        <v>42377.368854166663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42734.166666666664</v>
      </c>
      <c r="T240" s="11">
        <f t="shared" si="23"/>
        <v>42713.754166666658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200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42316.291666666664</v>
      </c>
      <c r="T241" s="11">
        <f t="shared" si="23"/>
        <v>42296.901967592588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>
        <f t="shared" si="19"/>
        <v>109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41399.500127314815</v>
      </c>
      <c r="T242" s="11">
        <f t="shared" si="23"/>
        <v>41354.500127314815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>
        <f t="shared" si="19"/>
        <v>97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41994.489629629628</v>
      </c>
      <c r="T243" s="11">
        <f t="shared" si="23"/>
        <v>41949.489629629628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>
        <f t="shared" si="19"/>
        <v>64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40897.28460648148</v>
      </c>
      <c r="T244" s="11">
        <f t="shared" si="23"/>
        <v>40862.28460648148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>
        <f t="shared" si="19"/>
        <v>76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41691.839166666665</v>
      </c>
      <c r="T245" s="11">
        <f t="shared" si="23"/>
        <v>41661.839166666665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>
        <f t="shared" si="19"/>
        <v>42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40253.087499999994</v>
      </c>
      <c r="T246" s="11">
        <f t="shared" si="23"/>
        <v>40213.115266203698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>
        <f t="shared" si="19"/>
        <v>52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41136.844733796293</v>
      </c>
      <c r="T247" s="11">
        <f t="shared" si="23"/>
        <v>41106.844733796293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>
        <f t="shared" si="19"/>
        <v>22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40530.196817129625</v>
      </c>
      <c r="T248" s="11">
        <f t="shared" si="23"/>
        <v>40480.155150462961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>
        <f t="shared" si="19"/>
        <v>81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40466.943749999999</v>
      </c>
      <c r="T249" s="11">
        <f t="shared" si="23"/>
        <v>40430.395995370367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>
        <f t="shared" si="19"/>
        <v>582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40915.566076388888</v>
      </c>
      <c r="T250" s="11">
        <f t="shared" si="23"/>
        <v>40870.566076388888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>
        <f t="shared" si="19"/>
        <v>43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40412.527777777774</v>
      </c>
      <c r="T251" s="11">
        <f t="shared" si="23"/>
        <v>40332.715509259258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>
        <f t="shared" si="19"/>
        <v>69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41431.357534722221</v>
      </c>
      <c r="T252" s="11">
        <f t="shared" si="23"/>
        <v>41401.357534722221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>
        <f t="shared" si="19"/>
        <v>45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41045.583333333328</v>
      </c>
      <c r="T253" s="11">
        <f t="shared" si="23"/>
        <v>41013.579236111109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>
        <f t="shared" si="19"/>
        <v>46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40329.957638888889</v>
      </c>
      <c r="T254" s="11">
        <f t="shared" si="23"/>
        <v>40266.454375000001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>
        <f t="shared" si="19"/>
        <v>214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40954.44253472222</v>
      </c>
      <c r="T255" s="11">
        <f t="shared" si="23"/>
        <v>40924.44253472222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>
        <f t="shared" si="19"/>
        <v>76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42293.874999999993</v>
      </c>
      <c r="T256" s="11">
        <f t="shared" si="23"/>
        <v>42263.744328703695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>
        <f t="shared" si="19"/>
        <v>43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40618.276412037034</v>
      </c>
      <c r="T257" s="11">
        <f t="shared" si="23"/>
        <v>40588.318078703705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</v>
      </c>
      <c r="P258">
        <f t="shared" si="19"/>
        <v>47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41349.560960648145</v>
      </c>
      <c r="T258" s="11">
        <f t="shared" si="23"/>
        <v>41319.560960648145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ROUND(IFERROR(E259/D259*100,0),0)</f>
        <v>107</v>
      </c>
      <c r="P259">
        <f t="shared" ref="P259:P322" si="25">IFERROR(ROUND(D259/L259,0),0)</f>
        <v>63</v>
      </c>
      <c r="Q259" t="str">
        <f t="shared" ref="Q259:Q322" si="26">LEFT(N259,FIND("/",N259,1)-1)</f>
        <v>film &amp; video</v>
      </c>
      <c r="R259" t="str">
        <f t="shared" ref="R259:R322" si="27">MID(N259,FIND("/",N259,1)+1,LEN(N259))</f>
        <v>documentary</v>
      </c>
      <c r="S259" s="11">
        <f t="shared" ref="S259:S322" si="28">I259/60/60/24+DATE(1970,1,1)+(-5/24)</f>
        <v>42509.418541666666</v>
      </c>
      <c r="T259" s="11">
        <f t="shared" ref="T259:T322" si="29">J259/60/60/24+DATE(1970,1,1)+(-5/24)</f>
        <v>42479.418541666666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>
        <f t="shared" si="25"/>
        <v>44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40711.843356481477</v>
      </c>
      <c r="T260" s="11">
        <f t="shared" si="29"/>
        <v>40681.843356481477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>
        <f t="shared" si="25"/>
        <v>80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42102.529733796291</v>
      </c>
      <c r="T261" s="11">
        <f t="shared" si="29"/>
        <v>42072.529733796291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>
        <f t="shared" si="25"/>
        <v>114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40376.207638888889</v>
      </c>
      <c r="T262" s="11">
        <f t="shared" si="29"/>
        <v>40330.547210648147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>
        <f t="shared" si="25"/>
        <v>91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41067.413194444445</v>
      </c>
      <c r="T263" s="11">
        <f t="shared" si="29"/>
        <v>41017.677129629628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17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40600.039675925924</v>
      </c>
      <c r="T264" s="11">
        <f t="shared" si="29"/>
        <v>40555.039675925924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>
        <f t="shared" si="25"/>
        <v>26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41179.746458333328</v>
      </c>
      <c r="T265" s="11">
        <f t="shared" si="29"/>
        <v>41149.746458333328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>
        <f t="shared" si="25"/>
        <v>55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41040.411979166667</v>
      </c>
      <c r="T266" s="11">
        <f t="shared" si="29"/>
        <v>41010.411979166667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>
        <f t="shared" si="25"/>
        <v>86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40308.636111111111</v>
      </c>
      <c r="T267" s="11">
        <f t="shared" si="29"/>
        <v>40267.037384259253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>
        <f t="shared" si="25"/>
        <v>28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40290.95208333333</v>
      </c>
      <c r="T268" s="11">
        <f t="shared" si="29"/>
        <v>40204.966516203705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>
        <f t="shared" si="25"/>
        <v>60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41815.244201388887</v>
      </c>
      <c r="T269" s="11">
        <f t="shared" si="29"/>
        <v>41785.244201388887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>
        <f t="shared" si="25"/>
        <v>45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40853.985856481479</v>
      </c>
      <c r="T270" s="11">
        <f t="shared" si="29"/>
        <v>40808.944189814814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>
        <f t="shared" si="25"/>
        <v>63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42787.988680555551</v>
      </c>
      <c r="T271" s="11">
        <f t="shared" si="29"/>
        <v>42757.988680555551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>
        <f t="shared" si="25"/>
        <v>38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40687.958333333328</v>
      </c>
      <c r="T272" s="11">
        <f t="shared" si="29"/>
        <v>40637.658217592587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>
        <f t="shared" si="25"/>
        <v>105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41641.125</v>
      </c>
      <c r="T273" s="11">
        <f t="shared" si="29"/>
        <v>41611.891909722224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>
        <f t="shared" si="25"/>
        <v>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40296.575694444444</v>
      </c>
      <c r="T274" s="11">
        <f t="shared" si="29"/>
        <v>40235.692025462959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>
        <f t="shared" si="25"/>
        <v>42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40727.29011574074</v>
      </c>
      <c r="T275" s="11">
        <f t="shared" si="29"/>
        <v>40697.29011574074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35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41004.082638888889</v>
      </c>
      <c r="T276" s="11">
        <f t="shared" si="29"/>
        <v>40969.704039351847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>
        <f t="shared" si="25"/>
        <v>60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41222.865347222221</v>
      </c>
      <c r="T277" s="11">
        <f t="shared" si="29"/>
        <v>41192.823680555557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>
        <f t="shared" si="25"/>
        <v>65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41026.831874999996</v>
      </c>
      <c r="T278" s="11">
        <f t="shared" si="29"/>
        <v>40966.87354166666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>
        <f t="shared" si="25"/>
        <v>68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42147.68309027778</v>
      </c>
      <c r="T279" s="11">
        <f t="shared" si="29"/>
        <v>42117.68309027778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>
        <f t="shared" si="25"/>
        <v>65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41193.832627314812</v>
      </c>
      <c r="T280" s="11">
        <f t="shared" si="29"/>
        <v>41163.832627314812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>
        <f t="shared" si="25"/>
        <v>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42792.875694444439</v>
      </c>
      <c r="T281" s="11">
        <f t="shared" si="29"/>
        <v>42759.035833333335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>
        <f t="shared" si="25"/>
        <v>35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41789.382349537031</v>
      </c>
      <c r="T282" s="11">
        <f t="shared" si="29"/>
        <v>41744.382349537031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>
        <f t="shared" si="25"/>
        <v>70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40035.601388888885</v>
      </c>
      <c r="T283" s="11">
        <f t="shared" si="29"/>
        <v>39949.955011574071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>
        <f t="shared" si="25"/>
        <v>251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40231.708333333328</v>
      </c>
      <c r="T284" s="11">
        <f t="shared" si="29"/>
        <v>40194.711712962962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>
        <f t="shared" si="25"/>
        <v>89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40694.999305555553</v>
      </c>
      <c r="T285" s="11">
        <f t="shared" si="29"/>
        <v>40675.501666666663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>
        <f t="shared" si="25"/>
        <v>53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40929.529861111107</v>
      </c>
      <c r="T286" s="11">
        <f t="shared" si="29"/>
        <v>40904.529861111107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>
        <f t="shared" si="25"/>
        <v>25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41536.547777777778</v>
      </c>
      <c r="T287" s="11">
        <f t="shared" si="29"/>
        <v>41506.547777777778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>
        <f t="shared" si="25"/>
        <v>111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41358.566249999996</v>
      </c>
      <c r="T288" s="11">
        <f t="shared" si="29"/>
        <v>41313.60791666666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>
        <f t="shared" si="25"/>
        <v>52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41214.958333333328</v>
      </c>
      <c r="T289" s="11">
        <f t="shared" si="29"/>
        <v>41184.069652777776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>
        <f t="shared" si="25"/>
        <v>112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41085.960567129623</v>
      </c>
      <c r="T290" s="11">
        <f t="shared" si="29"/>
        <v>41050.960567129623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>
        <f t="shared" si="25"/>
        <v>65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41580.248078703698</v>
      </c>
      <c r="T291" s="11">
        <f t="shared" si="29"/>
        <v>41550.248078703698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>
        <f t="shared" si="25"/>
        <v>27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40576.124305555553</v>
      </c>
      <c r="T292" s="11">
        <f t="shared" si="29"/>
        <v>40526.160844907405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>
        <f t="shared" si="25"/>
        <v>39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41394.792361111111</v>
      </c>
      <c r="T293" s="11">
        <f t="shared" si="29"/>
        <v>41376.560717592591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>
        <f t="shared" si="25"/>
        <v>152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40844.957638888889</v>
      </c>
      <c r="T294" s="11">
        <f t="shared" si="29"/>
        <v>40812.594895833332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>
        <f t="shared" si="25"/>
        <v>198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41749.459652777776</v>
      </c>
      <c r="T295" s="11">
        <f t="shared" si="29"/>
        <v>41719.459652777776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40378.458333333328</v>
      </c>
      <c r="T296" s="11">
        <f t="shared" si="29"/>
        <v>40342.876087962963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>
        <f t="shared" si="25"/>
        <v>75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41578.791666666664</v>
      </c>
      <c r="T297" s="11">
        <f t="shared" si="29"/>
        <v>41518.796400462961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>
        <f t="shared" si="25"/>
        <v>194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41159.267164351848</v>
      </c>
      <c r="T298" s="11">
        <f t="shared" si="29"/>
        <v>41134.267164351848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>
        <f t="shared" si="25"/>
        <v>141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42124.957638888889</v>
      </c>
      <c r="T299" s="11">
        <f t="shared" si="29"/>
        <v>42089.519687500004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>
        <f t="shared" si="25"/>
        <v>52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41768.666666666664</v>
      </c>
      <c r="T300" s="11">
        <f t="shared" si="29"/>
        <v>41709.255185185182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>
        <f t="shared" si="25"/>
        <v>41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40499.058564814812</v>
      </c>
      <c r="T301" s="11">
        <f t="shared" si="29"/>
        <v>40469.016898148147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>
        <f t="shared" si="25"/>
        <v>84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40657.751597222217</v>
      </c>
      <c r="T302" s="11">
        <f t="shared" si="29"/>
        <v>40626.751597222217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>
        <f t="shared" si="25"/>
        <v>52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41352.487673611111</v>
      </c>
      <c r="T303" s="11">
        <f t="shared" si="29"/>
        <v>41312.529340277775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40963.648587962962</v>
      </c>
      <c r="T304" s="11">
        <f t="shared" si="29"/>
        <v>40933.648587962962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>
        <f t="shared" si="25"/>
        <v>37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41061.862800925926</v>
      </c>
      <c r="T305" s="11">
        <f t="shared" si="29"/>
        <v>41031.862800925926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>
        <f t="shared" si="25"/>
        <v>46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41152.875</v>
      </c>
      <c r="T306" s="11">
        <f t="shared" si="29"/>
        <v>41113.88653935185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>
        <f t="shared" si="25"/>
        <v>40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40978.421863425923</v>
      </c>
      <c r="T307" s="11">
        <f t="shared" si="29"/>
        <v>40948.421863425923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>
        <f t="shared" si="25"/>
        <v>13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41353.587187500001</v>
      </c>
      <c r="T308" s="11">
        <f t="shared" si="29"/>
        <v>41333.628854166665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>
        <f t="shared" si="25"/>
        <v>38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41312.736122685179</v>
      </c>
      <c r="T309" s="11">
        <f t="shared" si="29"/>
        <v>41282.736122685179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>
        <f t="shared" si="25"/>
        <v>59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40612.486226851848</v>
      </c>
      <c r="T310" s="11">
        <f t="shared" si="29"/>
        <v>40567.486226851848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>
        <f t="shared" si="25"/>
        <v>76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41155.543217592589</v>
      </c>
      <c r="T311" s="11">
        <f t="shared" si="29"/>
        <v>41134.543217592589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>
        <f t="shared" si="25"/>
        <v>28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40835.875</v>
      </c>
      <c r="T312" s="11">
        <f t="shared" si="29"/>
        <v>40820.974803240737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>
        <f t="shared" si="25"/>
        <v>133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40909.124305555553</v>
      </c>
      <c r="T313" s="11">
        <f t="shared" si="29"/>
        <v>40868.011481481481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>
        <f t="shared" si="25"/>
        <v>55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41378.669351851851</v>
      </c>
      <c r="T314" s="11">
        <f t="shared" si="29"/>
        <v>41348.669351851851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>
        <f t="shared" si="25"/>
        <v>77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40401.457638888889</v>
      </c>
      <c r="T315" s="11">
        <f t="shared" si="29"/>
        <v>40357.019606481481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>
        <f t="shared" si="25"/>
        <v>8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41334.624861111108</v>
      </c>
      <c r="T316" s="11">
        <f t="shared" si="29"/>
        <v>41304.624861111108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>
        <f t="shared" si="25"/>
        <v>198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41143.564050925925</v>
      </c>
      <c r="T317" s="11">
        <f t="shared" si="29"/>
        <v>41113.564050925925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>
        <f t="shared" si="25"/>
        <v>95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41983.999305555553</v>
      </c>
      <c r="T318" s="11">
        <f t="shared" si="29"/>
        <v>41950.715243055551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>
        <f t="shared" si="25"/>
        <v>95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41619.468553240738</v>
      </c>
      <c r="T319" s="11">
        <f t="shared" si="29"/>
        <v>41589.468553240738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>
        <f t="shared" si="25"/>
        <v>18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41359.788784722223</v>
      </c>
      <c r="T320" s="11">
        <f t="shared" si="29"/>
        <v>41329.830451388887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>
        <f t="shared" si="25"/>
        <v>98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40211.124305555553</v>
      </c>
      <c r="T321" s="11">
        <f t="shared" si="29"/>
        <v>40123.629965277774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107</v>
      </c>
      <c r="P322">
        <f t="shared" si="25"/>
        <v>127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42360.749999999993</v>
      </c>
      <c r="T322" s="11">
        <f t="shared" si="29"/>
        <v>42331.34297453703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ROUND(IFERROR(E323/D323*100,0),0)</f>
        <v>103</v>
      </c>
      <c r="P323">
        <f t="shared" ref="P323:P386" si="31">IFERROR(ROUND(D323/L323,0),0)</f>
        <v>104</v>
      </c>
      <c r="Q323" t="str">
        <f t="shared" ref="Q323:Q386" si="32">LEFT(N323,FIND("/",N323,1)-1)</f>
        <v>film &amp; video</v>
      </c>
      <c r="R323" t="str">
        <f t="shared" ref="R323:R386" si="33">MID(N323,FIND("/",N323,1)+1,LEN(N323))</f>
        <v>documentary</v>
      </c>
      <c r="S323" s="11">
        <f t="shared" ref="S323:S386" si="34">I323/60/60/24+DATE(1970,1,1)+(-5/24)</f>
        <v>42682.27993055556</v>
      </c>
      <c r="T323" s="11">
        <f t="shared" ref="T323:T386" si="35">J323/60/60/24+DATE(1970,1,1)+(-5/24)</f>
        <v>42647.238263888888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>
        <f t="shared" si="31"/>
        <v>134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42503.361666666664</v>
      </c>
      <c r="T324" s="11">
        <f t="shared" si="35"/>
        <v>42473.361666666664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>
        <f t="shared" si="31"/>
        <v>93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42725.124305555553</v>
      </c>
      <c r="T325" s="11">
        <f t="shared" si="35"/>
        <v>42697.113032407404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>
        <f t="shared" si="31"/>
        <v>104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42217.417916666665</v>
      </c>
      <c r="T326" s="11">
        <f t="shared" si="35"/>
        <v>42184.417916666665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>
        <f t="shared" si="31"/>
        <v>68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42723.979548611103</v>
      </c>
      <c r="T327" s="11">
        <f t="shared" si="35"/>
        <v>42688.979548611103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>
        <f t="shared" si="31"/>
        <v>130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42808.747916666667</v>
      </c>
      <c r="T328" s="11">
        <f t="shared" si="35"/>
        <v>42775.106550925928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>
        <f t="shared" si="31"/>
        <v>118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42085.124999999993</v>
      </c>
      <c r="T329" s="11">
        <f t="shared" si="35"/>
        <v>42058.026956018519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>
        <f t="shared" si="31"/>
        <v>151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42308.958333333336</v>
      </c>
      <c r="T330" s="11">
        <f t="shared" si="35"/>
        <v>42278.738287037035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>
        <f t="shared" si="31"/>
        <v>60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42314.958333333336</v>
      </c>
      <c r="T331" s="11">
        <f t="shared" si="35"/>
        <v>42291.258414351854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>
        <f t="shared" si="31"/>
        <v>103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41410.957638888889</v>
      </c>
      <c r="T332" s="11">
        <f t="shared" si="35"/>
        <v>41379.307442129626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>
        <f t="shared" si="31"/>
        <v>91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42538.373078703698</v>
      </c>
      <c r="T333" s="11">
        <f t="shared" si="35"/>
        <v>42507.373078703698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>
        <f t="shared" si="31"/>
        <v>180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42305.124999999993</v>
      </c>
      <c r="T334" s="11">
        <f t="shared" si="35"/>
        <v>42263.471956018511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>
        <f t="shared" si="31"/>
        <v>150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42467.386469907404</v>
      </c>
      <c r="T335" s="11">
        <f t="shared" si="35"/>
        <v>42437.428136574068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>
        <f t="shared" si="31"/>
        <v>145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42139.583333333336</v>
      </c>
      <c r="T336" s="11">
        <f t="shared" si="35"/>
        <v>42101.474039351851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>
        <f t="shared" si="31"/>
        <v>106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42132.708333333336</v>
      </c>
      <c r="T337" s="11">
        <f t="shared" si="35"/>
        <v>42101.529108796291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>
        <f t="shared" si="31"/>
        <v>51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42321.429606481477</v>
      </c>
      <c r="T338" s="11">
        <f t="shared" si="35"/>
        <v>42291.387939814813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>
        <f t="shared" si="31"/>
        <v>97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42076.878564814811</v>
      </c>
      <c r="T339" s="11">
        <f t="shared" si="35"/>
        <v>42046.920231481483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>
        <f t="shared" si="31"/>
        <v>64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42615.833333333336</v>
      </c>
      <c r="T340" s="11">
        <f t="shared" si="35"/>
        <v>42559.547337962962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>
        <f t="shared" si="31"/>
        <v>67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42123.551712962959</v>
      </c>
      <c r="T341" s="11">
        <f t="shared" si="35"/>
        <v>42093.551712962959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>
        <f t="shared" si="31"/>
        <v>117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42802.666666666664</v>
      </c>
      <c r="T342" s="11">
        <f t="shared" si="35"/>
        <v>42772.460729166669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>
        <f t="shared" si="31"/>
        <v>64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41912.957638888889</v>
      </c>
      <c r="T343" s="11">
        <f t="shared" si="35"/>
        <v>41894.671273148146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>
        <f t="shared" si="31"/>
        <v>169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42489.572511574072</v>
      </c>
      <c r="T344" s="11">
        <f t="shared" si="35"/>
        <v>42459.572511574072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>
        <f t="shared" si="31"/>
        <v>57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41956.916666666664</v>
      </c>
      <c r="T345" s="11">
        <f t="shared" si="35"/>
        <v>41926.529456018514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>
        <f t="shared" si="31"/>
        <v>118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42155.888888888883</v>
      </c>
      <c r="T346" s="11">
        <f t="shared" si="35"/>
        <v>42111.762662037036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>
        <f t="shared" si="31"/>
        <v>81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42144.735995370364</v>
      </c>
      <c r="T347" s="11">
        <f t="shared" si="35"/>
        <v>42114.735995370364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>
        <f t="shared" si="31"/>
        <v>53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42291.291909722226</v>
      </c>
      <c r="T348" s="11">
        <f t="shared" si="35"/>
        <v>42261.291909722226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>
        <f t="shared" si="31"/>
        <v>106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42322.32880787037</v>
      </c>
      <c r="T349" s="11">
        <f t="shared" si="35"/>
        <v>42292.287141203698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84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42237.378657407404</v>
      </c>
      <c r="T350" s="11">
        <f t="shared" si="35"/>
        <v>42207.378657407404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>
        <f t="shared" si="31"/>
        <v>67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42790.290601851848</v>
      </c>
      <c r="T351" s="11">
        <f t="shared" si="35"/>
        <v>42760.290601851848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>
        <f t="shared" si="31"/>
        <v>113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42623.957638888889</v>
      </c>
      <c r="T352" s="11">
        <f t="shared" si="35"/>
        <v>42585.857743055552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>
        <f t="shared" si="31"/>
        <v>35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42467.714745370373</v>
      </c>
      <c r="T353" s="11">
        <f t="shared" si="35"/>
        <v>42427.75641203703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>
        <f t="shared" si="31"/>
        <v>35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41919.959120370368</v>
      </c>
      <c r="T354" s="11">
        <f t="shared" si="35"/>
        <v>41889.959120370368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>
        <f t="shared" si="31"/>
        <v>95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42327.625219907401</v>
      </c>
      <c r="T355" s="11">
        <f t="shared" si="35"/>
        <v>42297.583553240744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>
        <f t="shared" si="31"/>
        <v>121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42468.577789351846</v>
      </c>
      <c r="T356" s="11">
        <f t="shared" si="35"/>
        <v>42438.619456018518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>
        <f t="shared" si="31"/>
        <v>212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41974.127245370364</v>
      </c>
      <c r="T357" s="11">
        <f t="shared" si="35"/>
        <v>41943.0855787037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>
        <f t="shared" si="31"/>
        <v>77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42445.553159722222</v>
      </c>
      <c r="T358" s="11">
        <f t="shared" si="35"/>
        <v>42415.594826388886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50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42118.01385416666</v>
      </c>
      <c r="T359" s="11">
        <f t="shared" si="35"/>
        <v>42078.01385416666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>
        <f t="shared" si="31"/>
        <v>187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42536.416666666664</v>
      </c>
      <c r="T360" s="11">
        <f t="shared" si="35"/>
        <v>42507.651863425919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>
        <f t="shared" si="31"/>
        <v>80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41957.008333333331</v>
      </c>
      <c r="T361" s="11">
        <f t="shared" si="35"/>
        <v>41934.862152777772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>
        <f t="shared" si="31"/>
        <v>138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42207.924305555549</v>
      </c>
      <c r="T362" s="11">
        <f t="shared" si="35"/>
        <v>42163.689583333333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>
        <f t="shared" si="31"/>
        <v>99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41965.834560185183</v>
      </c>
      <c r="T363" s="11">
        <f t="shared" si="35"/>
        <v>41935.792893518512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>
        <f t="shared" si="31"/>
        <v>112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41858.791666666664</v>
      </c>
      <c r="T364" s="11">
        <f t="shared" si="35"/>
        <v>41837.002210648148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>
        <f t="shared" si="31"/>
        <v>343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40300.598611111105</v>
      </c>
      <c r="T365" s="11">
        <f t="shared" si="35"/>
        <v>40255.53629629629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>
        <f t="shared" si="31"/>
        <v>62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41810.957638888889</v>
      </c>
      <c r="T366" s="11">
        <f t="shared" si="35"/>
        <v>41780.651296296295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>
        <f t="shared" si="31"/>
        <v>231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41698.398136574069</v>
      </c>
      <c r="T367" s="11">
        <f t="shared" si="35"/>
        <v>41668.398136574069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>
        <f t="shared" si="31"/>
        <v>284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41049.584699074068</v>
      </c>
      <c r="T368" s="11">
        <f t="shared" si="35"/>
        <v>41019.584699074068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>
        <f t="shared" si="31"/>
        <v>84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41394.999305555553</v>
      </c>
      <c r="T369" s="11">
        <f t="shared" si="35"/>
        <v>41355.368958333333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>
        <f t="shared" si="31"/>
        <v>79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42078.355578703697</v>
      </c>
      <c r="T370" s="11">
        <f t="shared" si="35"/>
        <v>42043.397245370368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>
        <f t="shared" si="31"/>
        <v>39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40923.3433912037</v>
      </c>
      <c r="T371" s="11">
        <f t="shared" si="35"/>
        <v>40893.3433912037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>
        <f t="shared" si="31"/>
        <v>581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42741.586805555555</v>
      </c>
      <c r="T372" s="11">
        <f t="shared" si="35"/>
        <v>42711.586805555555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>
        <f t="shared" si="31"/>
        <v>141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41306.559479166666</v>
      </c>
      <c r="T373" s="11">
        <f t="shared" si="35"/>
        <v>41261.559479166666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>
        <f t="shared" si="31"/>
        <v>33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42465.458333333336</v>
      </c>
      <c r="T374" s="11">
        <f t="shared" si="35"/>
        <v>42425.368564814817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>
        <f t="shared" si="31"/>
        <v>84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41108.703680555554</v>
      </c>
      <c r="T375" s="11">
        <f t="shared" si="35"/>
        <v>41078.703680555554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>
        <f t="shared" si="31"/>
        <v>34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40802.680914351848</v>
      </c>
      <c r="T376" s="11">
        <f t="shared" si="35"/>
        <v>40757.680914351848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36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41699.512499999997</v>
      </c>
      <c r="T377" s="11">
        <f t="shared" si="35"/>
        <v>41657.77674768518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>
        <f t="shared" si="31"/>
        <v>51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42607.244398148141</v>
      </c>
      <c r="T378" s="11">
        <f t="shared" si="35"/>
        <v>42576.244398148141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>
        <f t="shared" si="31"/>
        <v>90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42322.084027777775</v>
      </c>
      <c r="T379" s="11">
        <f t="shared" si="35"/>
        <v>42292.042453703696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>
        <f t="shared" si="31"/>
        <v>36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42394.786111111105</v>
      </c>
      <c r="T380" s="11">
        <f t="shared" si="35"/>
        <v>42370.363518518519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>
        <f t="shared" si="31"/>
        <v>101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41032.479999999996</v>
      </c>
      <c r="T381" s="11">
        <f t="shared" si="35"/>
        <v>40987.479999999996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>
        <f t="shared" si="31"/>
        <v>82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42392.511481481481</v>
      </c>
      <c r="T382" s="11">
        <f t="shared" si="35"/>
        <v>42367.511481481481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>
        <f t="shared" si="31"/>
        <v>100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</v>
      </c>
      <c r="T383" s="11">
        <f t="shared" si="35"/>
        <v>41085.48978009259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>
        <f t="shared" si="31"/>
        <v>27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41158.501157407409</v>
      </c>
      <c r="T384" s="11">
        <f t="shared" si="35"/>
        <v>41144.501157407409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>
        <f t="shared" si="31"/>
        <v>21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41777.90924768518</v>
      </c>
      <c r="T385" s="11">
        <f t="shared" si="35"/>
        <v>41754.90924768518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</v>
      </c>
      <c r="P386">
        <f t="shared" si="31"/>
        <v>52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42010.573460648149</v>
      </c>
      <c r="T386" s="11">
        <f t="shared" si="35"/>
        <v>41980.573460648149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ROUND(IFERROR(E387/D387*100,0),0)</f>
        <v>106</v>
      </c>
      <c r="P387">
        <f t="shared" ref="P387:P450" si="37">IFERROR(ROUND(D387/L387,0),0)</f>
        <v>105</v>
      </c>
      <c r="Q387" t="str">
        <f t="shared" ref="Q387:Q450" si="38">LEFT(N387,FIND("/",N387,1)-1)</f>
        <v>film &amp; video</v>
      </c>
      <c r="R387" t="str">
        <f t="shared" ref="R387:R450" si="39">MID(N387,FIND("/",N387,1)+1,LEN(N387))</f>
        <v>documentary</v>
      </c>
      <c r="S387" s="11">
        <f t="shared" ref="S387:S450" si="40">I387/60/60/24+DATE(1970,1,1)+(-5/24)</f>
        <v>41964.41783564815</v>
      </c>
      <c r="T387" s="11">
        <f t="shared" ref="T387:T450" si="41">J387/60/60/24+DATE(1970,1,1)+(-5/24)</f>
        <v>41934.376168981478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42226.742951388886</v>
      </c>
      <c r="T388" s="11">
        <f t="shared" si="41"/>
        <v>42211.742951388886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>
        <f t="shared" si="37"/>
        <v>68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42231.041666666664</v>
      </c>
      <c r="T389" s="11">
        <f t="shared" si="41"/>
        <v>42200.468263888884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>
        <f t="shared" si="37"/>
        <v>70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42578.867824074077</v>
      </c>
      <c r="T390" s="11">
        <f t="shared" si="41"/>
        <v>42548.867824074077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>
        <f t="shared" si="37"/>
        <v>45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41705.749305555553</v>
      </c>
      <c r="T391" s="11">
        <f t="shared" si="41"/>
        <v>41673.854745370365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42131.828379629624</v>
      </c>
      <c r="T392" s="11">
        <f t="shared" si="41"/>
        <v>42111.828379629624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40894.832638888889</v>
      </c>
      <c r="T393" s="11">
        <f t="shared" si="41"/>
        <v>40864.833923611113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>
        <f t="shared" si="37"/>
        <v>90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40793.916666666664</v>
      </c>
      <c r="T394" s="11">
        <f t="shared" si="41"/>
        <v>40763.508923611109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>
        <f t="shared" si="37"/>
        <v>142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41557.500601851847</v>
      </c>
      <c r="T395" s="11">
        <f t="shared" si="41"/>
        <v>41526.500601851847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>
        <f t="shared" si="37"/>
        <v>94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42477.568078703705</v>
      </c>
      <c r="T396" s="11">
        <f t="shared" si="41"/>
        <v>42417.60974537037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>
        <f t="shared" si="37"/>
        <v>54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41026.688888888886</v>
      </c>
      <c r="T397" s="11">
        <f t="shared" si="41"/>
        <v>40990.700925925921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>
        <f t="shared" si="37"/>
        <v>77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41097.356550925921</v>
      </c>
      <c r="T398" s="11">
        <f t="shared" si="41"/>
        <v>41082.356550925921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>
        <f t="shared" si="37"/>
        <v>54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40421.947222222218</v>
      </c>
      <c r="T399" s="11">
        <f t="shared" si="41"/>
        <v>40379.568101851852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>
        <f t="shared" si="37"/>
        <v>112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42123.584791666661</v>
      </c>
      <c r="T400" s="11">
        <f t="shared" si="41"/>
        <v>42078.584791666661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>
        <f t="shared" si="37"/>
        <v>211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42718.291666666664</v>
      </c>
      <c r="T401" s="11">
        <f t="shared" si="41"/>
        <v>42687.667442129627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>
        <f t="shared" si="37"/>
        <v>161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41775.9375</v>
      </c>
      <c r="T402" s="11">
        <f t="shared" si="41"/>
        <v>41745.427627314813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>
        <f t="shared" si="37"/>
        <v>685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40762.633912037032</v>
      </c>
      <c r="T403" s="11">
        <f t="shared" si="41"/>
        <v>40732.633912037032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>
        <f t="shared" si="37"/>
        <v>47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42313.372881944444</v>
      </c>
      <c r="T404" s="11">
        <f t="shared" si="41"/>
        <v>42292.331215277773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>
        <f t="shared" si="37"/>
        <v>71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40765.088888888888</v>
      </c>
      <c r="T405" s="11">
        <f t="shared" si="41"/>
        <v>40718.102326388886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>
        <f t="shared" si="37"/>
        <v>129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41675.752777777772</v>
      </c>
      <c r="T406" s="11">
        <f t="shared" si="41"/>
        <v>41646.419699074075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>
        <f t="shared" si="37"/>
        <v>51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41703.876608796294</v>
      </c>
      <c r="T407" s="11">
        <f t="shared" si="41"/>
        <v>41673.876608796294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>
        <f t="shared" si="37"/>
        <v>80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40672.040972222218</v>
      </c>
      <c r="T408" s="11">
        <f t="shared" si="41"/>
        <v>40637.95413194444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>
        <f t="shared" si="37"/>
        <v>91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40866.704282407409</v>
      </c>
      <c r="T409" s="11">
        <f t="shared" si="41"/>
        <v>40806.662615740737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>
        <f t="shared" si="37"/>
        <v>158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41583.569328703699</v>
      </c>
      <c r="T410" s="11">
        <f t="shared" si="41"/>
        <v>41543.527662037035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>
        <f t="shared" si="37"/>
        <v>33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42573.654444444437</v>
      </c>
      <c r="T411" s="11">
        <f t="shared" si="41"/>
        <v>42543.654444444437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>
        <f t="shared" si="37"/>
        <v>143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42173.77311342593</v>
      </c>
      <c r="T412" s="11">
        <f t="shared" si="41"/>
        <v>42113.77311342593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>
        <f t="shared" si="37"/>
        <v>124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</v>
      </c>
      <c r="T413" s="11">
        <f t="shared" si="41"/>
        <v>41597.967638888884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>
        <f t="shared" si="37"/>
        <v>45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41115.534467592588</v>
      </c>
      <c r="T414" s="11">
        <f t="shared" si="41"/>
        <v>41099.534467592588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>
        <f t="shared" si="37"/>
        <v>75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41109.66910879629</v>
      </c>
      <c r="T415" s="11">
        <f t="shared" si="41"/>
        <v>41079.66910879629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>
        <f t="shared" si="37"/>
        <v>89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41558.85491898148</v>
      </c>
      <c r="T416" s="11">
        <f t="shared" si="41"/>
        <v>41528.85491898148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>
        <f t="shared" si="37"/>
        <v>67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41929.291666666664</v>
      </c>
      <c r="T417" s="11">
        <f t="shared" si="41"/>
        <v>41904.643541666665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>
        <f t="shared" si="37"/>
        <v>40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41678.187858796293</v>
      </c>
      <c r="T418" s="11">
        <f t="shared" si="41"/>
        <v>41648.187858796293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41371.981249999997</v>
      </c>
      <c r="T419" s="11">
        <f t="shared" si="41"/>
        <v>41360.76226851852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>
        <f t="shared" si="37"/>
        <v>215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42208.07403935185</v>
      </c>
      <c r="T420" s="11">
        <f t="shared" si="41"/>
        <v>42178.07403935185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41454.634108796294</v>
      </c>
      <c r="T421" s="11">
        <f t="shared" si="41"/>
        <v>41394.634108796294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>
        <f t="shared" si="37"/>
        <v>1100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41711.986469907402</v>
      </c>
      <c r="T422" s="11">
        <f t="shared" si="41"/>
        <v>41682.028136574074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>
        <f t="shared" si="37"/>
        <v>2500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42237.283055555548</v>
      </c>
      <c r="T423" s="11">
        <f t="shared" si="41"/>
        <v>42177.283055555548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>
        <f t="shared" si="37"/>
        <v>3333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41893.052048611105</v>
      </c>
      <c r="T424" s="11">
        <f t="shared" si="41"/>
        <v>41863.052048611105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>
        <f t="shared" si="37"/>
        <v>1538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41430.717939814815</v>
      </c>
      <c r="T425" s="11">
        <f t="shared" si="41"/>
        <v>41400.717939814815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>
        <f t="shared" si="37"/>
        <v>600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40994.126145833332</v>
      </c>
      <c r="T426" s="11">
        <f t="shared" si="41"/>
        <v>40934.167812499996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>
        <f t="shared" si="37"/>
        <v>25000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42335.694490740738</v>
      </c>
      <c r="T427" s="11">
        <f t="shared" si="41"/>
        <v>42275.652824074066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>
        <f t="shared" si="37"/>
        <v>1250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42430.503634259258</v>
      </c>
      <c r="T428" s="11">
        <f t="shared" si="41"/>
        <v>42400.503634259258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42299.582638888889</v>
      </c>
      <c r="T429" s="11">
        <f t="shared" si="41"/>
        <v>42285.700694444437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>
        <f t="shared" si="37"/>
        <v>923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41806.708333333328</v>
      </c>
      <c r="T430" s="11">
        <f t="shared" si="41"/>
        <v>41778.558391203704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40143.999305555553</v>
      </c>
      <c r="T431" s="11">
        <f t="shared" si="41"/>
        <v>40070.693078703705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>
        <f t="shared" si="37"/>
        <v>200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41527.898923611108</v>
      </c>
      <c r="T432" s="11">
        <f t="shared" si="41"/>
        <v>41512.898923611108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>
        <f t="shared" si="37"/>
        <v>375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42556.662997685176</v>
      </c>
      <c r="T433" s="11">
        <f t="shared" si="41"/>
        <v>42526.662997685176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>
        <f t="shared" si="37"/>
        <v>750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42298.51829861111</v>
      </c>
      <c r="T434" s="11">
        <f t="shared" si="41"/>
        <v>42238.51829861111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42288.42155092593</v>
      </c>
      <c r="T435" s="11">
        <f t="shared" si="41"/>
        <v>42228.42155092593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1250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41609.667847222219</v>
      </c>
      <c r="T436" s="11">
        <f t="shared" si="41"/>
        <v>41576.626180555555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>
        <f t="shared" si="37"/>
        <v>36667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41530.539120370369</v>
      </c>
      <c r="T437" s="11">
        <f t="shared" si="41"/>
        <v>41500.539120370369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41486.154085648144</v>
      </c>
      <c r="T438" s="11">
        <f t="shared" si="41"/>
        <v>41456.154085648144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42651.110254629624</v>
      </c>
      <c r="T439" s="11">
        <f t="shared" si="41"/>
        <v>42591.110254629624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>
        <f t="shared" si="37"/>
        <v>1818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42326.094421296293</v>
      </c>
      <c r="T440" s="11">
        <f t="shared" si="41"/>
        <v>42296.052754629629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41929.553449074068</v>
      </c>
      <c r="T441" s="11">
        <f t="shared" si="41"/>
        <v>41919.553449074068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>
        <f t="shared" si="37"/>
        <v>5000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42453.735567129632</v>
      </c>
      <c r="T442" s="11">
        <f t="shared" si="41"/>
        <v>42423.777233796289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41580.585601851846</v>
      </c>
      <c r="T443" s="11">
        <f t="shared" si="41"/>
        <v>41550.585601851846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>
        <f t="shared" si="37"/>
        <v>1000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42054.680358796293</v>
      </c>
      <c r="T444" s="11">
        <f t="shared" si="41"/>
        <v>42024.680358796293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>
        <f t="shared" si="37"/>
        <v>5000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41679.806724537033</v>
      </c>
      <c r="T445" s="11">
        <f t="shared" si="41"/>
        <v>41649.806724537033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1000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40954.69862268518</v>
      </c>
      <c r="T446" s="11">
        <f t="shared" si="41"/>
        <v>40894.69862268518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>
        <f t="shared" si="37"/>
        <v>30000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42145.127025462956</v>
      </c>
      <c r="T447" s="11">
        <f t="shared" si="41"/>
        <v>42130.127025462956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>
        <f t="shared" si="37"/>
        <v>656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42066.875231481477</v>
      </c>
      <c r="T448" s="11">
        <f t="shared" si="41"/>
        <v>42036.875231481477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>
        <f t="shared" si="37"/>
        <v>30000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41356.305127314808</v>
      </c>
      <c r="T449" s="11">
        <f t="shared" si="41"/>
        <v>41331.34679398148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</v>
      </c>
      <c r="P450">
        <f t="shared" si="37"/>
        <v>625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41773.549710648142</v>
      </c>
      <c r="T450" s="11">
        <f t="shared" si="41"/>
        <v>41753.549710648142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ROUND(IFERROR(E451/D451*100,0),0)</f>
        <v>2</v>
      </c>
      <c r="P451">
        <f t="shared" ref="P451:P514" si="43">IFERROR(ROUND(D451/L451,0),0)</f>
        <v>400</v>
      </c>
      <c r="Q451" t="str">
        <f t="shared" ref="Q451:Q514" si="44">LEFT(N451,FIND("/",N451,1)-1)</f>
        <v>film &amp; video</v>
      </c>
      <c r="R451" t="str">
        <f t="shared" ref="R451:R514" si="45">MID(N451,FIND("/",N451,1)+1,LEN(N451))</f>
        <v>animation</v>
      </c>
      <c r="S451" s="11">
        <f t="shared" ref="S451:S514" si="46">I451/60/60/24+DATE(1970,1,1)+(-5/24)</f>
        <v>41564.359780092593</v>
      </c>
      <c r="T451" s="11">
        <f t="shared" ref="T451:T514" si="47">J451/60/60/24+DATE(1970,1,1)+(-5/24)</f>
        <v>41534.359780092593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>
        <f t="shared" si="43"/>
        <v>7143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41684.73842592592</v>
      </c>
      <c r="T452" s="11">
        <f t="shared" si="47"/>
        <v>41654.73842592592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41664.506840277776</v>
      </c>
      <c r="T453" s="11">
        <f t="shared" si="47"/>
        <v>41634.506840277776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63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42137.495543981473</v>
      </c>
      <c r="T454" s="11">
        <f t="shared" si="47"/>
        <v>42107.495543981473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>
        <f t="shared" si="43"/>
        <v>47438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42054.616655092592</v>
      </c>
      <c r="T455" s="11">
        <f t="shared" si="47"/>
        <v>42038.616655092592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>
        <f t="shared" si="43"/>
        <v>2000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41969.343055555553</v>
      </c>
      <c r="T456" s="11">
        <f t="shared" si="47"/>
        <v>41938.508923611109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>
        <f t="shared" si="43"/>
        <v>32500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41015.813194444439</v>
      </c>
      <c r="T457" s="11">
        <f t="shared" si="47"/>
        <v>40970.794236111105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>
        <f t="shared" si="43"/>
        <v>2963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41568.957638888889</v>
      </c>
      <c r="T458" s="11">
        <f t="shared" si="47"/>
        <v>41547.486122685179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41867.559166666666</v>
      </c>
      <c r="T459" s="11">
        <f t="shared" si="47"/>
        <v>41837.559166666666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>
        <f t="shared" si="43"/>
        <v>204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41408.491435185184</v>
      </c>
      <c r="T460" s="11">
        <f t="shared" si="47"/>
        <v>41378.491435185184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>
        <f t="shared" si="43"/>
        <v>39000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40860.473692129628</v>
      </c>
      <c r="T461" s="11">
        <f t="shared" si="47"/>
        <v>40800.432025462964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>
        <f t="shared" si="43"/>
        <v>4250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41790.958333333328</v>
      </c>
      <c r="T462" s="11">
        <f t="shared" si="47"/>
        <v>41759.334201388883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41427.638506944444</v>
      </c>
      <c r="T463" s="11">
        <f t="shared" si="47"/>
        <v>41407.638506944444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40764.918298611112</v>
      </c>
      <c r="T464" s="11">
        <f t="shared" si="47"/>
        <v>40704.918298611112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>
        <f t="shared" si="43"/>
        <v>5000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40810.501770833333</v>
      </c>
      <c r="T465" s="11">
        <f t="shared" si="47"/>
        <v>40750.501770833333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>
        <f t="shared" si="43"/>
        <v>1010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42508.640451388892</v>
      </c>
      <c r="T466" s="11">
        <f t="shared" si="47"/>
        <v>42488.640451388892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>
        <f t="shared" si="43"/>
        <v>64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41816.911736111106</v>
      </c>
      <c r="T467" s="11">
        <f t="shared" si="47"/>
        <v>41800.911736111106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>
        <f t="shared" si="43"/>
        <v>2000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41159.734537037039</v>
      </c>
      <c r="T468" s="11">
        <f t="shared" si="47"/>
        <v>41129.734537037039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>
        <f t="shared" si="43"/>
        <v>513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41180.471458333333</v>
      </c>
      <c r="T469" s="11">
        <f t="shared" si="47"/>
        <v>41135.471458333333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41100.952141203699</v>
      </c>
      <c r="T470" s="11">
        <f t="shared" si="47"/>
        <v>41040.959293981476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41887.781527777777</v>
      </c>
      <c r="T471" s="11">
        <f t="shared" si="47"/>
        <v>41827.781527777777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>
        <f t="shared" si="43"/>
        <v>2500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41654.958333333328</v>
      </c>
      <c r="T472" s="11">
        <f t="shared" si="47"/>
        <v>41604.959363425922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>
        <f t="shared" si="43"/>
        <v>324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41748.471979166665</v>
      </c>
      <c r="T473" s="11">
        <f t="shared" si="47"/>
        <v>41703.513645833329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>
        <f t="shared" si="43"/>
        <v>160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41874.714328703703</v>
      </c>
      <c r="T474" s="11">
        <f t="shared" si="47"/>
        <v>41844.714328703703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>
        <f t="shared" si="43"/>
        <v>2143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41899.489803240736</v>
      </c>
      <c r="T475" s="11">
        <f t="shared" si="47"/>
        <v>41869.489803240736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>
        <f t="shared" si="43"/>
        <v>3300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42783.120706018519</v>
      </c>
      <c r="T476" s="11">
        <f t="shared" si="47"/>
        <v>42753.120706018519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42129.877812500003</v>
      </c>
      <c r="T477" s="11">
        <f t="shared" si="47"/>
        <v>42099.877812500003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>
        <f t="shared" si="43"/>
        <v>1774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41792.957638888889</v>
      </c>
      <c r="T478" s="11">
        <f t="shared" si="47"/>
        <v>41757.76667824074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41047.626550925925</v>
      </c>
      <c r="T479" s="11">
        <f t="shared" si="47"/>
        <v>40987.626550925925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42095.660983796297</v>
      </c>
      <c r="T480" s="11">
        <f t="shared" si="47"/>
        <v>42065.702650462961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>
        <f t="shared" si="43"/>
        <v>273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41964.24114583333</v>
      </c>
      <c r="T481" s="11">
        <f t="shared" si="47"/>
        <v>41904.199479166666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>
        <f t="shared" si="43"/>
        <v>286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41495.291840277772</v>
      </c>
      <c r="T482" s="11">
        <f t="shared" si="47"/>
        <v>41465.291840277772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>
        <f t="shared" si="43"/>
        <v>1429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41192.46399305555</v>
      </c>
      <c r="T483" s="11">
        <f t="shared" si="47"/>
        <v>41162.46399305555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>
        <f t="shared" si="43"/>
        <v>10000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42474.398611111108</v>
      </c>
      <c r="T484" s="11">
        <f t="shared" si="47"/>
        <v>42447.68854166667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>
        <f t="shared" si="43"/>
        <v>102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41302.989259259259</v>
      </c>
      <c r="T485" s="11">
        <f t="shared" si="47"/>
        <v>41242.989259259259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>
        <f t="shared" si="43"/>
        <v>7273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42313.772824074076</v>
      </c>
      <c r="T486" s="11">
        <f t="shared" si="47"/>
        <v>42272.731157407405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>
        <f t="shared" si="43"/>
        <v>304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41411.297442129624</v>
      </c>
      <c r="T487" s="11">
        <f t="shared" si="47"/>
        <v>41381.297442129624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>
        <f t="shared" si="43"/>
        <v>550000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41791.734247685185</v>
      </c>
      <c r="T488" s="11">
        <f t="shared" si="47"/>
        <v>41761.734247685185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42729.428171296291</v>
      </c>
      <c r="T489" s="11">
        <f t="shared" si="47"/>
        <v>42669.386504629627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42743.84606481481</v>
      </c>
      <c r="T490" s="11">
        <f t="shared" si="47"/>
        <v>42713.84606481481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>
        <f t="shared" si="43"/>
        <v>24999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40913.272916666661</v>
      </c>
      <c r="T491" s="11">
        <f t="shared" si="47"/>
        <v>40882.273333333331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41143.760243055556</v>
      </c>
      <c r="T492" s="11">
        <f t="shared" si="47"/>
        <v>41113.760243055556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42396.774293981485</v>
      </c>
      <c r="T493" s="11">
        <f t="shared" si="47"/>
        <v>42366.774293981485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42655.826736111114</v>
      </c>
      <c r="T494" s="11">
        <f t="shared" si="47"/>
        <v>42595.826736111114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42144.517800925918</v>
      </c>
      <c r="T495" s="11">
        <f t="shared" si="47"/>
        <v>42114.517800925918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>
        <f t="shared" si="43"/>
        <v>6667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41822.916666666664</v>
      </c>
      <c r="T496" s="11">
        <f t="shared" si="47"/>
        <v>41799.62228009259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42201.619270833333</v>
      </c>
      <c r="T497" s="11">
        <f t="shared" si="47"/>
        <v>42171.619270833333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>
        <f t="shared" si="43"/>
        <v>60000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41680.723078703704</v>
      </c>
      <c r="T498" s="11">
        <f t="shared" si="47"/>
        <v>41620.723078703704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>
        <f t="shared" si="43"/>
        <v>1493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41997.999999999993</v>
      </c>
      <c r="T499" s="11">
        <f t="shared" si="47"/>
        <v>41944.829456018517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>
        <f t="shared" si="43"/>
        <v>2959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40900.553807870368</v>
      </c>
      <c r="T500" s="11">
        <f t="shared" si="47"/>
        <v>40858.553807870368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>
        <f t="shared" si="43"/>
        <v>769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40098.665972222218</v>
      </c>
      <c r="T501" s="11">
        <f t="shared" si="47"/>
        <v>40043.687129629623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>
        <f t="shared" si="43"/>
        <v>1625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40306.719444444439</v>
      </c>
      <c r="T502" s="11">
        <f t="shared" si="47"/>
        <v>40247.677673611113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40733.026053240741</v>
      </c>
      <c r="T503" s="11">
        <f t="shared" si="47"/>
        <v>40703.026053240741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>
        <f t="shared" si="43"/>
        <v>5000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40986.303530092591</v>
      </c>
      <c r="T504" s="11">
        <f t="shared" si="47"/>
        <v>40956.345196759255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>
        <f t="shared" si="43"/>
        <v>722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42021.318321759252</v>
      </c>
      <c r="T505" s="11">
        <f t="shared" si="47"/>
        <v>41991.318321759252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>
        <f t="shared" si="43"/>
        <v>4900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41009.73364583333</v>
      </c>
      <c r="T506" s="11">
        <f t="shared" si="47"/>
        <v>40949.775312499994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>
        <f t="shared" si="43"/>
        <v>857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42362.889884259253</v>
      </c>
      <c r="T507" s="11">
        <f t="shared" si="47"/>
        <v>42317.889884259253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>
        <f t="shared" si="43"/>
        <v>200000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41496.343981481477</v>
      </c>
      <c r="T508" s="11">
        <f t="shared" si="47"/>
        <v>41466.343981481477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>
        <f t="shared" si="43"/>
        <v>2000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41201.750659722216</v>
      </c>
      <c r="T509" s="11">
        <f t="shared" si="47"/>
        <v>41156.750659722216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>
        <f t="shared" si="43"/>
        <v>16667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41054.384722222218</v>
      </c>
      <c r="T510" s="11">
        <f t="shared" si="47"/>
        <v>40994.815983796296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>
        <f t="shared" si="43"/>
        <v>5000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42183.423263888886</v>
      </c>
      <c r="T511" s="11">
        <f t="shared" si="47"/>
        <v>42153.423263888886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42429.968043981477</v>
      </c>
      <c r="T512" s="11">
        <f t="shared" si="47"/>
        <v>42399.968043981477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1000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41370.053032407406</v>
      </c>
      <c r="T513" s="11">
        <f t="shared" si="47"/>
        <v>41340.09469907407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>
        <f t="shared" si="43"/>
        <v>4000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42694.575543981475</v>
      </c>
      <c r="T514" s="11">
        <f t="shared" si="47"/>
        <v>42649.533877314818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ROUND(IFERROR(E515/D515*100,0),0)</f>
        <v>14</v>
      </c>
      <c r="P515">
        <f t="shared" ref="P515:P578" si="49">IFERROR(ROUND(D515/L515,0),0)</f>
        <v>735</v>
      </c>
      <c r="Q515" t="str">
        <f t="shared" ref="Q515:Q578" si="50">LEFT(N515,FIND("/",N515,1)-1)</f>
        <v>film &amp; video</v>
      </c>
      <c r="R515" t="str">
        <f t="shared" ref="R515:R578" si="51">MID(N515,FIND("/",N515,1)+1,LEN(N515))</f>
        <v>animation</v>
      </c>
      <c r="S515" s="11">
        <f t="shared" ref="S515:S578" si="52">I515/60/60/24+DATE(1970,1,1)+(-5/24)</f>
        <v>42597.083333333336</v>
      </c>
      <c r="T515" s="11">
        <f t="shared" ref="T515:T578" si="53">J515/60/60/24+DATE(1970,1,1)+(-5/24)</f>
        <v>42552.445659722223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>
        <f t="shared" si="49"/>
        <v>500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41860.405636574069</v>
      </c>
      <c r="T516" s="11">
        <f t="shared" si="53"/>
        <v>41830.405636574069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>
        <f t="shared" si="49"/>
        <v>2853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42367.282418981478</v>
      </c>
      <c r="T517" s="11">
        <f t="shared" si="53"/>
        <v>42327.282418981478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42151.570370370369</v>
      </c>
      <c r="T518" s="11">
        <f t="shared" si="53"/>
        <v>42091.570370370369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>
        <f t="shared" si="49"/>
        <v>5000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42768.406956018516</v>
      </c>
      <c r="T519" s="11">
        <f t="shared" si="53"/>
        <v>42738.406956018516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42253.406944444439</v>
      </c>
      <c r="T520" s="11">
        <f t="shared" si="53"/>
        <v>42223.407685185179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>
        <f t="shared" si="49"/>
        <v>171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41248.183113425926</v>
      </c>
      <c r="T521" s="11">
        <f t="shared" si="53"/>
        <v>41218.183113425926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>
        <f t="shared" si="49"/>
        <v>147</v>
      </c>
      <c r="Q522" t="str">
        <f t="shared" si="50"/>
        <v>theater</v>
      </c>
      <c r="R522" t="str">
        <f t="shared" si="51"/>
        <v>plays</v>
      </c>
      <c r="S522" s="11">
        <f t="shared" si="52"/>
        <v>42348.493761574071</v>
      </c>
      <c r="T522" s="11">
        <f t="shared" si="53"/>
        <v>42318.493761574071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>
        <f t="shared" si="49"/>
        <v>89</v>
      </c>
      <c r="Q523" t="str">
        <f t="shared" si="50"/>
        <v>theater</v>
      </c>
      <c r="R523" t="str">
        <f t="shared" si="51"/>
        <v>plays</v>
      </c>
      <c r="S523" s="11">
        <f t="shared" si="52"/>
        <v>42674.999305555553</v>
      </c>
      <c r="T523" s="11">
        <f t="shared" si="53"/>
        <v>42645.884479166663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>
        <f t="shared" si="49"/>
        <v>97</v>
      </c>
      <c r="Q524" t="str">
        <f t="shared" si="50"/>
        <v>theater</v>
      </c>
      <c r="R524" t="str">
        <f t="shared" si="51"/>
        <v>plays</v>
      </c>
      <c r="S524" s="11">
        <f t="shared" si="52"/>
        <v>42449.790798611109</v>
      </c>
      <c r="T524" s="11">
        <f t="shared" si="53"/>
        <v>42429.832465277774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>
        <f t="shared" si="49"/>
        <v>60</v>
      </c>
      <c r="Q525" t="str">
        <f t="shared" si="50"/>
        <v>theater</v>
      </c>
      <c r="R525" t="str">
        <f t="shared" si="51"/>
        <v>plays</v>
      </c>
      <c r="S525" s="11">
        <f t="shared" si="52"/>
        <v>42267.924490740734</v>
      </c>
      <c r="T525" s="11">
        <f t="shared" si="53"/>
        <v>42237.924490740734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>
        <f t="shared" si="49"/>
        <v>27</v>
      </c>
      <c r="Q526" t="str">
        <f t="shared" si="50"/>
        <v>theater</v>
      </c>
      <c r="R526" t="str">
        <f t="shared" si="51"/>
        <v>plays</v>
      </c>
      <c r="S526" s="11">
        <f t="shared" si="52"/>
        <v>42522.508900462963</v>
      </c>
      <c r="T526" s="11">
        <f t="shared" si="53"/>
        <v>42492.508900462963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41895.192604166667</v>
      </c>
      <c r="T527" s="11">
        <f t="shared" si="53"/>
        <v>41850.192604166667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>
        <f t="shared" si="49"/>
        <v>65</v>
      </c>
      <c r="Q528" t="str">
        <f t="shared" si="50"/>
        <v>theater</v>
      </c>
      <c r="R528" t="str">
        <f t="shared" si="51"/>
        <v>plays</v>
      </c>
      <c r="S528" s="11">
        <f t="shared" si="52"/>
        <v>42223.499999999993</v>
      </c>
      <c r="T528" s="11">
        <f t="shared" si="53"/>
        <v>42192.383611111109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>
        <f t="shared" si="49"/>
        <v>63</v>
      </c>
      <c r="Q529" t="str">
        <f t="shared" si="50"/>
        <v>theater</v>
      </c>
      <c r="R529" t="str">
        <f t="shared" si="51"/>
        <v>plays</v>
      </c>
      <c r="S529" s="11">
        <f t="shared" si="52"/>
        <v>42783.461805555555</v>
      </c>
      <c r="T529" s="11">
        <f t="shared" si="53"/>
        <v>42752.997291666667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>
        <f t="shared" si="49"/>
        <v>38</v>
      </c>
      <c r="Q530" t="str">
        <f t="shared" si="50"/>
        <v>theater</v>
      </c>
      <c r="R530" t="str">
        <f t="shared" si="51"/>
        <v>plays</v>
      </c>
      <c r="S530" s="11">
        <f t="shared" si="52"/>
        <v>42176.680555555555</v>
      </c>
      <c r="T530" s="11">
        <f t="shared" si="53"/>
        <v>42155.71188657407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>
        <f t="shared" si="49"/>
        <v>67</v>
      </c>
      <c r="Q531" t="str">
        <f t="shared" si="50"/>
        <v>theater</v>
      </c>
      <c r="R531" t="str">
        <f t="shared" si="51"/>
        <v>plays</v>
      </c>
      <c r="S531" s="11">
        <f t="shared" si="52"/>
        <v>42745.999999999993</v>
      </c>
      <c r="T531" s="11">
        <f t="shared" si="53"/>
        <v>42724.822847222218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>
        <f t="shared" si="49"/>
        <v>117</v>
      </c>
      <c r="Q532" t="str">
        <f t="shared" si="50"/>
        <v>theater</v>
      </c>
      <c r="R532" t="str">
        <f t="shared" si="51"/>
        <v>plays</v>
      </c>
      <c r="S532" s="11">
        <f t="shared" si="52"/>
        <v>42178.874999999993</v>
      </c>
      <c r="T532" s="11">
        <f t="shared" si="53"/>
        <v>42157.382731481477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1">
        <f t="shared" si="52"/>
        <v>42721.082638888889</v>
      </c>
      <c r="T533" s="11">
        <f t="shared" si="53"/>
        <v>42675.856817129628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>
        <f t="shared" si="49"/>
        <v>58</v>
      </c>
      <c r="Q534" t="str">
        <f t="shared" si="50"/>
        <v>theater</v>
      </c>
      <c r="R534" t="str">
        <f t="shared" si="51"/>
        <v>plays</v>
      </c>
      <c r="S534" s="11">
        <f t="shared" si="52"/>
        <v>42502.798703703702</v>
      </c>
      <c r="T534" s="11">
        <f t="shared" si="53"/>
        <v>42472.798703703702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11">
        <f t="shared" si="52"/>
        <v>42506.226446759254</v>
      </c>
      <c r="T535" s="11">
        <f t="shared" si="53"/>
        <v>42482.226446759254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>
        <f t="shared" si="49"/>
        <v>313</v>
      </c>
      <c r="Q536" t="str">
        <f t="shared" si="50"/>
        <v>theater</v>
      </c>
      <c r="R536" t="str">
        <f t="shared" si="51"/>
        <v>plays</v>
      </c>
      <c r="S536" s="11">
        <f t="shared" si="52"/>
        <v>42309.749999999993</v>
      </c>
      <c r="T536" s="11">
        <f t="shared" si="53"/>
        <v>42270.602662037032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>
        <f t="shared" si="49"/>
        <v>34</v>
      </c>
      <c r="Q537" t="str">
        <f t="shared" si="50"/>
        <v>theater</v>
      </c>
      <c r="R537" t="str">
        <f t="shared" si="51"/>
        <v>plays</v>
      </c>
      <c r="S537" s="11">
        <f t="shared" si="52"/>
        <v>42741.336863425917</v>
      </c>
      <c r="T537" s="11">
        <f t="shared" si="53"/>
        <v>42711.336863425917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>
        <f t="shared" si="49"/>
        <v>85</v>
      </c>
      <c r="Q538" t="str">
        <f t="shared" si="50"/>
        <v>theater</v>
      </c>
      <c r="R538" t="str">
        <f t="shared" si="51"/>
        <v>plays</v>
      </c>
      <c r="S538" s="11">
        <f t="shared" si="52"/>
        <v>42219.541666666664</v>
      </c>
      <c r="T538" s="11">
        <f t="shared" si="53"/>
        <v>42179.136655092596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>
        <f t="shared" si="49"/>
        <v>34</v>
      </c>
      <c r="Q539" t="str">
        <f t="shared" si="50"/>
        <v>theater</v>
      </c>
      <c r="R539" t="str">
        <f t="shared" si="51"/>
        <v>plays</v>
      </c>
      <c r="S539" s="11">
        <f t="shared" si="52"/>
        <v>42312.601747685178</v>
      </c>
      <c r="T539" s="11">
        <f t="shared" si="53"/>
        <v>42282.560081018521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>
        <f t="shared" si="49"/>
        <v>83</v>
      </c>
      <c r="Q540" t="str">
        <f t="shared" si="50"/>
        <v>theater</v>
      </c>
      <c r="R540" t="str">
        <f t="shared" si="51"/>
        <v>plays</v>
      </c>
      <c r="S540" s="11">
        <f t="shared" si="52"/>
        <v>42503.586377314808</v>
      </c>
      <c r="T540" s="11">
        <f t="shared" si="53"/>
        <v>42473.586377314808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1">
        <f t="shared" si="52"/>
        <v>42555.841516203705</v>
      </c>
      <c r="T541" s="11">
        <f t="shared" si="53"/>
        <v>42534.841516203705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>
        <f t="shared" si="49"/>
        <v>15000</v>
      </c>
      <c r="Q542" t="str">
        <f t="shared" si="50"/>
        <v>technology</v>
      </c>
      <c r="R542" t="str">
        <f t="shared" si="51"/>
        <v>web</v>
      </c>
      <c r="S542" s="11">
        <f t="shared" si="52"/>
        <v>42039.608865740738</v>
      </c>
      <c r="T542" s="11">
        <f t="shared" si="53"/>
        <v>42009.608865740738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>
        <f t="shared" si="49"/>
        <v>4500</v>
      </c>
      <c r="Q543" t="str">
        <f t="shared" si="50"/>
        <v>technology</v>
      </c>
      <c r="R543" t="str">
        <f t="shared" si="51"/>
        <v>web</v>
      </c>
      <c r="S543" s="11">
        <f t="shared" si="52"/>
        <v>42305.838356481479</v>
      </c>
      <c r="T543" s="11">
        <f t="shared" si="53"/>
        <v>42275.838356481479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>
        <f t="shared" si="49"/>
        <v>250000</v>
      </c>
      <c r="Q544" t="str">
        <f t="shared" si="50"/>
        <v>technology</v>
      </c>
      <c r="R544" t="str">
        <f t="shared" si="51"/>
        <v>web</v>
      </c>
      <c r="S544" s="11">
        <f t="shared" si="52"/>
        <v>42493.487453703703</v>
      </c>
      <c r="T544" s="11">
        <f t="shared" si="53"/>
        <v>42433.529120370367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>
        <f t="shared" si="49"/>
        <v>11000</v>
      </c>
      <c r="Q545" t="str">
        <f t="shared" si="50"/>
        <v>technology</v>
      </c>
      <c r="R545" t="str">
        <f t="shared" si="51"/>
        <v>web</v>
      </c>
      <c r="S545" s="11">
        <f t="shared" si="52"/>
        <v>41943.88381944444</v>
      </c>
      <c r="T545" s="11">
        <f t="shared" si="53"/>
        <v>41913.88381944444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>
        <f t="shared" si="49"/>
        <v>250</v>
      </c>
      <c r="Q546" t="str">
        <f t="shared" si="50"/>
        <v>technology</v>
      </c>
      <c r="R546" t="str">
        <f t="shared" si="51"/>
        <v>web</v>
      </c>
      <c r="S546" s="11">
        <f t="shared" si="52"/>
        <v>42555.448611111111</v>
      </c>
      <c r="T546" s="11">
        <f t="shared" si="53"/>
        <v>42525.448611111111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>
        <f t="shared" si="49"/>
        <v>1471</v>
      </c>
      <c r="Q547" t="str">
        <f t="shared" si="50"/>
        <v>technology</v>
      </c>
      <c r="R547" t="str">
        <f t="shared" si="51"/>
        <v>web</v>
      </c>
      <c r="S547" s="11">
        <f t="shared" si="52"/>
        <v>42323.425798611112</v>
      </c>
      <c r="T547" s="11">
        <f t="shared" si="53"/>
        <v>42283.38413194444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>
        <f t="shared" si="49"/>
        <v>30000</v>
      </c>
      <c r="Q548" t="str">
        <f t="shared" si="50"/>
        <v>technology</v>
      </c>
      <c r="R548" t="str">
        <f t="shared" si="51"/>
        <v>web</v>
      </c>
      <c r="S548" s="11">
        <f t="shared" si="52"/>
        <v>42294.459664351853</v>
      </c>
      <c r="T548" s="11">
        <f t="shared" si="53"/>
        <v>42249.459664351853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42410.488009259258</v>
      </c>
      <c r="T549" s="11">
        <f t="shared" si="53"/>
        <v>42380.488009259258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>
        <f t="shared" si="49"/>
        <v>10000</v>
      </c>
      <c r="Q550" t="str">
        <f t="shared" si="50"/>
        <v>technology</v>
      </c>
      <c r="R550" t="str">
        <f t="shared" si="51"/>
        <v>web</v>
      </c>
      <c r="S550" s="11">
        <f t="shared" si="52"/>
        <v>42306.695</v>
      </c>
      <c r="T550" s="11">
        <f t="shared" si="53"/>
        <v>42276.695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>
        <f t="shared" si="49"/>
        <v>313</v>
      </c>
      <c r="Q551" t="str">
        <f t="shared" si="50"/>
        <v>technology</v>
      </c>
      <c r="R551" t="str">
        <f t="shared" si="51"/>
        <v>web</v>
      </c>
      <c r="S551" s="11">
        <f t="shared" si="52"/>
        <v>42193.428495370368</v>
      </c>
      <c r="T551" s="11">
        <f t="shared" si="53"/>
        <v>42163.428495370368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>
        <f t="shared" si="49"/>
        <v>1250</v>
      </c>
      <c r="Q552" t="str">
        <f t="shared" si="50"/>
        <v>technology</v>
      </c>
      <c r="R552" t="str">
        <f t="shared" si="51"/>
        <v>web</v>
      </c>
      <c r="S552" s="11">
        <f t="shared" si="52"/>
        <v>42765.999999999993</v>
      </c>
      <c r="T552" s="11">
        <f t="shared" si="53"/>
        <v>42753.47042824074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>
        <f t="shared" si="49"/>
        <v>2679</v>
      </c>
      <c r="Q553" t="str">
        <f t="shared" si="50"/>
        <v>technology</v>
      </c>
      <c r="R553" t="str">
        <f t="shared" si="51"/>
        <v>web</v>
      </c>
      <c r="S553" s="11">
        <f t="shared" si="52"/>
        <v>42217.536805555552</v>
      </c>
      <c r="T553" s="11">
        <f t="shared" si="53"/>
        <v>42173.067407407405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42378.408518518518</v>
      </c>
      <c r="T554" s="11">
        <f t="shared" si="53"/>
        <v>42318.408518518518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>
        <f t="shared" si="49"/>
        <v>4167</v>
      </c>
      <c r="Q555" t="str">
        <f t="shared" si="50"/>
        <v>technology</v>
      </c>
      <c r="R555" t="str">
        <f t="shared" si="51"/>
        <v>web</v>
      </c>
      <c r="S555" s="11">
        <f t="shared" si="52"/>
        <v>41957.553136574068</v>
      </c>
      <c r="T555" s="11">
        <f t="shared" si="53"/>
        <v>41927.511469907404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>
        <f t="shared" si="49"/>
        <v>176</v>
      </c>
      <c r="Q556" t="str">
        <f t="shared" si="50"/>
        <v>technology</v>
      </c>
      <c r="R556" t="str">
        <f t="shared" si="51"/>
        <v>web</v>
      </c>
      <c r="S556" s="11">
        <f t="shared" si="52"/>
        <v>41931.476527777777</v>
      </c>
      <c r="T556" s="11">
        <f t="shared" si="53"/>
        <v>41901.476527777777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42533.145173611112</v>
      </c>
      <c r="T557" s="11">
        <f t="shared" si="53"/>
        <v>42503.145173611112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>
        <f t="shared" si="49"/>
        <v>8000</v>
      </c>
      <c r="Q558" t="str">
        <f t="shared" si="50"/>
        <v>technology</v>
      </c>
      <c r="R558" t="str">
        <f t="shared" si="51"/>
        <v>web</v>
      </c>
      <c r="S558" s="11">
        <f t="shared" si="52"/>
        <v>42375.651817129627</v>
      </c>
      <c r="T558" s="11">
        <f t="shared" si="53"/>
        <v>42345.651817129627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>
        <f t="shared" si="49"/>
        <v>7500</v>
      </c>
      <c r="Q559" t="str">
        <f t="shared" si="50"/>
        <v>technology</v>
      </c>
      <c r="R559" t="str">
        <f t="shared" si="51"/>
        <v>web</v>
      </c>
      <c r="S559" s="11">
        <f t="shared" si="52"/>
        <v>42706.775497685179</v>
      </c>
      <c r="T559" s="11">
        <f t="shared" si="53"/>
        <v>42676.733831018515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42087.633159722223</v>
      </c>
      <c r="T560" s="11">
        <f t="shared" si="53"/>
        <v>42057.674826388888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>
        <f t="shared" si="49"/>
        <v>240000</v>
      </c>
      <c r="Q561" t="str">
        <f t="shared" si="50"/>
        <v>technology</v>
      </c>
      <c r="R561" t="str">
        <f t="shared" si="51"/>
        <v>web</v>
      </c>
      <c r="S561" s="11">
        <f t="shared" si="52"/>
        <v>42351.074768518512</v>
      </c>
      <c r="T561" s="11">
        <f t="shared" si="53"/>
        <v>42321.074768518512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>
        <f t="shared" si="49"/>
        <v>33333</v>
      </c>
      <c r="Q562" t="str">
        <f t="shared" si="50"/>
        <v>technology</v>
      </c>
      <c r="R562" t="str">
        <f t="shared" si="51"/>
        <v>web</v>
      </c>
      <c r="S562" s="11">
        <f t="shared" si="52"/>
        <v>41990.563020833331</v>
      </c>
      <c r="T562" s="11">
        <f t="shared" si="53"/>
        <v>41960.563020833331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>
        <f t="shared" si="49"/>
        <v>7500</v>
      </c>
      <c r="Q563" t="str">
        <f t="shared" si="50"/>
        <v>technology</v>
      </c>
      <c r="R563" t="str">
        <f t="shared" si="51"/>
        <v>web</v>
      </c>
      <c r="S563" s="11">
        <f t="shared" si="52"/>
        <v>42303.450381944444</v>
      </c>
      <c r="T563" s="11">
        <f t="shared" si="53"/>
        <v>42268.450381944444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42722.18072916667</v>
      </c>
      <c r="T564" s="11">
        <f t="shared" si="53"/>
        <v>42692.18072916667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>
        <f t="shared" si="49"/>
        <v>37500</v>
      </c>
      <c r="Q565" t="str">
        <f t="shared" si="50"/>
        <v>technology</v>
      </c>
      <c r="R565" t="str">
        <f t="shared" si="51"/>
        <v>web</v>
      </c>
      <c r="S565" s="11">
        <f t="shared" si="52"/>
        <v>42051.861655092587</v>
      </c>
      <c r="T565" s="11">
        <f t="shared" si="53"/>
        <v>42021.861655092587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>
        <f t="shared" si="49"/>
        <v>18000</v>
      </c>
      <c r="Q566" t="str">
        <f t="shared" si="50"/>
        <v>technology</v>
      </c>
      <c r="R566" t="str">
        <f t="shared" si="51"/>
        <v>web</v>
      </c>
      <c r="S566" s="11">
        <f t="shared" si="52"/>
        <v>42441.734664351847</v>
      </c>
      <c r="T566" s="11">
        <f t="shared" si="53"/>
        <v>42411.734664351847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42195.576956018522</v>
      </c>
      <c r="T567" s="11">
        <f t="shared" si="53"/>
        <v>42165.576956018522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>
        <f t="shared" si="49"/>
        <v>5000</v>
      </c>
      <c r="Q568" t="str">
        <f t="shared" si="50"/>
        <v>technology</v>
      </c>
      <c r="R568" t="str">
        <f t="shared" si="51"/>
        <v>web</v>
      </c>
      <c r="S568" s="11">
        <f t="shared" si="52"/>
        <v>42565.476076388884</v>
      </c>
      <c r="T568" s="11">
        <f t="shared" si="53"/>
        <v>42535.476076388884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42005.634189814817</v>
      </c>
      <c r="T569" s="11">
        <f t="shared" si="53"/>
        <v>41975.634189814817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4900</v>
      </c>
      <c r="Q570" t="str">
        <f t="shared" si="50"/>
        <v>technology</v>
      </c>
      <c r="R570" t="str">
        <f t="shared" si="51"/>
        <v>web</v>
      </c>
      <c r="S570" s="11">
        <f t="shared" si="52"/>
        <v>42385.249999999993</v>
      </c>
      <c r="T570" s="11">
        <f t="shared" si="53"/>
        <v>42348.713229166664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>
        <f t="shared" si="49"/>
        <v>2500</v>
      </c>
      <c r="Q571" t="str">
        <f t="shared" si="50"/>
        <v>technology</v>
      </c>
      <c r="R571" t="str">
        <f t="shared" si="51"/>
        <v>web</v>
      </c>
      <c r="S571" s="11">
        <f t="shared" si="52"/>
        <v>42370.639027777775</v>
      </c>
      <c r="T571" s="11">
        <f t="shared" si="53"/>
        <v>42340.639027777775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>
        <f t="shared" si="49"/>
        <v>85000</v>
      </c>
      <c r="Q572" t="str">
        <f t="shared" si="50"/>
        <v>technology</v>
      </c>
      <c r="R572" t="str">
        <f t="shared" si="51"/>
        <v>web</v>
      </c>
      <c r="S572" s="11">
        <f t="shared" si="52"/>
        <v>42418.589918981481</v>
      </c>
      <c r="T572" s="11">
        <f t="shared" si="53"/>
        <v>42388.589918981481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>
        <f t="shared" si="49"/>
        <v>12500</v>
      </c>
      <c r="Q573" t="str">
        <f t="shared" si="50"/>
        <v>technology</v>
      </c>
      <c r="R573" t="str">
        <f t="shared" si="51"/>
        <v>web</v>
      </c>
      <c r="S573" s="11">
        <f t="shared" si="52"/>
        <v>42211.957638888889</v>
      </c>
      <c r="T573" s="11">
        <f t="shared" si="53"/>
        <v>42192.607905092591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42312.549629629626</v>
      </c>
      <c r="T574" s="11">
        <f t="shared" si="53"/>
        <v>42282.507962962954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>
        <f t="shared" si="49"/>
        <v>9876</v>
      </c>
      <c r="Q575" t="str">
        <f t="shared" si="50"/>
        <v>technology</v>
      </c>
      <c r="R575" t="str">
        <f t="shared" si="51"/>
        <v>web</v>
      </c>
      <c r="S575" s="11">
        <f t="shared" si="52"/>
        <v>42021.841666666667</v>
      </c>
      <c r="T575" s="11">
        <f t="shared" si="53"/>
        <v>41962.841793981475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>
        <f t="shared" si="49"/>
        <v>2795</v>
      </c>
      <c r="Q576" t="str">
        <f t="shared" si="50"/>
        <v>technology</v>
      </c>
      <c r="R576" t="str">
        <f t="shared" si="51"/>
        <v>web</v>
      </c>
      <c r="S576" s="11">
        <f t="shared" si="52"/>
        <v>42662.235034722216</v>
      </c>
      <c r="T576" s="11">
        <f t="shared" si="53"/>
        <v>42632.235034722216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>
        <f t="shared" si="49"/>
        <v>15000</v>
      </c>
      <c r="Q577" t="str">
        <f t="shared" si="50"/>
        <v>technology</v>
      </c>
      <c r="R577" t="str">
        <f t="shared" si="51"/>
        <v>web</v>
      </c>
      <c r="S577" s="11">
        <f t="shared" si="52"/>
        <v>42168.484293981477</v>
      </c>
      <c r="T577" s="11">
        <f t="shared" si="53"/>
        <v>42138.484293981477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>
        <f t="shared" si="49"/>
        <v>80000</v>
      </c>
      <c r="Q578" t="str">
        <f t="shared" si="50"/>
        <v>technology</v>
      </c>
      <c r="R578" t="str">
        <f t="shared" si="51"/>
        <v>web</v>
      </c>
      <c r="S578" s="11">
        <f t="shared" si="52"/>
        <v>42091.221666666665</v>
      </c>
      <c r="T578" s="11">
        <f t="shared" si="53"/>
        <v>42031.263333333329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ROUND(IFERROR(E579/D579*100,0),0)</f>
        <v>0</v>
      </c>
      <c r="P579">
        <f t="shared" ref="P579:P642" si="55">IFERROR(ROUND(D579/L579,0),0)</f>
        <v>5000</v>
      </c>
      <c r="Q579" t="str">
        <f t="shared" ref="Q579:Q642" si="56">LEFT(N579,FIND("/",N579,1)-1)</f>
        <v>technology</v>
      </c>
      <c r="R579" t="str">
        <f t="shared" ref="R579:R642" si="57">MID(N579,FIND("/",N579,1)+1,LEN(N579))</f>
        <v>web</v>
      </c>
      <c r="S579" s="11">
        <f t="shared" ref="S579:S642" si="58">I579/60/60/24+DATE(1970,1,1)+(-5/24)</f>
        <v>42510.380810185183</v>
      </c>
      <c r="T579" s="11">
        <f t="shared" ref="T579:T642" si="59">J579/60/60/24+DATE(1970,1,1)+(-5/24)</f>
        <v>42450.380810185183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>
        <f t="shared" si="55"/>
        <v>17857</v>
      </c>
      <c r="Q580" t="str">
        <f t="shared" si="56"/>
        <v>technology</v>
      </c>
      <c r="R580" t="str">
        <f t="shared" si="57"/>
        <v>web</v>
      </c>
      <c r="S580" s="11">
        <f t="shared" si="58"/>
        <v>42254.370289351849</v>
      </c>
      <c r="T580" s="11">
        <f t="shared" si="59"/>
        <v>42230.370289351849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>
        <f t="shared" si="55"/>
        <v>2400</v>
      </c>
      <c r="Q581" t="str">
        <f t="shared" si="56"/>
        <v>technology</v>
      </c>
      <c r="R581" t="str">
        <f t="shared" si="57"/>
        <v>web</v>
      </c>
      <c r="S581" s="11">
        <f t="shared" si="58"/>
        <v>41998.643784722219</v>
      </c>
      <c r="T581" s="11">
        <f t="shared" si="59"/>
        <v>41968.643784722219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>
        <f t="shared" si="55"/>
        <v>3000</v>
      </c>
      <c r="Q582" t="str">
        <f t="shared" si="56"/>
        <v>technology</v>
      </c>
      <c r="R582" t="str">
        <f t="shared" si="57"/>
        <v>web</v>
      </c>
      <c r="S582" s="11">
        <f t="shared" si="58"/>
        <v>42635.699849537035</v>
      </c>
      <c r="T582" s="11">
        <f t="shared" si="59"/>
        <v>42605.699849537035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42217.804444444446</v>
      </c>
      <c r="T583" s="11">
        <f t="shared" si="59"/>
        <v>42187.804444444446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42078.541666666664</v>
      </c>
      <c r="T584" s="11">
        <f t="shared" si="59"/>
        <v>42055.531469907401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>
        <f t="shared" si="55"/>
        <v>9000</v>
      </c>
      <c r="Q585" t="str">
        <f t="shared" si="56"/>
        <v>technology</v>
      </c>
      <c r="R585" t="str">
        <f t="shared" si="57"/>
        <v>web</v>
      </c>
      <c r="S585" s="11">
        <f t="shared" si="58"/>
        <v>42082.688506944447</v>
      </c>
      <c r="T585" s="11">
        <f t="shared" si="59"/>
        <v>42052.730173611104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500</v>
      </c>
      <c r="Q586" t="str">
        <f t="shared" si="56"/>
        <v>technology</v>
      </c>
      <c r="R586" t="str">
        <f t="shared" si="57"/>
        <v>web</v>
      </c>
      <c r="S586" s="11">
        <f t="shared" si="58"/>
        <v>42079.466620370367</v>
      </c>
      <c r="T586" s="11">
        <f t="shared" si="59"/>
        <v>42049.508287037032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42338.791666666664</v>
      </c>
      <c r="T587" s="11">
        <f t="shared" si="59"/>
        <v>42283.182604166665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>
        <f t="shared" si="55"/>
        <v>2500</v>
      </c>
      <c r="Q588" t="str">
        <f t="shared" si="56"/>
        <v>technology</v>
      </c>
      <c r="R588" t="str">
        <f t="shared" si="57"/>
        <v>web</v>
      </c>
      <c r="S588" s="11">
        <f t="shared" si="58"/>
        <v>42050.645914351851</v>
      </c>
      <c r="T588" s="11">
        <f t="shared" si="59"/>
        <v>42020.645914351851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>
        <f t="shared" si="55"/>
        <v>4286</v>
      </c>
      <c r="Q589" t="str">
        <f t="shared" si="56"/>
        <v>technology</v>
      </c>
      <c r="R589" t="str">
        <f t="shared" si="57"/>
        <v>web</v>
      </c>
      <c r="S589" s="11">
        <f t="shared" si="58"/>
        <v>42110.548993055556</v>
      </c>
      <c r="T589" s="11">
        <f t="shared" si="59"/>
        <v>42080.548993055556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>
        <f t="shared" si="55"/>
        <v>4500</v>
      </c>
      <c r="Q590" t="str">
        <f t="shared" si="56"/>
        <v>technology</v>
      </c>
      <c r="R590" t="str">
        <f t="shared" si="57"/>
        <v>web</v>
      </c>
      <c r="S590" s="11">
        <f t="shared" si="58"/>
        <v>42691.602847222217</v>
      </c>
      <c r="T590" s="11">
        <f t="shared" si="59"/>
        <v>42631.56118055556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>
        <f t="shared" si="55"/>
        <v>7500</v>
      </c>
      <c r="Q591" t="str">
        <f t="shared" si="56"/>
        <v>technology</v>
      </c>
      <c r="R591" t="str">
        <f t="shared" si="57"/>
        <v>web</v>
      </c>
      <c r="S591" s="11">
        <f t="shared" si="58"/>
        <v>42193.406238425923</v>
      </c>
      <c r="T591" s="11">
        <f t="shared" si="59"/>
        <v>42178.406238425923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>
        <f t="shared" si="55"/>
        <v>556</v>
      </c>
      <c r="Q592" t="str">
        <f t="shared" si="56"/>
        <v>technology</v>
      </c>
      <c r="R592" t="str">
        <f t="shared" si="57"/>
        <v>web</v>
      </c>
      <c r="S592" s="11">
        <f t="shared" si="58"/>
        <v>42408.334027777775</v>
      </c>
      <c r="T592" s="11">
        <f t="shared" si="59"/>
        <v>42377.34642361111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>
        <f t="shared" si="55"/>
        <v>50000</v>
      </c>
      <c r="Q593" t="str">
        <f t="shared" si="56"/>
        <v>technology</v>
      </c>
      <c r="R593" t="str">
        <f t="shared" si="57"/>
        <v>web</v>
      </c>
      <c r="S593" s="11">
        <f t="shared" si="58"/>
        <v>42207.334837962961</v>
      </c>
      <c r="T593" s="11">
        <f t="shared" si="59"/>
        <v>42177.334837962961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>
        <f t="shared" si="55"/>
        <v>7500</v>
      </c>
      <c r="Q594" t="str">
        <f t="shared" si="56"/>
        <v>technology</v>
      </c>
      <c r="R594" t="str">
        <f t="shared" si="57"/>
        <v>web</v>
      </c>
      <c r="S594" s="11">
        <f t="shared" si="58"/>
        <v>41976.023842592585</v>
      </c>
      <c r="T594" s="11">
        <f t="shared" si="59"/>
        <v>41946.023842592593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71</v>
      </c>
      <c r="Q595" t="str">
        <f t="shared" si="56"/>
        <v>technology</v>
      </c>
      <c r="R595" t="str">
        <f t="shared" si="57"/>
        <v>web</v>
      </c>
      <c r="S595" s="11">
        <f t="shared" si="58"/>
        <v>42100.427604166667</v>
      </c>
      <c r="T595" s="11">
        <f t="shared" si="59"/>
        <v>42070.469270833331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>
        <f t="shared" si="55"/>
        <v>12500</v>
      </c>
      <c r="Q596" t="str">
        <f t="shared" si="56"/>
        <v>technology</v>
      </c>
      <c r="R596" t="str">
        <f t="shared" si="57"/>
        <v>web</v>
      </c>
      <c r="S596" s="11">
        <f t="shared" si="58"/>
        <v>42476.571828703702</v>
      </c>
      <c r="T596" s="11">
        <f t="shared" si="59"/>
        <v>42446.571828703702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>
        <f t="shared" si="55"/>
        <v>12500</v>
      </c>
      <c r="Q597" t="str">
        <f t="shared" si="56"/>
        <v>technology</v>
      </c>
      <c r="R597" t="str">
        <f t="shared" si="57"/>
        <v>web</v>
      </c>
      <c r="S597" s="11">
        <f t="shared" si="58"/>
        <v>42127.861550925918</v>
      </c>
      <c r="T597" s="11">
        <f t="shared" si="59"/>
        <v>42082.861550925918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>
        <f t="shared" si="55"/>
        <v>10000</v>
      </c>
      <c r="Q598" t="str">
        <f t="shared" si="56"/>
        <v>technology</v>
      </c>
      <c r="R598" t="str">
        <f t="shared" si="57"/>
        <v>web</v>
      </c>
      <c r="S598" s="11">
        <f t="shared" si="58"/>
        <v>42676.688564814809</v>
      </c>
      <c r="T598" s="11">
        <f t="shared" si="59"/>
        <v>42646.688564814809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>
        <f t="shared" si="55"/>
        <v>3750</v>
      </c>
      <c r="Q599" t="str">
        <f t="shared" si="56"/>
        <v>technology</v>
      </c>
      <c r="R599" t="str">
        <f t="shared" si="57"/>
        <v>web</v>
      </c>
      <c r="S599" s="11">
        <f t="shared" si="58"/>
        <v>42582.458333333336</v>
      </c>
      <c r="T599" s="11">
        <f t="shared" si="59"/>
        <v>42545.496932870366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357</v>
      </c>
      <c r="Q600" t="str">
        <f t="shared" si="56"/>
        <v>technology</v>
      </c>
      <c r="R600" t="str">
        <f t="shared" si="57"/>
        <v>web</v>
      </c>
      <c r="S600" s="11">
        <f t="shared" si="58"/>
        <v>41977.793761574074</v>
      </c>
      <c r="T600" s="11">
        <f t="shared" si="59"/>
        <v>41947.793761574074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>
        <f t="shared" si="55"/>
        <v>25000</v>
      </c>
      <c r="Q601" t="str">
        <f t="shared" si="56"/>
        <v>technology</v>
      </c>
      <c r="R601" t="str">
        <f t="shared" si="57"/>
        <v>web</v>
      </c>
      <c r="S601" s="11">
        <f t="shared" si="58"/>
        <v>42071.427777777775</v>
      </c>
      <c r="T601" s="11">
        <f t="shared" si="59"/>
        <v>42047.604189814818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5000</v>
      </c>
      <c r="Q602" t="str">
        <f t="shared" si="56"/>
        <v>technology</v>
      </c>
      <c r="R602" t="str">
        <f t="shared" si="57"/>
        <v>web</v>
      </c>
      <c r="S602" s="11">
        <f t="shared" si="58"/>
        <v>42133.589837962958</v>
      </c>
      <c r="T602" s="11">
        <f t="shared" si="59"/>
        <v>42073.589837962958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>
        <f t="shared" si="55"/>
        <v>1667</v>
      </c>
      <c r="Q603" t="str">
        <f t="shared" si="56"/>
        <v>technology</v>
      </c>
      <c r="R603" t="str">
        <f t="shared" si="57"/>
        <v>web</v>
      </c>
      <c r="S603" s="11">
        <f t="shared" si="58"/>
        <v>41999.64975694444</v>
      </c>
      <c r="T603" s="11">
        <f t="shared" si="59"/>
        <v>41969.64975694444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42173.585821759254</v>
      </c>
      <c r="T604" s="11">
        <f t="shared" si="59"/>
        <v>42143.585821759254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>
        <f t="shared" si="55"/>
        <v>1154</v>
      </c>
      <c r="Q605" t="str">
        <f t="shared" si="56"/>
        <v>technology</v>
      </c>
      <c r="R605" t="str">
        <f t="shared" si="57"/>
        <v>web</v>
      </c>
      <c r="S605" s="11">
        <f t="shared" si="58"/>
        <v>41865.430821759255</v>
      </c>
      <c r="T605" s="11">
        <f t="shared" si="59"/>
        <v>41835.430821759255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41878.827037037037</v>
      </c>
      <c r="T606" s="11">
        <f t="shared" si="59"/>
        <v>41848.827037037037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>
        <f t="shared" si="55"/>
        <v>625</v>
      </c>
      <c r="Q607" t="str">
        <f t="shared" si="56"/>
        <v>technology</v>
      </c>
      <c r="R607" t="str">
        <f t="shared" si="57"/>
        <v>web</v>
      </c>
      <c r="S607" s="11">
        <f t="shared" si="58"/>
        <v>42239.14939814814</v>
      </c>
      <c r="T607" s="11">
        <f t="shared" si="59"/>
        <v>42194.14939814814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>
        <f t="shared" si="55"/>
        <v>5000</v>
      </c>
      <c r="Q608" t="str">
        <f t="shared" si="56"/>
        <v>technology</v>
      </c>
      <c r="R608" t="str">
        <f t="shared" si="57"/>
        <v>web</v>
      </c>
      <c r="S608" s="11">
        <f t="shared" si="58"/>
        <v>42148.416666666664</v>
      </c>
      <c r="T608" s="11">
        <f t="shared" si="59"/>
        <v>42102.442233796297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42330.65898148148</v>
      </c>
      <c r="T609" s="11">
        <f t="shared" si="59"/>
        <v>42300.617314814815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>
        <f t="shared" si="55"/>
        <v>30000</v>
      </c>
      <c r="Q610" t="str">
        <f t="shared" si="56"/>
        <v>technology</v>
      </c>
      <c r="R610" t="str">
        <f t="shared" si="57"/>
        <v>web</v>
      </c>
      <c r="S610" s="11">
        <f t="shared" si="58"/>
        <v>42170.712731481479</v>
      </c>
      <c r="T610" s="11">
        <f t="shared" si="59"/>
        <v>42140.712731481479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>
        <f t="shared" si="55"/>
        <v>780</v>
      </c>
      <c r="Q611" t="str">
        <f t="shared" si="56"/>
        <v>technology</v>
      </c>
      <c r="R611" t="str">
        <f t="shared" si="57"/>
        <v>web</v>
      </c>
      <c r="S611" s="11">
        <f t="shared" si="58"/>
        <v>42336.867407407401</v>
      </c>
      <c r="T611" s="11">
        <f t="shared" si="59"/>
        <v>42306.825740740744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42116.622523148144</v>
      </c>
      <c r="T612" s="11">
        <f t="shared" si="59"/>
        <v>42086.622523148144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42388.352280092593</v>
      </c>
      <c r="T613" s="11">
        <f t="shared" si="59"/>
        <v>42328.352280092593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42614.823449074065</v>
      </c>
      <c r="T614" s="11">
        <f t="shared" si="59"/>
        <v>42584.823449074065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>
        <f t="shared" si="55"/>
        <v>496</v>
      </c>
      <c r="Q615" t="str">
        <f t="shared" si="56"/>
        <v>technology</v>
      </c>
      <c r="R615" t="str">
        <f t="shared" si="57"/>
        <v>web</v>
      </c>
      <c r="S615" s="11">
        <f t="shared" si="58"/>
        <v>42277.999305555553</v>
      </c>
      <c r="T615" s="11">
        <f t="shared" si="59"/>
        <v>42247.288425925923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42544.853472222218</v>
      </c>
      <c r="T616" s="11">
        <f t="shared" si="59"/>
        <v>42514.853472222218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42271.913877314808</v>
      </c>
      <c r="T617" s="11">
        <f t="shared" si="59"/>
        <v>42241.913877314808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42791.167905092596</v>
      </c>
      <c r="T618" s="11">
        <f t="shared" si="59"/>
        <v>42761.167905092596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667</v>
      </c>
      <c r="Q619" t="str">
        <f t="shared" si="56"/>
        <v>technology</v>
      </c>
      <c r="R619" t="str">
        <f t="shared" si="57"/>
        <v>web</v>
      </c>
      <c r="S619" s="11">
        <f t="shared" si="58"/>
        <v>42132.134756944441</v>
      </c>
      <c r="T619" s="11">
        <f t="shared" si="59"/>
        <v>42087.134756944441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42347.60188657407</v>
      </c>
      <c r="T620" s="11">
        <f t="shared" si="59"/>
        <v>42317.60188657407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>
        <f t="shared" si="55"/>
        <v>2500000</v>
      </c>
      <c r="Q621" t="str">
        <f t="shared" si="56"/>
        <v>technology</v>
      </c>
      <c r="R621" t="str">
        <f t="shared" si="57"/>
        <v>web</v>
      </c>
      <c r="S621" s="11">
        <f t="shared" si="58"/>
        <v>41968.483680555553</v>
      </c>
      <c r="T621" s="11">
        <f t="shared" si="59"/>
        <v>41908.442013888889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30000</v>
      </c>
      <c r="Q622" t="str">
        <f t="shared" si="56"/>
        <v>technology</v>
      </c>
      <c r="R622" t="str">
        <f t="shared" si="57"/>
        <v>web</v>
      </c>
      <c r="S622" s="11">
        <f t="shared" si="58"/>
        <v>41876.508541666662</v>
      </c>
      <c r="T622" s="11">
        <f t="shared" si="59"/>
        <v>41831.508541666662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>
        <f t="shared" si="55"/>
        <v>8333</v>
      </c>
      <c r="Q623" t="str">
        <f t="shared" si="56"/>
        <v>technology</v>
      </c>
      <c r="R623" t="str">
        <f t="shared" si="57"/>
        <v>web</v>
      </c>
      <c r="S623" s="11">
        <f t="shared" si="58"/>
        <v>42558.779363425921</v>
      </c>
      <c r="T623" s="11">
        <f t="shared" si="59"/>
        <v>42528.779363425921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>
        <f t="shared" si="55"/>
        <v>667</v>
      </c>
      <c r="Q624" t="str">
        <f t="shared" si="56"/>
        <v>technology</v>
      </c>
      <c r="R624" t="str">
        <f t="shared" si="57"/>
        <v>web</v>
      </c>
      <c r="S624" s="11">
        <f t="shared" si="58"/>
        <v>42552.566412037035</v>
      </c>
      <c r="T624" s="11">
        <f t="shared" si="59"/>
        <v>42532.566412037035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42151.800891203697</v>
      </c>
      <c r="T625" s="11">
        <f t="shared" si="59"/>
        <v>42121.800891203697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42138.78056712963</v>
      </c>
      <c r="T626" s="11">
        <f t="shared" si="59"/>
        <v>42108.78056712963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42820.645567129628</v>
      </c>
      <c r="T627" s="11">
        <f t="shared" si="59"/>
        <v>42790.687233796292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>
        <f t="shared" si="55"/>
        <v>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42231.348611111105</v>
      </c>
      <c r="T628" s="11">
        <f t="shared" si="59"/>
        <v>42198.351145833331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>
        <f t="shared" si="55"/>
        <v>450000</v>
      </c>
      <c r="Q629" t="str">
        <f t="shared" si="56"/>
        <v>technology</v>
      </c>
      <c r="R629" t="str">
        <f t="shared" si="57"/>
        <v>web</v>
      </c>
      <c r="S629" s="11">
        <f t="shared" si="58"/>
        <v>42443.749999999993</v>
      </c>
      <c r="T629" s="11">
        <f t="shared" si="59"/>
        <v>42384.098506944443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41833.484456018516</v>
      </c>
      <c r="T630" s="11">
        <f t="shared" si="59"/>
        <v>41803.484456018516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>
        <f t="shared" si="55"/>
        <v>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42504.429490740738</v>
      </c>
      <c r="T631" s="11">
        <f t="shared" si="59"/>
        <v>42474.429490740738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>
        <f t="shared" si="55"/>
        <v>11999</v>
      </c>
      <c r="Q632" t="str">
        <f t="shared" si="56"/>
        <v>technology</v>
      </c>
      <c r="R632" t="str">
        <f t="shared" si="57"/>
        <v>web</v>
      </c>
      <c r="S632" s="11">
        <f t="shared" si="58"/>
        <v>42253.006944444445</v>
      </c>
      <c r="T632" s="11">
        <f t="shared" si="59"/>
        <v>42223.411122685182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>
        <f t="shared" si="55"/>
        <v>5556</v>
      </c>
      <c r="Q633" t="str">
        <f t="shared" si="56"/>
        <v>technology</v>
      </c>
      <c r="R633" t="str">
        <f t="shared" si="57"/>
        <v>web</v>
      </c>
      <c r="S633" s="11">
        <f t="shared" si="58"/>
        <v>42518.563993055555</v>
      </c>
      <c r="T633" s="11">
        <f t="shared" si="59"/>
        <v>42489.563993055555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42333.492650462962</v>
      </c>
      <c r="T634" s="11">
        <f t="shared" si="59"/>
        <v>42303.450983796291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>
        <f t="shared" si="55"/>
        <v>400</v>
      </c>
      <c r="Q635" t="str">
        <f t="shared" si="56"/>
        <v>technology</v>
      </c>
      <c r="R635" t="str">
        <f t="shared" si="57"/>
        <v>web</v>
      </c>
      <c r="S635" s="11">
        <f t="shared" si="58"/>
        <v>42538.749999999993</v>
      </c>
      <c r="T635" s="11">
        <f t="shared" si="59"/>
        <v>42507.090995370374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>
        <f t="shared" si="55"/>
        <v>5000</v>
      </c>
      <c r="Q636" t="str">
        <f t="shared" si="56"/>
        <v>technology</v>
      </c>
      <c r="R636" t="str">
        <f t="shared" si="57"/>
        <v>web</v>
      </c>
      <c r="S636" s="11">
        <f t="shared" si="58"/>
        <v>42061.720243055555</v>
      </c>
      <c r="T636" s="11">
        <f t="shared" si="59"/>
        <v>42031.720243055555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>
        <f t="shared" si="55"/>
        <v>25000</v>
      </c>
      <c r="Q637" t="str">
        <f t="shared" si="56"/>
        <v>technology</v>
      </c>
      <c r="R637" t="str">
        <f t="shared" si="57"/>
        <v>web</v>
      </c>
      <c r="S637" s="11">
        <f t="shared" si="58"/>
        <v>42105.883819444447</v>
      </c>
      <c r="T637" s="11">
        <f t="shared" si="59"/>
        <v>42075.883819444447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>
        <f t="shared" si="55"/>
        <v>2000</v>
      </c>
      <c r="Q638" t="str">
        <f t="shared" si="56"/>
        <v>technology</v>
      </c>
      <c r="R638" t="str">
        <f t="shared" si="57"/>
        <v>web</v>
      </c>
      <c r="S638" s="11">
        <f t="shared" si="58"/>
        <v>42161.240972222215</v>
      </c>
      <c r="T638" s="11">
        <f t="shared" si="59"/>
        <v>42131.247106481482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42791.75277777778</v>
      </c>
      <c r="T639" s="11">
        <f t="shared" si="59"/>
        <v>42762.75368055555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>
        <f t="shared" si="55"/>
        <v>33333</v>
      </c>
      <c r="Q640" t="str">
        <f t="shared" si="56"/>
        <v>technology</v>
      </c>
      <c r="R640" t="str">
        <f t="shared" si="57"/>
        <v>web</v>
      </c>
      <c r="S640" s="11">
        <f t="shared" si="58"/>
        <v>42819.343310185184</v>
      </c>
      <c r="T640" s="11">
        <f t="shared" si="59"/>
        <v>42759.384976851848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>
        <f t="shared" si="55"/>
        <v>1000000</v>
      </c>
      <c r="Q641" t="str">
        <f t="shared" si="56"/>
        <v>technology</v>
      </c>
      <c r="R641" t="str">
        <f t="shared" si="57"/>
        <v>web</v>
      </c>
      <c r="S641" s="11">
        <f t="shared" si="58"/>
        <v>41925.374942129631</v>
      </c>
      <c r="T641" s="11">
        <f t="shared" si="59"/>
        <v>41865.374942129631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</v>
      </c>
      <c r="P642">
        <f t="shared" si="55"/>
        <v>35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42698.749999999993</v>
      </c>
      <c r="T642" s="11">
        <f t="shared" si="59"/>
        <v>42683.21197916667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ROUND(IFERROR(E643/D643*100,0),0)</f>
        <v>119</v>
      </c>
      <c r="P643">
        <f t="shared" ref="P643:P706" si="61">IFERROR(ROUND(D643/L643,0),0)</f>
        <v>127</v>
      </c>
      <c r="Q643" t="str">
        <f t="shared" ref="Q643:Q706" si="62">LEFT(N643,FIND("/",N643,1)-1)</f>
        <v>technology</v>
      </c>
      <c r="R643" t="str">
        <f t="shared" ref="R643:R706" si="63">MID(N643,FIND("/",N643,1)+1,LEN(N643))</f>
        <v>wearables</v>
      </c>
      <c r="S643" s="11">
        <f t="shared" ref="S643:S706" si="64">I643/60/60/24+DATE(1970,1,1)+(-5/24)</f>
        <v>42229.361666666664</v>
      </c>
      <c r="T643" s="11">
        <f t="shared" ref="T643:T706" si="65">J643/60/60/24+DATE(1970,1,1)+(-5/24)</f>
        <v>42199.361666666664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>
        <f t="shared" si="61"/>
        <v>9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42235.442986111106</v>
      </c>
      <c r="T644" s="11">
        <f t="shared" si="65"/>
        <v>42199.442986111106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>
        <f t="shared" si="61"/>
        <v>164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42155.43373842592</v>
      </c>
      <c r="T645" s="11">
        <f t="shared" si="65"/>
        <v>42100.43373842592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>
        <f t="shared" si="61"/>
        <v>24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41940.833333333328</v>
      </c>
      <c r="T646" s="11">
        <f t="shared" si="65"/>
        <v>41898.457627314812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>
        <f t="shared" si="61"/>
        <v>8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42593.817986111106</v>
      </c>
      <c r="T647" s="11">
        <f t="shared" si="65"/>
        <v>42563.817986111106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>
        <f t="shared" si="61"/>
        <v>30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41862.644293981481</v>
      </c>
      <c r="T648" s="11">
        <f t="shared" si="65"/>
        <v>41832.644293981481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>
        <f t="shared" si="61"/>
        <v>118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42446.517928240741</v>
      </c>
      <c r="T649" s="11">
        <f t="shared" si="65"/>
        <v>42416.559594907405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>
        <f t="shared" si="61"/>
        <v>1296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41926.485046296293</v>
      </c>
      <c r="T650" s="11">
        <f t="shared" si="65"/>
        <v>41891.485046296293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>
        <f t="shared" si="61"/>
        <v>30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41898.703854166662</v>
      </c>
      <c r="T651" s="11">
        <f t="shared" si="65"/>
        <v>41877.703854166662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>
        <f t="shared" si="61"/>
        <v>31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41991.870185185187</v>
      </c>
      <c r="T652" s="11">
        <f t="shared" si="65"/>
        <v>41931.828518518516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>
        <f t="shared" si="61"/>
        <v>238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41985.809155092589</v>
      </c>
      <c r="T653" s="11">
        <f t="shared" si="65"/>
        <v>41955.809155092589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>
        <f t="shared" si="61"/>
        <v>107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42705.523726851847</v>
      </c>
      <c r="T654" s="11">
        <f t="shared" si="65"/>
        <v>42675.482060185182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>
        <f t="shared" si="61"/>
        <v>68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42236.410185185181</v>
      </c>
      <c r="T655" s="11">
        <f t="shared" si="65"/>
        <v>42199.410185185181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>
        <f t="shared" si="61"/>
        <v>12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42193.748993055553</v>
      </c>
      <c r="T656" s="11">
        <f t="shared" si="65"/>
        <v>42163.748993055553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>
        <f t="shared" si="61"/>
        <v>29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42075.707314814812</v>
      </c>
      <c r="T657" s="11">
        <f t="shared" si="65"/>
        <v>42045.748981481483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>
        <f t="shared" si="61"/>
        <v>57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42477.554618055547</v>
      </c>
      <c r="T658" s="11">
        <f t="shared" si="65"/>
        <v>42417.596284722218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>
        <f t="shared" si="61"/>
        <v>152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42361.637407407405</v>
      </c>
      <c r="T659" s="11">
        <f t="shared" si="65"/>
        <v>42331.637407407405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>
        <f t="shared" si="61"/>
        <v>105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42211.541666666664</v>
      </c>
      <c r="T660" s="11">
        <f t="shared" si="65"/>
        <v>42178.952418981477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>
        <f t="shared" si="61"/>
        <v>143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42239.385358796295</v>
      </c>
      <c r="T661" s="11">
        <f t="shared" si="65"/>
        <v>42209.385358796295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>
        <f t="shared" si="61"/>
        <v>2778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41952.574988425928</v>
      </c>
      <c r="T662" s="11">
        <f t="shared" si="65"/>
        <v>41922.533321759256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>
        <f t="shared" si="61"/>
        <v>1111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42666.437025462961</v>
      </c>
      <c r="T663" s="11">
        <f t="shared" si="65"/>
        <v>42636.437025462961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>
        <f t="shared" si="61"/>
        <v>9750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42020.229710648149</v>
      </c>
      <c r="T664" s="11">
        <f t="shared" si="65"/>
        <v>41990.229710648149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>
        <f t="shared" si="61"/>
        <v>28571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42203.634907407402</v>
      </c>
      <c r="T665" s="11">
        <f t="shared" si="65"/>
        <v>42173.634907407402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>
        <f t="shared" si="61"/>
        <v>414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42107.458043981482</v>
      </c>
      <c r="T666" s="11">
        <f t="shared" si="65"/>
        <v>42077.458043981482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>
        <f t="shared" si="61"/>
        <v>833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42748.503020833326</v>
      </c>
      <c r="T667" s="11">
        <f t="shared" si="65"/>
        <v>42688.503020833326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>
        <f t="shared" si="61"/>
        <v>50000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41868.623819444445</v>
      </c>
      <c r="T668" s="11">
        <f t="shared" si="65"/>
        <v>41838.623819444445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>
        <f t="shared" si="61"/>
        <v>1786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42672.165081018517</v>
      </c>
      <c r="T669" s="11">
        <f t="shared" si="65"/>
        <v>42632.165081018517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>
        <f t="shared" si="61"/>
        <v>600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42135.622939814813</v>
      </c>
      <c r="T670" s="11">
        <f t="shared" si="65"/>
        <v>42090.622939814813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>
        <f t="shared" si="61"/>
        <v>7143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42557.417337962957</v>
      </c>
      <c r="T671" s="11">
        <f t="shared" si="65"/>
        <v>42527.417337962957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>
        <f t="shared" si="61"/>
        <v>290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42540.131944444445</v>
      </c>
      <c r="T672" s="11">
        <f t="shared" si="65"/>
        <v>42506.501388888886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>
        <f t="shared" si="61"/>
        <v>2000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42017.958333333336</v>
      </c>
      <c r="T673" s="11">
        <f t="shared" si="65"/>
        <v>41984.484398148146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>
        <f t="shared" si="61"/>
        <v>233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42004.999305555553</v>
      </c>
      <c r="T674" s="11">
        <f t="shared" si="65"/>
        <v>41974.011157407404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>
        <f t="shared" si="61"/>
        <v>33333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41883.6321412037</v>
      </c>
      <c r="T675" s="11">
        <f t="shared" si="65"/>
        <v>41838.6321412037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>
        <f t="shared" si="61"/>
        <v>25000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41862.907719907402</v>
      </c>
      <c r="T676" s="11">
        <f t="shared" si="65"/>
        <v>41802.907719907402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>
        <f t="shared" si="61"/>
        <v>231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42005.082638888889</v>
      </c>
      <c r="T677" s="11">
        <f t="shared" si="65"/>
        <v>41975.722268518519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>
        <f t="shared" si="61"/>
        <v>4167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42042.559965277782</v>
      </c>
      <c r="T678" s="11">
        <f t="shared" si="65"/>
        <v>42012.559965277782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>
        <f t="shared" si="61"/>
        <v>521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42549.195543981477</v>
      </c>
      <c r="T679" s="11">
        <f t="shared" si="65"/>
        <v>42504.195543981477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>
        <f t="shared" si="61"/>
        <v>1706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42511.168263888881</v>
      </c>
      <c r="T680" s="11">
        <f t="shared" si="65"/>
        <v>42481.168263888881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>
        <f t="shared" si="61"/>
        <v>606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42616.487372685187</v>
      </c>
      <c r="T681" s="11">
        <f t="shared" si="65"/>
        <v>42556.487372685187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>
        <f t="shared" si="61"/>
        <v>581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41899.293182870366</v>
      </c>
      <c r="T682" s="11">
        <f t="shared" si="65"/>
        <v>41864.293182870366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>
        <f t="shared" si="61"/>
        <v>2500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42669.597268518519</v>
      </c>
      <c r="T683" s="11">
        <f t="shared" si="65"/>
        <v>42639.597268518519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>
        <f t="shared" si="61"/>
        <v>12500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42808.51530092593</v>
      </c>
      <c r="T684" s="11">
        <f t="shared" si="65"/>
        <v>42778.556967592587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>
        <f t="shared" si="61"/>
        <v>11667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42674.691712962966</v>
      </c>
      <c r="T685" s="11">
        <f t="shared" si="65"/>
        <v>42634.691712962966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>
        <f t="shared" si="61"/>
        <v>2370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41844.916666666664</v>
      </c>
      <c r="T686" s="11">
        <f t="shared" si="65"/>
        <v>41809.26494212963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>
        <f t="shared" si="61"/>
        <v>200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42016.658240740733</v>
      </c>
      <c r="T687" s="11">
        <f t="shared" si="65"/>
        <v>41971.658240740733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42219.464930555558</v>
      </c>
      <c r="T688" s="11">
        <f t="shared" si="65"/>
        <v>42189.464930555558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>
        <f t="shared" si="61"/>
        <v>16667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42771.542280092595</v>
      </c>
      <c r="T689" s="11">
        <f t="shared" si="65"/>
        <v>42711.542280092595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>
        <f t="shared" si="61"/>
        <v>556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42291.896446759252</v>
      </c>
      <c r="T690" s="11">
        <f t="shared" si="65"/>
        <v>42261.896446759252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>
        <f t="shared" si="61"/>
        <v>595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42711.999305555553</v>
      </c>
      <c r="T691" s="11">
        <f t="shared" si="65"/>
        <v>42675.459456018514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>
        <f t="shared" si="61"/>
        <v>588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42622.041666666664</v>
      </c>
      <c r="T692" s="11">
        <f t="shared" si="65"/>
        <v>42579.426400462959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>
        <f t="shared" si="61"/>
        <v>5000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42185.819976851846</v>
      </c>
      <c r="T693" s="11">
        <f t="shared" si="65"/>
        <v>42157.819976851846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>
        <f t="shared" si="61"/>
        <v>100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42726.167395833334</v>
      </c>
      <c r="T694" s="11">
        <f t="shared" si="65"/>
        <v>42696.167395833334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>
        <f t="shared" si="61"/>
        <v>338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42124.599849537037</v>
      </c>
      <c r="T695" s="11">
        <f t="shared" si="65"/>
        <v>42094.599849537037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>
        <f t="shared" si="61"/>
        <v>21429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42767.455543981479</v>
      </c>
      <c r="T696" s="11">
        <f t="shared" si="65"/>
        <v>42737.455543981479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>
        <f t="shared" si="61"/>
        <v>8571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41943.312731481477</v>
      </c>
      <c r="T697" s="11">
        <f t="shared" si="65"/>
        <v>41913.312731481477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>
        <f t="shared" si="61"/>
        <v>175000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41845.718773148146</v>
      </c>
      <c r="T698" s="11">
        <f t="shared" si="65"/>
        <v>41815.718773148146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>
        <f t="shared" si="61"/>
        <v>44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42403.314687500002</v>
      </c>
      <c r="T699" s="11">
        <f t="shared" si="65"/>
        <v>42388.314687500002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>
        <f t="shared" si="61"/>
        <v>3448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41899.875</v>
      </c>
      <c r="T700" s="11">
        <f t="shared" si="65"/>
        <v>41866.72274305555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>
        <f t="shared" si="61"/>
        <v>146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41600.458333333328</v>
      </c>
      <c r="T701" s="11">
        <f t="shared" si="65"/>
        <v>41563.277175925927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>
        <f t="shared" si="61"/>
        <v>484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42745.480104166665</v>
      </c>
      <c r="T702" s="11">
        <f t="shared" si="65"/>
        <v>42715.480104166665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>
        <f t="shared" si="61"/>
        <v>1095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41843.454629629625</v>
      </c>
      <c r="T703" s="11">
        <f t="shared" si="65"/>
        <v>41813.454629629625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>
        <f t="shared" si="61"/>
        <v>405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42698.560034722213</v>
      </c>
      <c r="T704" s="11">
        <f t="shared" si="65"/>
        <v>42668.518368055556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>
        <f t="shared" si="61"/>
        <v>2143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42766.772222222215</v>
      </c>
      <c r="T705" s="11">
        <f t="shared" si="65"/>
        <v>42711.742465277777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</v>
      </c>
      <c r="P706">
        <f t="shared" si="61"/>
        <v>13750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42785.984583333331</v>
      </c>
      <c r="T706" s="11">
        <f t="shared" si="65"/>
        <v>42725.984583333331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ROUND(IFERROR(E707/D707*100,0),0)</f>
        <v>1</v>
      </c>
      <c r="P707">
        <f t="shared" ref="P707:P770" si="67">IFERROR(ROUND(D707/L707,0),0)</f>
        <v>20000</v>
      </c>
      <c r="Q707" t="str">
        <f t="shared" ref="Q707:Q770" si="68">LEFT(N707,FIND("/",N707,1)-1)</f>
        <v>technology</v>
      </c>
      <c r="R707" t="str">
        <f t="shared" ref="R707:R770" si="69">MID(N707,FIND("/",N707,1)+1,LEN(N707))</f>
        <v>wearables</v>
      </c>
      <c r="S707" s="11">
        <f t="shared" ref="S707:S770" si="70">I707/60/60/24+DATE(1970,1,1)+(-5/24)</f>
        <v>42756.283310185179</v>
      </c>
      <c r="T707" s="11">
        <f t="shared" ref="T707:T770" si="71">J707/60/60/24+DATE(1970,1,1)+(-5/24)</f>
        <v>42726.283310185179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42718.568749999999</v>
      </c>
      <c r="T708" s="11">
        <f t="shared" si="71"/>
        <v>42676.786840277775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>
        <f t="shared" si="67"/>
        <v>149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42736.45517361111</v>
      </c>
      <c r="T709" s="11">
        <f t="shared" si="71"/>
        <v>42696.45517361111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>
        <f t="shared" si="67"/>
        <v>108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41895.372685185182</v>
      </c>
      <c r="T710" s="11">
        <f t="shared" si="71"/>
        <v>41835.372685185182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>
        <f t="shared" si="67"/>
        <v>7500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41977.832858796297</v>
      </c>
      <c r="T711" s="11">
        <f t="shared" si="71"/>
        <v>41947.832858796297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41870.822222222218</v>
      </c>
      <c r="T712" s="11">
        <f t="shared" si="71"/>
        <v>41837.776643518519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>
        <f t="shared" si="67"/>
        <v>296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42718.292453703696</v>
      </c>
      <c r="T713" s="11">
        <f t="shared" si="71"/>
        <v>42678.250787037039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>
        <f t="shared" si="67"/>
        <v>12125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42414.472592592596</v>
      </c>
      <c r="T714" s="11">
        <f t="shared" si="71"/>
        <v>42384.472592592596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>
        <f t="shared" si="67"/>
        <v>25000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42526.320972222216</v>
      </c>
      <c r="T715" s="11">
        <f t="shared" si="71"/>
        <v>42496.320972222216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>
        <f t="shared" si="67"/>
        <v>536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42794.579652777778</v>
      </c>
      <c r="T716" s="11">
        <f t="shared" si="71"/>
        <v>42734.579652777778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>
        <f t="shared" si="67"/>
        <v>2292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42312.924074074072</v>
      </c>
      <c r="T717" s="11">
        <f t="shared" si="71"/>
        <v>42272.8824074074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>
        <f t="shared" si="67"/>
        <v>438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41973.791666666664</v>
      </c>
      <c r="T718" s="11">
        <f t="shared" si="71"/>
        <v>41940.450312499997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>
        <f t="shared" si="67"/>
        <v>25000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41887.645856481482</v>
      </c>
      <c r="T719" s="11">
        <f t="shared" si="71"/>
        <v>41857.645856481482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>
        <f t="shared" si="67"/>
        <v>3000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42784.040972222218</v>
      </c>
      <c r="T720" s="11">
        <f t="shared" si="71"/>
        <v>42752.637118055551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>
        <f t="shared" si="67"/>
        <v>1500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42422.83189814815</v>
      </c>
      <c r="T721" s="11">
        <f t="shared" si="71"/>
        <v>42408.83189814815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>
        <f t="shared" si="67"/>
        <v>46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40937.440868055557</v>
      </c>
      <c r="T722" s="11">
        <f t="shared" si="71"/>
        <v>40909.440868055557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>
        <f t="shared" si="67"/>
        <v>69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41852.363506944443</v>
      </c>
      <c r="T723" s="11">
        <f t="shared" si="71"/>
        <v>41807.363506944443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>
        <f t="shared" si="67"/>
        <v>163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41007.555300925924</v>
      </c>
      <c r="T724" s="11">
        <f t="shared" si="71"/>
        <v>40977.596967592588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>
        <f t="shared" si="67"/>
        <v>50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42214.957638888889</v>
      </c>
      <c r="T725" s="11">
        <f t="shared" si="71"/>
        <v>42184.608206018522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>
        <f t="shared" si="67"/>
        <v>49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40724.430127314808</v>
      </c>
      <c r="T726" s="11">
        <f t="shared" si="71"/>
        <v>40694.430127314808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42351.417962962958</v>
      </c>
      <c r="T727" s="11">
        <f t="shared" si="71"/>
        <v>42321.417962962958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>
        <f t="shared" si="67"/>
        <v>71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41375.834340277775</v>
      </c>
      <c r="T728" s="11">
        <f t="shared" si="71"/>
        <v>41345.834340277775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>
        <f t="shared" si="67"/>
        <v>23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41288.680555555555</v>
      </c>
      <c r="T729" s="11">
        <f t="shared" si="71"/>
        <v>41246.811909722215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>
        <f t="shared" si="67"/>
        <v>58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40776.629131944443</v>
      </c>
      <c r="T730" s="11">
        <f t="shared" si="71"/>
        <v>40731.629131944443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>
        <f t="shared" si="67"/>
        <v>33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41170.97755787037</v>
      </c>
      <c r="T731" s="11">
        <f t="shared" si="71"/>
        <v>41110.97755787037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>
        <f t="shared" si="67"/>
        <v>75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40884.536932870367</v>
      </c>
      <c r="T732" s="11">
        <f t="shared" si="71"/>
        <v>40854.536932870367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70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40930.041666666664</v>
      </c>
      <c r="T733" s="11">
        <f t="shared" si="71"/>
        <v>40879.587349537032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3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41546.21598379629</v>
      </c>
      <c r="T734" s="11">
        <f t="shared" si="71"/>
        <v>41486.21598379629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>
        <f t="shared" si="67"/>
        <v>15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41628.211712962962</v>
      </c>
      <c r="T735" s="11">
        <f t="shared" si="71"/>
        <v>41598.211712962962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>
        <f t="shared" si="67"/>
        <v>149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42132.999999999993</v>
      </c>
      <c r="T736" s="11">
        <f t="shared" si="71"/>
        <v>42101.956249999996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>
        <f t="shared" si="67"/>
        <v>205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41976.818749999999</v>
      </c>
      <c r="T737" s="11">
        <f t="shared" si="71"/>
        <v>41945.821134259255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>
        <f t="shared" si="67"/>
        <v>33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41598.999305555553</v>
      </c>
      <c r="T738" s="11">
        <f t="shared" si="71"/>
        <v>41579.525925925926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>
        <f t="shared" si="67"/>
        <v>46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41684.625</v>
      </c>
      <c r="T739" s="11">
        <f t="shared" si="71"/>
        <v>41667.066979166666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>
        <f t="shared" si="67"/>
        <v>37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41973.999305555553</v>
      </c>
      <c r="T740" s="11">
        <f t="shared" si="71"/>
        <v>41943.395763888882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>
        <f t="shared" si="67"/>
        <v>43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41862.294317129628</v>
      </c>
      <c r="T741" s="11">
        <f t="shared" si="71"/>
        <v>41829.294317129628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>
        <f t="shared" si="67"/>
        <v>158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42175.93844907407</v>
      </c>
      <c r="T742" s="11">
        <f t="shared" si="71"/>
        <v>42161.93844907407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>
        <f t="shared" si="67"/>
        <v>138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41436.439884259256</v>
      </c>
      <c r="T743" s="11">
        <f t="shared" si="71"/>
        <v>41401.439884259256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>
        <f t="shared" si="67"/>
        <v>61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41719.667962962958</v>
      </c>
      <c r="T744" s="11">
        <f t="shared" si="71"/>
        <v>41689.709629629629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37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41015.666666666664</v>
      </c>
      <c r="T745" s="11">
        <f t="shared" si="71"/>
        <v>40990.500983796293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>
        <f t="shared" si="67"/>
        <v>81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41256.748877314814</v>
      </c>
      <c r="T746" s="11">
        <f t="shared" si="71"/>
        <v>41226.748877314814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>
        <f t="shared" si="67"/>
        <v>30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41397.363946759258</v>
      </c>
      <c r="T747" s="11">
        <f t="shared" si="71"/>
        <v>41367.363946759258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>
        <f t="shared" si="67"/>
        <v>31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41174.957638888889</v>
      </c>
      <c r="T748" s="11">
        <f t="shared" si="71"/>
        <v>41156.834594907406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42019.245833333327</v>
      </c>
      <c r="T749" s="11">
        <f t="shared" si="71"/>
        <v>41988.340497685182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>
        <f t="shared" si="67"/>
        <v>45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41861.638495370367</v>
      </c>
      <c r="T750" s="11">
        <f t="shared" si="71"/>
        <v>41831.638495370367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>
        <f t="shared" si="67"/>
        <v>91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42763.732986111114</v>
      </c>
      <c r="T751" s="11">
        <f t="shared" si="71"/>
        <v>42733.732986111114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>
        <f t="shared" si="67"/>
        <v>75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41329.669814814813</v>
      </c>
      <c r="T752" s="11">
        <f t="shared" si="71"/>
        <v>41299.669814814813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>
        <f t="shared" si="67"/>
        <v>48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40759.422164351847</v>
      </c>
      <c r="T753" s="11">
        <f t="shared" si="71"/>
        <v>40713.422164351847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>
        <f t="shared" si="67"/>
        <v>48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42659.249999999993</v>
      </c>
      <c r="T754" s="11">
        <f t="shared" si="71"/>
        <v>42639.213159722225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385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42049.381840277776</v>
      </c>
      <c r="T755" s="11">
        <f t="shared" si="71"/>
        <v>42019.381840277776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>
        <f t="shared" si="67"/>
        <v>41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41279.54075231481</v>
      </c>
      <c r="T756" s="11">
        <f t="shared" si="71"/>
        <v>41249.54075231481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41413.820138888885</v>
      </c>
      <c r="T757" s="11">
        <f t="shared" si="71"/>
        <v>41383.396724537037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>
        <f t="shared" si="67"/>
        <v>32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40651.516886574071</v>
      </c>
      <c r="T758" s="11">
        <f t="shared" si="71"/>
        <v>40590.558553240735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14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41248.846226851849</v>
      </c>
      <c r="T759" s="11">
        <f t="shared" si="71"/>
        <v>41234.846226851849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132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40459.628101851849</v>
      </c>
      <c r="T760" s="11">
        <f t="shared" si="71"/>
        <v>40429.628101851849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41829.121979166666</v>
      </c>
      <c r="T761" s="11">
        <f t="shared" si="71"/>
        <v>41789.121979166666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42700.597372685181</v>
      </c>
      <c r="T762" s="11">
        <f t="shared" si="71"/>
        <v>42670.555706018517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>
        <f t="shared" si="67"/>
        <v>833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41672.543124999997</v>
      </c>
      <c r="T763" s="11">
        <f t="shared" si="71"/>
        <v>41642.543124999997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42708.041666666664</v>
      </c>
      <c r="T764" s="11">
        <f t="shared" si="71"/>
        <v>42690.65011574074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>
        <f t="shared" si="67"/>
        <v>4290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41501.238518518512</v>
      </c>
      <c r="T765" s="11">
        <f t="shared" si="71"/>
        <v>41471.238518518512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42256.964826388888</v>
      </c>
      <c r="T766" s="11">
        <f t="shared" si="71"/>
        <v>42226.964826388888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>
        <f t="shared" si="67"/>
        <v>159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41931.334305555552</v>
      </c>
      <c r="T767" s="11">
        <f t="shared" si="71"/>
        <v>41901.334305555552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42051.57503472222</v>
      </c>
      <c r="T768" s="11">
        <f t="shared" si="71"/>
        <v>42021.57503472222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>
        <f t="shared" si="67"/>
        <v>1667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42144.935300925928</v>
      </c>
      <c r="T769" s="11">
        <f t="shared" si="71"/>
        <v>42114.935300925928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41623.998726851853</v>
      </c>
      <c r="T770" s="11">
        <f t="shared" si="71"/>
        <v>41593.998726851853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ROUND(IFERROR(E771/D771*100,0),0)</f>
        <v>41</v>
      </c>
      <c r="P771">
        <f t="shared" ref="P771:P834" si="73">IFERROR(ROUND(D771/L771,0),0)</f>
        <v>77</v>
      </c>
      <c r="Q771" t="str">
        <f t="shared" ref="Q771:Q834" si="74">LEFT(N771,FIND("/",N771,1)-1)</f>
        <v>publishing</v>
      </c>
      <c r="R771" t="str">
        <f t="shared" ref="R771:R834" si="75">MID(N771,FIND("/",N771,1)+1,LEN(N771))</f>
        <v>fiction</v>
      </c>
      <c r="S771" s="11">
        <f t="shared" ref="S771:S834" si="76">I771/60/60/24+DATE(1970,1,1)+(-5/24)</f>
        <v>41634.788124999999</v>
      </c>
      <c r="T771" s="11">
        <f t="shared" ref="T771:T834" si="77">J771/60/60/24+DATE(1970,1,1)+(-5/24)</f>
        <v>41604.788124999999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41329.791307870371</v>
      </c>
      <c r="T772" s="11">
        <f t="shared" si="77"/>
        <v>41289.791307870371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>
        <f t="shared" si="73"/>
        <v>38000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42399.615763888891</v>
      </c>
      <c r="T773" s="11">
        <f t="shared" si="77"/>
        <v>42349.615763888891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>
        <f t="shared" si="73"/>
        <v>1500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40117.957638888889</v>
      </c>
      <c r="T774" s="11">
        <f t="shared" si="77"/>
        <v>40067.848599537036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>
        <f t="shared" si="73"/>
        <v>1880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42134.750694444439</v>
      </c>
      <c r="T775" s="11">
        <f t="shared" si="77"/>
        <v>42100.527604166658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>
        <f t="shared" si="73"/>
        <v>56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41693.571967592587</v>
      </c>
      <c r="T776" s="11">
        <f t="shared" si="77"/>
        <v>41663.571967592587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>
        <f t="shared" si="73"/>
        <v>2000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40892.851793981477</v>
      </c>
      <c r="T777" s="11">
        <f t="shared" si="77"/>
        <v>40862.851793981477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>
        <f t="shared" si="73"/>
        <v>123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42287.999999999993</v>
      </c>
      <c r="T778" s="11">
        <f t="shared" si="77"/>
        <v>42250.477372685178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>
        <f t="shared" si="73"/>
        <v>1000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41486.772881944438</v>
      </c>
      <c r="T779" s="11">
        <f t="shared" si="77"/>
        <v>41456.772881944438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>
        <f t="shared" si="73"/>
        <v>500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41759.493981481479</v>
      </c>
      <c r="T780" s="11">
        <f t="shared" si="77"/>
        <v>41729.493981481479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>
        <f t="shared" si="73"/>
        <v>2500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40465.958333333328</v>
      </c>
      <c r="T781" s="11">
        <f t="shared" si="77"/>
        <v>40436.475752314815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37</v>
      </c>
      <c r="Q782" t="str">
        <f t="shared" si="74"/>
        <v>music</v>
      </c>
      <c r="R782" t="str">
        <f t="shared" si="75"/>
        <v>rock</v>
      </c>
      <c r="S782" s="11">
        <f t="shared" si="76"/>
        <v>40666.465567129628</v>
      </c>
      <c r="T782" s="11">
        <f t="shared" si="77"/>
        <v>40636.465567129628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>
        <f t="shared" si="73"/>
        <v>32</v>
      </c>
      <c r="Q783" t="str">
        <f t="shared" si="74"/>
        <v>music</v>
      </c>
      <c r="R783" t="str">
        <f t="shared" si="75"/>
        <v>rock</v>
      </c>
      <c r="S783" s="11">
        <f t="shared" si="76"/>
        <v>41432.792523148149</v>
      </c>
      <c r="T783" s="11">
        <f t="shared" si="77"/>
        <v>41402.792523148149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41146.549791666665</v>
      </c>
      <c r="T784" s="11">
        <f t="shared" si="77"/>
        <v>41116.549791666665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>
        <f t="shared" si="73"/>
        <v>43</v>
      </c>
      <c r="Q785" t="str">
        <f t="shared" si="74"/>
        <v>music</v>
      </c>
      <c r="R785" t="str">
        <f t="shared" si="75"/>
        <v>rock</v>
      </c>
      <c r="S785" s="11">
        <f t="shared" si="76"/>
        <v>41026.708333333328</v>
      </c>
      <c r="T785" s="11">
        <f t="shared" si="77"/>
        <v>40987.565381944441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>
        <f t="shared" si="73"/>
        <v>100</v>
      </c>
      <c r="Q786" t="str">
        <f t="shared" si="74"/>
        <v>music</v>
      </c>
      <c r="R786" t="str">
        <f t="shared" si="75"/>
        <v>rock</v>
      </c>
      <c r="S786" s="11">
        <f t="shared" si="76"/>
        <v>41714.899525462963</v>
      </c>
      <c r="T786" s="11">
        <f t="shared" si="77"/>
        <v>41674.941192129627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>
        <f t="shared" si="73"/>
        <v>17</v>
      </c>
      <c r="Q787" t="str">
        <f t="shared" si="74"/>
        <v>music</v>
      </c>
      <c r="R787" t="str">
        <f t="shared" si="75"/>
        <v>rock</v>
      </c>
      <c r="S787" s="11">
        <f t="shared" si="76"/>
        <v>41333.385590277772</v>
      </c>
      <c r="T787" s="11">
        <f t="shared" si="77"/>
        <v>41303.385590277772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>
        <f t="shared" si="73"/>
        <v>114</v>
      </c>
      <c r="Q788" t="str">
        <f t="shared" si="74"/>
        <v>music</v>
      </c>
      <c r="R788" t="str">
        <f t="shared" si="75"/>
        <v>rock</v>
      </c>
      <c r="S788" s="11">
        <f t="shared" si="76"/>
        <v>41040.44930555555</v>
      </c>
      <c r="T788" s="11">
        <f t="shared" si="77"/>
        <v>40982.847615740735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>
        <f t="shared" si="73"/>
        <v>71</v>
      </c>
      <c r="Q789" t="str">
        <f t="shared" si="74"/>
        <v>music</v>
      </c>
      <c r="R789" t="str">
        <f t="shared" si="75"/>
        <v>rock</v>
      </c>
      <c r="S789" s="11">
        <f t="shared" si="76"/>
        <v>41579.419282407405</v>
      </c>
      <c r="T789" s="11">
        <f t="shared" si="77"/>
        <v>41549.419282407405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>
        <f t="shared" si="73"/>
        <v>29</v>
      </c>
      <c r="Q790" t="str">
        <f t="shared" si="74"/>
        <v>music</v>
      </c>
      <c r="R790" t="str">
        <f t="shared" si="75"/>
        <v>rock</v>
      </c>
      <c r="S790" s="11">
        <f t="shared" si="76"/>
        <v>41096.957638888889</v>
      </c>
      <c r="T790" s="11">
        <f t="shared" si="77"/>
        <v>41058.798472222217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>
        <f t="shared" si="73"/>
        <v>121</v>
      </c>
      <c r="Q791" t="str">
        <f t="shared" si="74"/>
        <v>music</v>
      </c>
      <c r="R791" t="str">
        <f t="shared" si="75"/>
        <v>rock</v>
      </c>
      <c r="S791" s="11">
        <f t="shared" si="76"/>
        <v>41295.124305555553</v>
      </c>
      <c r="T791" s="11">
        <f t="shared" si="77"/>
        <v>41276.977777777778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>
        <f t="shared" si="73"/>
        <v>64</v>
      </c>
      <c r="Q792" t="str">
        <f t="shared" si="74"/>
        <v>music</v>
      </c>
      <c r="R792" t="str">
        <f t="shared" si="75"/>
        <v>rock</v>
      </c>
      <c r="S792" s="11">
        <f t="shared" si="76"/>
        <v>41305.839571759258</v>
      </c>
      <c r="T792" s="11">
        <f t="shared" si="77"/>
        <v>41275.839571759258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>
        <f t="shared" si="73"/>
        <v>59</v>
      </c>
      <c r="Q793" t="str">
        <f t="shared" si="74"/>
        <v>music</v>
      </c>
      <c r="R793" t="str">
        <f t="shared" si="75"/>
        <v>rock</v>
      </c>
      <c r="S793" s="11">
        <f t="shared" si="76"/>
        <v>41591.040972222218</v>
      </c>
      <c r="T793" s="11">
        <f t="shared" si="77"/>
        <v>41557.572291666664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11">
        <f t="shared" si="76"/>
        <v>41585.706979166665</v>
      </c>
      <c r="T794" s="11">
        <f t="shared" si="77"/>
        <v>41555.665312500001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>
        <f t="shared" si="73"/>
        <v>86</v>
      </c>
      <c r="Q795" t="str">
        <f t="shared" si="74"/>
        <v>music</v>
      </c>
      <c r="R795" t="str">
        <f t="shared" si="75"/>
        <v>rock</v>
      </c>
      <c r="S795" s="11">
        <f t="shared" si="76"/>
        <v>41457.999305555553</v>
      </c>
      <c r="T795" s="11">
        <f t="shared" si="77"/>
        <v>41442.532916666663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>
        <f t="shared" si="73"/>
        <v>151</v>
      </c>
      <c r="Q796" t="str">
        <f t="shared" si="74"/>
        <v>music</v>
      </c>
      <c r="R796" t="str">
        <f t="shared" si="75"/>
        <v>rock</v>
      </c>
      <c r="S796" s="11">
        <f t="shared" si="76"/>
        <v>40791.504166666666</v>
      </c>
      <c r="T796" s="11">
        <f t="shared" si="77"/>
        <v>40735.906678240739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>
        <f t="shared" si="73"/>
        <v>76</v>
      </c>
      <c r="Q797" t="str">
        <f t="shared" si="74"/>
        <v>music</v>
      </c>
      <c r="R797" t="str">
        <f t="shared" si="75"/>
        <v>rock</v>
      </c>
      <c r="S797" s="11">
        <f t="shared" si="76"/>
        <v>41005.999305555553</v>
      </c>
      <c r="T797" s="11">
        <f t="shared" si="77"/>
        <v>40963.404699074068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>
        <f t="shared" si="73"/>
        <v>111</v>
      </c>
      <c r="Q798" t="str">
        <f t="shared" si="74"/>
        <v>music</v>
      </c>
      <c r="R798" t="str">
        <f t="shared" si="75"/>
        <v>rock</v>
      </c>
      <c r="S798" s="11">
        <f t="shared" si="76"/>
        <v>41532.673611111109</v>
      </c>
      <c r="T798" s="11">
        <f t="shared" si="77"/>
        <v>41502.674594907403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>
        <f t="shared" si="73"/>
        <v>42</v>
      </c>
      <c r="Q799" t="str">
        <f t="shared" si="74"/>
        <v>music</v>
      </c>
      <c r="R799" t="str">
        <f t="shared" si="75"/>
        <v>rock</v>
      </c>
      <c r="S799" s="11">
        <f t="shared" si="76"/>
        <v>41027.958333333328</v>
      </c>
      <c r="T799" s="11">
        <f t="shared" si="77"/>
        <v>40996.785740740735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>
        <f t="shared" si="73"/>
        <v>40</v>
      </c>
      <c r="Q800" t="str">
        <f t="shared" si="74"/>
        <v>music</v>
      </c>
      <c r="R800" t="str">
        <f t="shared" si="75"/>
        <v>rock</v>
      </c>
      <c r="S800" s="11">
        <f t="shared" si="76"/>
        <v>41912.381793981483</v>
      </c>
      <c r="T800" s="11">
        <f t="shared" si="77"/>
        <v>41882.381793981483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11">
        <f t="shared" si="76"/>
        <v>41026.458865740737</v>
      </c>
      <c r="T801" s="11">
        <f t="shared" si="77"/>
        <v>40996.458865740737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>
        <f t="shared" si="73"/>
        <v>27</v>
      </c>
      <c r="Q802" t="str">
        <f t="shared" si="74"/>
        <v>music</v>
      </c>
      <c r="R802" t="str">
        <f t="shared" si="75"/>
        <v>rock</v>
      </c>
      <c r="S802" s="11">
        <f t="shared" si="76"/>
        <v>41893.225162037037</v>
      </c>
      <c r="T802" s="11">
        <f t="shared" si="77"/>
        <v>41863.225162037037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>
        <f t="shared" si="73"/>
        <v>39</v>
      </c>
      <c r="Q803" t="str">
        <f t="shared" si="74"/>
        <v>music</v>
      </c>
      <c r="R803" t="str">
        <f t="shared" si="75"/>
        <v>rock</v>
      </c>
      <c r="S803" s="11">
        <f t="shared" si="76"/>
        <v>40725.587037037032</v>
      </c>
      <c r="T803" s="11">
        <f t="shared" si="77"/>
        <v>40695.587037037032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>
        <f t="shared" si="73"/>
        <v>80</v>
      </c>
      <c r="Q804" t="str">
        <f t="shared" si="74"/>
        <v>music</v>
      </c>
      <c r="R804" t="str">
        <f t="shared" si="75"/>
        <v>rock</v>
      </c>
      <c r="S804" s="11">
        <f t="shared" si="76"/>
        <v>41168.961805555555</v>
      </c>
      <c r="T804" s="11">
        <f t="shared" si="77"/>
        <v>41122.813935185186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>
        <f t="shared" si="73"/>
        <v>61</v>
      </c>
      <c r="Q805" t="str">
        <f t="shared" si="74"/>
        <v>music</v>
      </c>
      <c r="R805" t="str">
        <f t="shared" si="75"/>
        <v>rock</v>
      </c>
      <c r="S805" s="11">
        <f t="shared" si="76"/>
        <v>40691.833333333328</v>
      </c>
      <c r="T805" s="11">
        <f t="shared" si="77"/>
        <v>40665.741643518515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11">
        <f t="shared" si="76"/>
        <v>40746.957638888889</v>
      </c>
      <c r="T806" s="11">
        <f t="shared" si="77"/>
        <v>40729.897291666668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56</v>
      </c>
      <c r="Q807" t="str">
        <f t="shared" si="74"/>
        <v>music</v>
      </c>
      <c r="R807" t="str">
        <f t="shared" si="75"/>
        <v>rock</v>
      </c>
      <c r="S807" s="11">
        <f t="shared" si="76"/>
        <v>40740.75</v>
      </c>
      <c r="T807" s="11">
        <f t="shared" si="77"/>
        <v>40690.614722222221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>
        <f t="shared" si="73"/>
        <v>113</v>
      </c>
      <c r="Q808" t="str">
        <f t="shared" si="74"/>
        <v>music</v>
      </c>
      <c r="R808" t="str">
        <f t="shared" si="75"/>
        <v>rock</v>
      </c>
      <c r="S808" s="11">
        <f t="shared" si="76"/>
        <v>40793.483090277776</v>
      </c>
      <c r="T808" s="11">
        <f t="shared" si="77"/>
        <v>40763.483090277776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>
        <f t="shared" si="73"/>
        <v>70</v>
      </c>
      <c r="Q809" t="str">
        <f t="shared" si="74"/>
        <v>music</v>
      </c>
      <c r="R809" t="str">
        <f t="shared" si="75"/>
        <v>rock</v>
      </c>
      <c r="S809" s="11">
        <f t="shared" si="76"/>
        <v>42794.874999999993</v>
      </c>
      <c r="T809" s="11">
        <f t="shared" si="77"/>
        <v>42759.420266203706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11">
        <f t="shared" si="76"/>
        <v>41994.999305555553</v>
      </c>
      <c r="T810" s="11">
        <f t="shared" si="77"/>
        <v>41961.892199074071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>
        <f t="shared" si="73"/>
        <v>77</v>
      </c>
      <c r="Q811" t="str">
        <f t="shared" si="74"/>
        <v>music</v>
      </c>
      <c r="R811" t="str">
        <f t="shared" si="75"/>
        <v>rock</v>
      </c>
      <c r="S811" s="11">
        <f t="shared" si="76"/>
        <v>41658.625347222223</v>
      </c>
      <c r="T811" s="11">
        <f t="shared" si="77"/>
        <v>41628.625347222223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56</v>
      </c>
      <c r="Q812" t="str">
        <f t="shared" si="74"/>
        <v>music</v>
      </c>
      <c r="R812" t="str">
        <f t="shared" si="75"/>
        <v>rock</v>
      </c>
      <c r="S812" s="11">
        <f t="shared" si="76"/>
        <v>41152.847939814812</v>
      </c>
      <c r="T812" s="11">
        <f t="shared" si="77"/>
        <v>41122.847939814812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83</v>
      </c>
      <c r="Q813" t="str">
        <f t="shared" si="74"/>
        <v>music</v>
      </c>
      <c r="R813" t="str">
        <f t="shared" si="75"/>
        <v>rock</v>
      </c>
      <c r="S813" s="11">
        <f t="shared" si="76"/>
        <v>41465.494444444441</v>
      </c>
      <c r="T813" s="11">
        <f t="shared" si="77"/>
        <v>41443.435208333329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>
        <f t="shared" si="73"/>
        <v>18</v>
      </c>
      <c r="Q814" t="str">
        <f t="shared" si="74"/>
        <v>music</v>
      </c>
      <c r="R814" t="str">
        <f t="shared" si="75"/>
        <v>rock</v>
      </c>
      <c r="S814" s="11">
        <f t="shared" si="76"/>
        <v>41334.373611111107</v>
      </c>
      <c r="T814" s="11">
        <f t="shared" si="77"/>
        <v>41281.809629629628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>
        <f t="shared" si="73"/>
        <v>16</v>
      </c>
      <c r="Q815" t="str">
        <f t="shared" si="74"/>
        <v>music</v>
      </c>
      <c r="R815" t="str">
        <f t="shared" si="75"/>
        <v>rock</v>
      </c>
      <c r="S815" s="11">
        <f t="shared" si="76"/>
        <v>41110.751909722218</v>
      </c>
      <c r="T815" s="11">
        <f t="shared" si="77"/>
        <v>41080.751909722218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>
        <f t="shared" si="73"/>
        <v>36</v>
      </c>
      <c r="Q816" t="str">
        <f t="shared" si="74"/>
        <v>music</v>
      </c>
      <c r="R816" t="str">
        <f t="shared" si="75"/>
        <v>rock</v>
      </c>
      <c r="S816" s="11">
        <f t="shared" si="76"/>
        <v>40694.544444444444</v>
      </c>
      <c r="T816" s="11">
        <f t="shared" si="77"/>
        <v>40679.534733796296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93</v>
      </c>
      <c r="Q817" t="str">
        <f t="shared" si="74"/>
        <v>music</v>
      </c>
      <c r="R817" t="str">
        <f t="shared" si="75"/>
        <v>rock</v>
      </c>
      <c r="S817" s="11">
        <f t="shared" si="76"/>
        <v>41944.70952546296</v>
      </c>
      <c r="T817" s="11">
        <f t="shared" si="77"/>
        <v>41914.70952546296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>
        <f t="shared" si="73"/>
        <v>34</v>
      </c>
      <c r="Q818" t="str">
        <f t="shared" si="74"/>
        <v>music</v>
      </c>
      <c r="R818" t="str">
        <f t="shared" si="75"/>
        <v>rock</v>
      </c>
      <c r="S818" s="11">
        <f t="shared" si="76"/>
        <v>41373.0625</v>
      </c>
      <c r="T818" s="11">
        <f t="shared" si="77"/>
        <v>41341.662534722222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>
        <f t="shared" si="73"/>
        <v>65</v>
      </c>
      <c r="Q819" t="str">
        <f t="shared" si="74"/>
        <v>music</v>
      </c>
      <c r="R819" t="str">
        <f t="shared" si="75"/>
        <v>rock</v>
      </c>
      <c r="S819" s="11">
        <f t="shared" si="76"/>
        <v>40978.999305555553</v>
      </c>
      <c r="T819" s="11">
        <f t="shared" si="77"/>
        <v>40925.391331018516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>
        <f t="shared" si="73"/>
        <v>18</v>
      </c>
      <c r="Q820" t="str">
        <f t="shared" si="74"/>
        <v>music</v>
      </c>
      <c r="R820" t="str">
        <f t="shared" si="75"/>
        <v>rock</v>
      </c>
      <c r="S820" s="11">
        <f t="shared" si="76"/>
        <v>41128.500694444439</v>
      </c>
      <c r="T820" s="11">
        <f t="shared" si="77"/>
        <v>41120.67454861111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>
        <f t="shared" si="73"/>
        <v>29</v>
      </c>
      <c r="Q821" t="str">
        <f t="shared" si="74"/>
        <v>music</v>
      </c>
      <c r="R821" t="str">
        <f t="shared" si="75"/>
        <v>rock</v>
      </c>
      <c r="S821" s="11">
        <f t="shared" si="76"/>
        <v>41628.988888888889</v>
      </c>
      <c r="T821" s="11">
        <f t="shared" si="77"/>
        <v>41619.789976851847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>
        <f t="shared" si="73"/>
        <v>53</v>
      </c>
      <c r="Q822" t="str">
        <f t="shared" si="74"/>
        <v>music</v>
      </c>
      <c r="R822" t="str">
        <f t="shared" si="75"/>
        <v>rock</v>
      </c>
      <c r="S822" s="11">
        <f t="shared" si="76"/>
        <v>41799</v>
      </c>
      <c r="T822" s="11">
        <f t="shared" si="77"/>
        <v>41768.633587962962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1">
        <f t="shared" si="76"/>
        <v>42127.959027777775</v>
      </c>
      <c r="T823" s="11">
        <f t="shared" si="77"/>
        <v>42093.71371527778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>
        <f t="shared" si="73"/>
        <v>43</v>
      </c>
      <c r="Q824" t="str">
        <f t="shared" si="74"/>
        <v>music</v>
      </c>
      <c r="R824" t="str">
        <f t="shared" si="75"/>
        <v>rock</v>
      </c>
      <c r="S824" s="11">
        <f t="shared" si="76"/>
        <v>41187.739004629628</v>
      </c>
      <c r="T824" s="11">
        <f t="shared" si="77"/>
        <v>41157.739004629628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>
        <f t="shared" si="73"/>
        <v>24</v>
      </c>
      <c r="Q825" t="str">
        <f t="shared" si="74"/>
        <v>music</v>
      </c>
      <c r="R825" t="str">
        <f t="shared" si="75"/>
        <v>rock</v>
      </c>
      <c r="S825" s="11">
        <f t="shared" si="76"/>
        <v>42085.722824074073</v>
      </c>
      <c r="T825" s="11">
        <f t="shared" si="77"/>
        <v>42055.764490740738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>
        <f t="shared" si="73"/>
        <v>30</v>
      </c>
      <c r="Q826" t="str">
        <f t="shared" si="74"/>
        <v>music</v>
      </c>
      <c r="R826" t="str">
        <f t="shared" si="75"/>
        <v>rock</v>
      </c>
      <c r="S826" s="11">
        <f t="shared" si="76"/>
        <v>40286.082638888889</v>
      </c>
      <c r="T826" s="11">
        <f t="shared" si="77"/>
        <v>40250.033773148149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>
        <f t="shared" si="73"/>
        <v>126</v>
      </c>
      <c r="Q827" t="str">
        <f t="shared" si="74"/>
        <v>music</v>
      </c>
      <c r="R827" t="str">
        <f t="shared" si="75"/>
        <v>rock</v>
      </c>
      <c r="S827" s="11">
        <f t="shared" si="76"/>
        <v>41211.098194444443</v>
      </c>
      <c r="T827" s="11">
        <f t="shared" si="77"/>
        <v>41186.098194444443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>
        <f t="shared" si="73"/>
        <v>112</v>
      </c>
      <c r="Q828" t="str">
        <f t="shared" si="74"/>
        <v>music</v>
      </c>
      <c r="R828" t="str">
        <f t="shared" si="75"/>
        <v>rock</v>
      </c>
      <c r="S828" s="11">
        <f t="shared" si="76"/>
        <v>40993.788541666661</v>
      </c>
      <c r="T828" s="11">
        <f t="shared" si="77"/>
        <v>40972.830208333333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>
        <f t="shared" si="73"/>
        <v>27</v>
      </c>
      <c r="Q829" t="str">
        <f t="shared" si="74"/>
        <v>music</v>
      </c>
      <c r="R829" t="str">
        <f t="shared" si="75"/>
        <v>rock</v>
      </c>
      <c r="S829" s="11">
        <f t="shared" si="76"/>
        <v>40953.617361111108</v>
      </c>
      <c r="T829" s="11">
        <f t="shared" si="77"/>
        <v>40927.265127314815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34</v>
      </c>
      <c r="Q830" t="str">
        <f t="shared" si="74"/>
        <v>music</v>
      </c>
      <c r="R830" t="str">
        <f t="shared" si="75"/>
        <v>rock</v>
      </c>
      <c r="S830" s="11">
        <f t="shared" si="76"/>
        <v>41085.474999999999</v>
      </c>
      <c r="T830" s="11">
        <f t="shared" si="77"/>
        <v>41072.84238425926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31</v>
      </c>
      <c r="Q831" t="str">
        <f t="shared" si="74"/>
        <v>music</v>
      </c>
      <c r="R831" t="str">
        <f t="shared" si="75"/>
        <v>rock</v>
      </c>
      <c r="S831" s="11">
        <f t="shared" si="76"/>
        <v>42564.593055555553</v>
      </c>
      <c r="T831" s="11">
        <f t="shared" si="77"/>
        <v>42504.593055555553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>
        <f t="shared" si="73"/>
        <v>56</v>
      </c>
      <c r="Q832" t="str">
        <f t="shared" si="74"/>
        <v>music</v>
      </c>
      <c r="R832" t="str">
        <f t="shared" si="75"/>
        <v>rock</v>
      </c>
      <c r="S832" s="11">
        <f t="shared" si="76"/>
        <v>41355.27575231481</v>
      </c>
      <c r="T832" s="11">
        <f t="shared" si="77"/>
        <v>41325.317418981482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>
        <f t="shared" si="73"/>
        <v>75</v>
      </c>
      <c r="Q833" t="str">
        <f t="shared" si="74"/>
        <v>music</v>
      </c>
      <c r="R833" t="str">
        <f t="shared" si="75"/>
        <v>rock</v>
      </c>
      <c r="S833" s="11">
        <f t="shared" si="76"/>
        <v>41026.438587962963</v>
      </c>
      <c r="T833" s="11">
        <f t="shared" si="77"/>
        <v>40996.438587962963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101</v>
      </c>
      <c r="P834">
        <f t="shared" si="73"/>
        <v>97</v>
      </c>
      <c r="Q834" t="str">
        <f t="shared" si="74"/>
        <v>music</v>
      </c>
      <c r="R834" t="str">
        <f t="shared" si="75"/>
        <v>rock</v>
      </c>
      <c r="S834" s="11">
        <f t="shared" si="76"/>
        <v>40929.134027777778</v>
      </c>
      <c r="T834" s="11">
        <f t="shared" si="77"/>
        <v>40869.466840277775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ROUND(IFERROR(E835/D835*100,0),0)</f>
        <v>102</v>
      </c>
      <c r="P835">
        <f t="shared" ref="P835:P898" si="79">IFERROR(ROUND(D835/L835,0),0)</f>
        <v>146</v>
      </c>
      <c r="Q835" t="str">
        <f t="shared" ref="Q835:Q898" si="80">LEFT(N835,FIND("/",N835,1)-1)</f>
        <v>music</v>
      </c>
      <c r="R835" t="str">
        <f t="shared" ref="R835:R898" si="81">MID(N835,FIND("/",N835,1)+1,LEN(N835))</f>
        <v>rock</v>
      </c>
      <c r="S835" s="11">
        <f t="shared" ref="S835:S898" si="82">I835/60/60/24+DATE(1970,1,1)+(-5/24)</f>
        <v>41748.669849537036</v>
      </c>
      <c r="T835" s="11">
        <f t="shared" ref="T835:T898" si="83">J835/60/60/24+DATE(1970,1,1)+(-5/24)</f>
        <v>41718.669849537036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>
        <f t="shared" si="79"/>
        <v>73</v>
      </c>
      <c r="Q836" t="str">
        <f t="shared" si="80"/>
        <v>music</v>
      </c>
      <c r="R836" t="str">
        <f t="shared" si="81"/>
        <v>rock</v>
      </c>
      <c r="S836" s="11">
        <f t="shared" si="82"/>
        <v>41455.957638888889</v>
      </c>
      <c r="T836" s="11">
        <f t="shared" si="83"/>
        <v>41422.614490740736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>
        <f t="shared" si="79"/>
        <v>50</v>
      </c>
      <c r="Q837" t="str">
        <f t="shared" si="80"/>
        <v>music</v>
      </c>
      <c r="R837" t="str">
        <f t="shared" si="81"/>
        <v>rock</v>
      </c>
      <c r="S837" s="11">
        <f t="shared" si="82"/>
        <v>41047.916666666664</v>
      </c>
      <c r="T837" s="11">
        <f t="shared" si="83"/>
        <v>41005.249513888884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>
        <f t="shared" si="79"/>
        <v>109</v>
      </c>
      <c r="Q838" t="str">
        <f t="shared" si="80"/>
        <v>music</v>
      </c>
      <c r="R838" t="str">
        <f t="shared" si="81"/>
        <v>rock</v>
      </c>
      <c r="S838" s="11">
        <f t="shared" si="82"/>
        <v>41553.848587962959</v>
      </c>
      <c r="T838" s="11">
        <f t="shared" si="83"/>
        <v>41523.848587962959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>
        <f t="shared" si="79"/>
        <v>40</v>
      </c>
      <c r="Q839" t="str">
        <f t="shared" si="80"/>
        <v>music</v>
      </c>
      <c r="R839" t="str">
        <f t="shared" si="81"/>
        <v>rock</v>
      </c>
      <c r="S839" s="11">
        <f t="shared" si="82"/>
        <v>41760.79006944444</v>
      </c>
      <c r="T839" s="11">
        <f t="shared" si="83"/>
        <v>41730.79006944444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>
        <f t="shared" si="79"/>
        <v>33</v>
      </c>
      <c r="Q840" t="str">
        <f t="shared" si="80"/>
        <v>music</v>
      </c>
      <c r="R840" t="str">
        <f t="shared" si="81"/>
        <v>rock</v>
      </c>
      <c r="S840" s="11">
        <f t="shared" si="82"/>
        <v>40925.689641203702</v>
      </c>
      <c r="T840" s="11">
        <f t="shared" si="83"/>
        <v>40895.689641203702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>
        <f t="shared" si="79"/>
        <v>52</v>
      </c>
      <c r="Q841" t="str">
        <f t="shared" si="80"/>
        <v>music</v>
      </c>
      <c r="R841" t="str">
        <f t="shared" si="81"/>
        <v>rock</v>
      </c>
      <c r="S841" s="11">
        <f t="shared" si="82"/>
        <v>41174.555046296293</v>
      </c>
      <c r="T841" s="11">
        <f t="shared" si="83"/>
        <v>41144.555046296293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>
        <f t="shared" si="79"/>
        <v>53</v>
      </c>
      <c r="Q842" t="str">
        <f t="shared" si="80"/>
        <v>music</v>
      </c>
      <c r="R842" t="str">
        <f t="shared" si="81"/>
        <v>metal</v>
      </c>
      <c r="S842" s="11">
        <f t="shared" si="82"/>
        <v>42637.018368055556</v>
      </c>
      <c r="T842" s="11">
        <f t="shared" si="83"/>
        <v>42607.018368055556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>
        <f t="shared" si="79"/>
        <v>53</v>
      </c>
      <c r="Q843" t="str">
        <f t="shared" si="80"/>
        <v>music</v>
      </c>
      <c r="R843" t="str">
        <f t="shared" si="81"/>
        <v>metal</v>
      </c>
      <c r="S843" s="11">
        <f t="shared" si="82"/>
        <v>41953.672025462954</v>
      </c>
      <c r="T843" s="11">
        <f t="shared" si="83"/>
        <v>41923.63035879629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>
        <f t="shared" si="79"/>
        <v>64</v>
      </c>
      <c r="Q844" t="str">
        <f t="shared" si="80"/>
        <v>music</v>
      </c>
      <c r="R844" t="str">
        <f t="shared" si="81"/>
        <v>metal</v>
      </c>
      <c r="S844" s="11">
        <f t="shared" si="82"/>
        <v>41560.957638888889</v>
      </c>
      <c r="T844" s="11">
        <f t="shared" si="83"/>
        <v>41526.384062500001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>
        <f t="shared" si="79"/>
        <v>24</v>
      </c>
      <c r="Q845" t="str">
        <f t="shared" si="80"/>
        <v>music</v>
      </c>
      <c r="R845" t="str">
        <f t="shared" si="81"/>
        <v>metal</v>
      </c>
      <c r="S845" s="11">
        <f t="shared" si="82"/>
        <v>42712.124999999993</v>
      </c>
      <c r="T845" s="11">
        <f t="shared" si="83"/>
        <v>42695.049537037034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>
        <f t="shared" si="79"/>
        <v>19</v>
      </c>
      <c r="Q846" t="str">
        <f t="shared" si="80"/>
        <v>music</v>
      </c>
      <c r="R846" t="str">
        <f t="shared" si="81"/>
        <v>metal</v>
      </c>
      <c r="S846" s="11">
        <f t="shared" si="82"/>
        <v>41943.999305555553</v>
      </c>
      <c r="T846" s="11">
        <f t="shared" si="83"/>
        <v>41905.476296296292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>
        <f t="shared" si="79"/>
        <v>28</v>
      </c>
      <c r="Q847" t="str">
        <f t="shared" si="80"/>
        <v>music</v>
      </c>
      <c r="R847" t="str">
        <f t="shared" si="81"/>
        <v>metal</v>
      </c>
      <c r="S847" s="11">
        <f t="shared" si="82"/>
        <v>42617.957638888889</v>
      </c>
      <c r="T847" s="11">
        <f t="shared" si="83"/>
        <v>42577.997638888883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>
        <f t="shared" si="79"/>
        <v>23</v>
      </c>
      <c r="Q848" t="str">
        <f t="shared" si="80"/>
        <v>music</v>
      </c>
      <c r="R848" t="str">
        <f t="shared" si="81"/>
        <v>metal</v>
      </c>
      <c r="S848" s="11">
        <f t="shared" si="82"/>
        <v>41708.375</v>
      </c>
      <c r="T848" s="11">
        <f t="shared" si="83"/>
        <v>41694.183506944442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42195.590000000004</v>
      </c>
      <c r="T849" s="11">
        <f t="shared" si="83"/>
        <v>42165.590000000004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11">
        <f t="shared" si="82"/>
        <v>42108.583715277775</v>
      </c>
      <c r="T850" s="11">
        <f t="shared" si="83"/>
        <v>42078.583715277775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>
        <f t="shared" si="79"/>
        <v>35</v>
      </c>
      <c r="Q851" t="str">
        <f t="shared" si="80"/>
        <v>music</v>
      </c>
      <c r="R851" t="str">
        <f t="shared" si="81"/>
        <v>metal</v>
      </c>
      <c r="S851" s="11">
        <f t="shared" si="82"/>
        <v>42078.898888888885</v>
      </c>
      <c r="T851" s="11">
        <f t="shared" si="83"/>
        <v>42050.94055555555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>
        <f t="shared" si="79"/>
        <v>30</v>
      </c>
      <c r="Q852" t="str">
        <f t="shared" si="80"/>
        <v>music</v>
      </c>
      <c r="R852" t="str">
        <f t="shared" si="81"/>
        <v>metal</v>
      </c>
      <c r="S852" s="11">
        <f t="shared" si="82"/>
        <v>42484.999305555553</v>
      </c>
      <c r="T852" s="11">
        <f t="shared" si="83"/>
        <v>42452.619409722225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>
        <f t="shared" si="79"/>
        <v>29</v>
      </c>
      <c r="Q853" t="str">
        <f t="shared" si="80"/>
        <v>music</v>
      </c>
      <c r="R853" t="str">
        <f t="shared" si="81"/>
        <v>metal</v>
      </c>
      <c r="S853" s="11">
        <f t="shared" si="82"/>
        <v>42582.614583333336</v>
      </c>
      <c r="T853" s="11">
        <f t="shared" si="83"/>
        <v>42522.671909722216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>
        <f t="shared" si="79"/>
        <v>56</v>
      </c>
      <c r="Q854" t="str">
        <f t="shared" si="80"/>
        <v>music</v>
      </c>
      <c r="R854" t="str">
        <f t="shared" si="81"/>
        <v>metal</v>
      </c>
      <c r="S854" s="11">
        <f t="shared" si="82"/>
        <v>42667.666666666664</v>
      </c>
      <c r="T854" s="11">
        <f t="shared" si="83"/>
        <v>42656.59716435185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42051.62394675926</v>
      </c>
      <c r="T855" s="11">
        <f t="shared" si="83"/>
        <v>42021.62394675926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>
        <f t="shared" si="79"/>
        <v>56</v>
      </c>
      <c r="Q856" t="str">
        <f t="shared" si="80"/>
        <v>music</v>
      </c>
      <c r="R856" t="str">
        <f t="shared" si="81"/>
        <v>metal</v>
      </c>
      <c r="S856" s="11">
        <f t="shared" si="82"/>
        <v>42732.004004629627</v>
      </c>
      <c r="T856" s="11">
        <f t="shared" si="83"/>
        <v>42702.004004629627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>
        <f t="shared" si="79"/>
        <v>31</v>
      </c>
      <c r="Q857" t="str">
        <f t="shared" si="80"/>
        <v>music</v>
      </c>
      <c r="R857" t="str">
        <f t="shared" si="81"/>
        <v>metal</v>
      </c>
      <c r="S857" s="11">
        <f t="shared" si="82"/>
        <v>42574.916863425926</v>
      </c>
      <c r="T857" s="11">
        <f t="shared" si="83"/>
        <v>42544.916863425926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>
        <f t="shared" si="79"/>
        <v>9</v>
      </c>
      <c r="Q858" t="str">
        <f t="shared" si="80"/>
        <v>music</v>
      </c>
      <c r="R858" t="str">
        <f t="shared" si="81"/>
        <v>metal</v>
      </c>
      <c r="S858" s="11">
        <f t="shared" si="82"/>
        <v>42668.583333333336</v>
      </c>
      <c r="T858" s="11">
        <f t="shared" si="83"/>
        <v>42609.103657407402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42333.414710648147</v>
      </c>
      <c r="T859" s="11">
        <f t="shared" si="83"/>
        <v>42291.373043981475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>
        <f t="shared" si="79"/>
        <v>16</v>
      </c>
      <c r="Q860" t="str">
        <f t="shared" si="80"/>
        <v>music</v>
      </c>
      <c r="R860" t="str">
        <f t="shared" si="81"/>
        <v>metal</v>
      </c>
      <c r="S860" s="11">
        <f t="shared" si="82"/>
        <v>42109.749305555553</v>
      </c>
      <c r="T860" s="11">
        <f t="shared" si="83"/>
        <v>42079.537245370368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>
        <f t="shared" si="79"/>
        <v>41</v>
      </c>
      <c r="Q861" t="str">
        <f t="shared" si="80"/>
        <v>music</v>
      </c>
      <c r="R861" t="str">
        <f t="shared" si="81"/>
        <v>metal</v>
      </c>
      <c r="S861" s="11">
        <f t="shared" si="82"/>
        <v>42158.791666666664</v>
      </c>
      <c r="T861" s="11">
        <f t="shared" si="83"/>
        <v>42128.611898148149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>
        <f t="shared" si="79"/>
        <v>292</v>
      </c>
      <c r="Q862" t="str">
        <f t="shared" si="80"/>
        <v>music</v>
      </c>
      <c r="R862" t="str">
        <f t="shared" si="81"/>
        <v>jazz</v>
      </c>
      <c r="S862" s="11">
        <f t="shared" si="82"/>
        <v>41600.316122685181</v>
      </c>
      <c r="T862" s="11">
        <f t="shared" si="83"/>
        <v>41570.274456018517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>
        <f t="shared" si="79"/>
        <v>2250</v>
      </c>
      <c r="Q863" t="str">
        <f t="shared" si="80"/>
        <v>music</v>
      </c>
      <c r="R863" t="str">
        <f t="shared" si="81"/>
        <v>jazz</v>
      </c>
      <c r="S863" s="11">
        <f t="shared" si="82"/>
        <v>42629.756990740738</v>
      </c>
      <c r="T863" s="11">
        <f t="shared" si="83"/>
        <v>42599.756990740738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>
        <f t="shared" si="79"/>
        <v>12500</v>
      </c>
      <c r="Q864" t="str">
        <f t="shared" si="80"/>
        <v>music</v>
      </c>
      <c r="R864" t="str">
        <f t="shared" si="81"/>
        <v>jazz</v>
      </c>
      <c r="S864" s="11">
        <f t="shared" si="82"/>
        <v>41589.388287037036</v>
      </c>
      <c r="T864" s="11">
        <f t="shared" si="83"/>
        <v>41559.346620370365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>
        <f t="shared" si="79"/>
        <v>400</v>
      </c>
      <c r="Q865" t="str">
        <f t="shared" si="80"/>
        <v>music</v>
      </c>
      <c r="R865" t="str">
        <f t="shared" si="81"/>
        <v>jazz</v>
      </c>
      <c r="S865" s="11">
        <f t="shared" si="82"/>
        <v>40950.909328703703</v>
      </c>
      <c r="T865" s="11">
        <f t="shared" si="83"/>
        <v>40920.909328703703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>
        <f t="shared" si="79"/>
        <v>82</v>
      </c>
      <c r="Q866" t="str">
        <f t="shared" si="80"/>
        <v>music</v>
      </c>
      <c r="R866" t="str">
        <f t="shared" si="81"/>
        <v>jazz</v>
      </c>
      <c r="S866" s="11">
        <f t="shared" si="82"/>
        <v>41563.207638888889</v>
      </c>
      <c r="T866" s="11">
        <f t="shared" si="83"/>
        <v>41540.898587962962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>
        <f t="shared" si="79"/>
        <v>1100</v>
      </c>
      <c r="Q867" t="str">
        <f t="shared" si="80"/>
        <v>music</v>
      </c>
      <c r="R867" t="str">
        <f t="shared" si="81"/>
        <v>jazz</v>
      </c>
      <c r="S867" s="11">
        <f t="shared" si="82"/>
        <v>41290.564780092594</v>
      </c>
      <c r="T867" s="11">
        <f t="shared" si="83"/>
        <v>41230.564780092594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>
        <f t="shared" si="79"/>
        <v>318</v>
      </c>
      <c r="Q868" t="str">
        <f t="shared" si="80"/>
        <v>music</v>
      </c>
      <c r="R868" t="str">
        <f t="shared" si="81"/>
        <v>jazz</v>
      </c>
      <c r="S868" s="11">
        <f t="shared" si="82"/>
        <v>42063.423611111109</v>
      </c>
      <c r="T868" s="11">
        <f t="shared" si="83"/>
        <v>42025.429606481477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>
        <f t="shared" si="79"/>
        <v>455</v>
      </c>
      <c r="Q869" t="str">
        <f t="shared" si="80"/>
        <v>music</v>
      </c>
      <c r="R869" t="str">
        <f t="shared" si="81"/>
        <v>jazz</v>
      </c>
      <c r="S869" s="11">
        <f t="shared" si="82"/>
        <v>40147.999305555553</v>
      </c>
      <c r="T869" s="11">
        <f t="shared" si="83"/>
        <v>40087.897060185183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>
        <f t="shared" si="79"/>
        <v>45000</v>
      </c>
      <c r="Q870" t="str">
        <f t="shared" si="80"/>
        <v>music</v>
      </c>
      <c r="R870" t="str">
        <f t="shared" si="81"/>
        <v>jazz</v>
      </c>
      <c r="S870" s="11">
        <f t="shared" si="82"/>
        <v>41645.819421296292</v>
      </c>
      <c r="T870" s="11">
        <f t="shared" si="83"/>
        <v>41615.819421296292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>
        <f t="shared" si="79"/>
        <v>2933</v>
      </c>
      <c r="Q871" t="str">
        <f t="shared" si="80"/>
        <v>music</v>
      </c>
      <c r="R871" t="str">
        <f t="shared" si="81"/>
        <v>jazz</v>
      </c>
      <c r="S871" s="11">
        <f t="shared" si="82"/>
        <v>41372.595567129625</v>
      </c>
      <c r="T871" s="11">
        <f t="shared" si="83"/>
        <v>41342.637233796297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>
        <f t="shared" si="79"/>
        <v>4000</v>
      </c>
      <c r="Q872" t="str">
        <f t="shared" si="80"/>
        <v>music</v>
      </c>
      <c r="R872" t="str">
        <f t="shared" si="81"/>
        <v>jazz</v>
      </c>
      <c r="S872" s="11">
        <f t="shared" si="82"/>
        <v>41517.813923611109</v>
      </c>
      <c r="T872" s="11">
        <f t="shared" si="83"/>
        <v>41487.813923611109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>
        <f t="shared" si="79"/>
        <v>500</v>
      </c>
      <c r="Q873" t="str">
        <f t="shared" si="80"/>
        <v>music</v>
      </c>
      <c r="R873" t="str">
        <f t="shared" si="81"/>
        <v>jazz</v>
      </c>
      <c r="S873" s="11">
        <f t="shared" si="82"/>
        <v>41607.39461805555</v>
      </c>
      <c r="T873" s="11">
        <f t="shared" si="83"/>
        <v>41577.352951388886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>
        <f t="shared" si="79"/>
        <v>4000</v>
      </c>
      <c r="Q874" t="str">
        <f t="shared" si="80"/>
        <v>music</v>
      </c>
      <c r="R874" t="str">
        <f t="shared" si="81"/>
        <v>jazz</v>
      </c>
      <c r="S874" s="11">
        <f t="shared" si="82"/>
        <v>40612.617210648146</v>
      </c>
      <c r="T874" s="11">
        <f t="shared" si="83"/>
        <v>40567.617210648146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>
        <f t="shared" si="79"/>
        <v>700</v>
      </c>
      <c r="Q875" t="str">
        <f t="shared" si="80"/>
        <v>music</v>
      </c>
      <c r="R875" t="str">
        <f t="shared" si="81"/>
        <v>jazz</v>
      </c>
      <c r="S875" s="11">
        <f t="shared" si="82"/>
        <v>41224.000462962962</v>
      </c>
      <c r="T875" s="11">
        <f t="shared" si="83"/>
        <v>41183.958796296298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>
        <f t="shared" si="79"/>
        <v>143</v>
      </c>
      <c r="Q876" t="str">
        <f t="shared" si="80"/>
        <v>music</v>
      </c>
      <c r="R876" t="str">
        <f t="shared" si="81"/>
        <v>jazz</v>
      </c>
      <c r="S876" s="11">
        <f t="shared" si="82"/>
        <v>41398.375393518516</v>
      </c>
      <c r="T876" s="11">
        <f t="shared" si="83"/>
        <v>41368.375393518516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42268.515405092585</v>
      </c>
      <c r="T877" s="11">
        <f t="shared" si="83"/>
        <v>42248.515405092585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>
        <f t="shared" si="79"/>
        <v>70</v>
      </c>
      <c r="Q878" t="str">
        <f t="shared" si="80"/>
        <v>music</v>
      </c>
      <c r="R878" t="str">
        <f t="shared" si="81"/>
        <v>jazz</v>
      </c>
      <c r="S878" s="11">
        <f t="shared" si="82"/>
        <v>41309.288506944438</v>
      </c>
      <c r="T878" s="11">
        <f t="shared" si="83"/>
        <v>41276.288506944438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>
        <f t="shared" si="79"/>
        <v>69</v>
      </c>
      <c r="Q879" t="str">
        <f t="shared" si="80"/>
        <v>music</v>
      </c>
      <c r="R879" t="str">
        <f t="shared" si="81"/>
        <v>jazz</v>
      </c>
      <c r="S879" s="11">
        <f t="shared" si="82"/>
        <v>41627.580555555556</v>
      </c>
      <c r="T879" s="11">
        <f t="shared" si="83"/>
        <v>41597.580555555556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>
        <f t="shared" si="79"/>
        <v>2500</v>
      </c>
      <c r="Q880" t="str">
        <f t="shared" si="80"/>
        <v>music</v>
      </c>
      <c r="R880" t="str">
        <f t="shared" si="81"/>
        <v>jazz</v>
      </c>
      <c r="S880" s="11">
        <f t="shared" si="82"/>
        <v>40535.024583333332</v>
      </c>
      <c r="T880" s="11">
        <f t="shared" si="83"/>
        <v>40505.024583333332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>
        <f t="shared" si="79"/>
        <v>70</v>
      </c>
      <c r="Q881" t="str">
        <f t="shared" si="80"/>
        <v>music</v>
      </c>
      <c r="R881" t="str">
        <f t="shared" si="81"/>
        <v>jazz</v>
      </c>
      <c r="S881" s="11">
        <f t="shared" si="82"/>
        <v>41058.621585648143</v>
      </c>
      <c r="T881" s="11">
        <f t="shared" si="83"/>
        <v>41037.621585648143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>
        <f t="shared" si="79"/>
        <v>473</v>
      </c>
      <c r="Q882" t="str">
        <f t="shared" si="80"/>
        <v>music</v>
      </c>
      <c r="R882" t="str">
        <f t="shared" si="81"/>
        <v>indie rock</v>
      </c>
      <c r="S882" s="11">
        <f t="shared" si="82"/>
        <v>41212.112708333334</v>
      </c>
      <c r="T882" s="11">
        <f t="shared" si="83"/>
        <v>41179.112708333334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>
        <f t="shared" si="79"/>
        <v>3750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40922.042662037034</v>
      </c>
      <c r="T883" s="11">
        <f t="shared" si="83"/>
        <v>40877.042662037034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>
        <f t="shared" si="79"/>
        <v>107</v>
      </c>
      <c r="Q884" t="str">
        <f t="shared" si="80"/>
        <v>music</v>
      </c>
      <c r="R884" t="str">
        <f t="shared" si="81"/>
        <v>indie rock</v>
      </c>
      <c r="S884" s="11">
        <f t="shared" si="82"/>
        <v>40792.652199074073</v>
      </c>
      <c r="T884" s="11">
        <f t="shared" si="83"/>
        <v>40759.652199074073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>
        <f t="shared" si="79"/>
        <v>208</v>
      </c>
      <c r="Q885" t="str">
        <f t="shared" si="80"/>
        <v>music</v>
      </c>
      <c r="R885" t="str">
        <f t="shared" si="81"/>
        <v>indie rock</v>
      </c>
      <c r="S885" s="11">
        <f t="shared" si="82"/>
        <v>42431.727256944439</v>
      </c>
      <c r="T885" s="11">
        <f t="shared" si="83"/>
        <v>42371.727256944439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1000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41040.896527777775</v>
      </c>
      <c r="T886" s="11">
        <f t="shared" si="83"/>
        <v>40981.594282407401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48</v>
      </c>
      <c r="Q887" t="str">
        <f t="shared" si="80"/>
        <v>music</v>
      </c>
      <c r="R887" t="str">
        <f t="shared" si="81"/>
        <v>indie rock</v>
      </c>
      <c r="S887" s="11">
        <f t="shared" si="82"/>
        <v>42734.732766203706</v>
      </c>
      <c r="T887" s="11">
        <f t="shared" si="83"/>
        <v>42713.732766203706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71</v>
      </c>
      <c r="Q888" t="str">
        <f t="shared" si="80"/>
        <v>music</v>
      </c>
      <c r="R888" t="str">
        <f t="shared" si="81"/>
        <v>indie rock</v>
      </c>
      <c r="S888" s="11">
        <f t="shared" si="82"/>
        <v>42628.662187499998</v>
      </c>
      <c r="T888" s="11">
        <f t="shared" si="83"/>
        <v>42603.662187499998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41056.75063657407</v>
      </c>
      <c r="T889" s="11">
        <f t="shared" si="83"/>
        <v>41026.75063657407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>
        <f t="shared" si="79"/>
        <v>250</v>
      </c>
      <c r="Q890" t="str">
        <f t="shared" si="80"/>
        <v>music</v>
      </c>
      <c r="R890" t="str">
        <f t="shared" si="81"/>
        <v>indie rock</v>
      </c>
      <c r="S890" s="11">
        <f t="shared" si="82"/>
        <v>40787.041666666664</v>
      </c>
      <c r="T890" s="11">
        <f t="shared" si="83"/>
        <v>40751.544965277775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>
        <f t="shared" si="79"/>
        <v>781</v>
      </c>
      <c r="Q891" t="str">
        <f t="shared" si="80"/>
        <v>music</v>
      </c>
      <c r="R891" t="str">
        <f t="shared" si="81"/>
        <v>indie rock</v>
      </c>
      <c r="S891" s="11">
        <f t="shared" si="82"/>
        <v>41917.575729166667</v>
      </c>
      <c r="T891" s="11">
        <f t="shared" si="83"/>
        <v>41887.575729166667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>
        <f t="shared" si="79"/>
        <v>750</v>
      </c>
      <c r="Q892" t="str">
        <f t="shared" si="80"/>
        <v>music</v>
      </c>
      <c r="R892" t="str">
        <f t="shared" si="81"/>
        <v>indie rock</v>
      </c>
      <c r="S892" s="11">
        <f t="shared" si="82"/>
        <v>41599.532164351847</v>
      </c>
      <c r="T892" s="11">
        <f t="shared" si="83"/>
        <v>41569.490497685183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>
        <f t="shared" si="79"/>
        <v>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41871.823263888888</v>
      </c>
      <c r="T893" s="11">
        <f t="shared" si="83"/>
        <v>41841.823263888888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>
        <f t="shared" si="79"/>
        <v>353</v>
      </c>
      <c r="Q894" t="str">
        <f t="shared" si="80"/>
        <v>music</v>
      </c>
      <c r="R894" t="str">
        <f t="shared" si="81"/>
        <v>indie rock</v>
      </c>
      <c r="S894" s="11">
        <f t="shared" si="82"/>
        <v>40390.958333333328</v>
      </c>
      <c r="T894" s="11">
        <f t="shared" si="83"/>
        <v>40303.991701388884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42095.647719907407</v>
      </c>
      <c r="T895" s="11">
        <f t="shared" si="83"/>
        <v>42065.689386574071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>
        <f t="shared" si="79"/>
        <v>377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42526.773263888892</v>
      </c>
      <c r="T896" s="11">
        <f t="shared" si="83"/>
        <v>42496.773263888892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>
        <f t="shared" si="79"/>
        <v>1143</v>
      </c>
      <c r="Q897" t="str">
        <f t="shared" si="80"/>
        <v>music</v>
      </c>
      <c r="R897" t="str">
        <f t="shared" si="81"/>
        <v>indie rock</v>
      </c>
      <c r="S897" s="11">
        <f t="shared" si="82"/>
        <v>40475.919317129628</v>
      </c>
      <c r="T897" s="11">
        <f t="shared" si="83"/>
        <v>40430.919317129628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>
        <f t="shared" si="79"/>
        <v>111</v>
      </c>
      <c r="Q898" t="str">
        <f t="shared" si="80"/>
        <v>music</v>
      </c>
      <c r="R898" t="str">
        <f t="shared" si="81"/>
        <v>indie rock</v>
      </c>
      <c r="S898" s="11">
        <f t="shared" si="82"/>
        <v>42243.958333333336</v>
      </c>
      <c r="T898" s="11">
        <f t="shared" si="83"/>
        <v>42218.664652777778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ROUND(IFERROR(E899/D899*100,0),0)</f>
        <v>0</v>
      </c>
      <c r="P899">
        <f t="shared" ref="P899:P962" si="85">IFERROR(ROUND(D899/L899,0),0)</f>
        <v>0</v>
      </c>
      <c r="Q899" t="str">
        <f t="shared" ref="Q899:Q962" si="86">LEFT(N899,FIND("/",N899,1)-1)</f>
        <v>music</v>
      </c>
      <c r="R899" t="str">
        <f t="shared" ref="R899:R962" si="87">MID(N899,FIND("/",N899,1)+1,LEN(N899))</f>
        <v>indie rock</v>
      </c>
      <c r="S899" s="11">
        <f t="shared" ref="S899:S962" si="88">I899/60/60/24+DATE(1970,1,1)+(-5/24)</f>
        <v>41241.52208333333</v>
      </c>
      <c r="T899" s="11">
        <f t="shared" ref="T899:T962" si="89">J899/60/60/24+DATE(1970,1,1)+(-5/24)</f>
        <v>41211.480416666665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>
        <f t="shared" si="85"/>
        <v>1250</v>
      </c>
      <c r="Q900" t="str">
        <f t="shared" si="86"/>
        <v>music</v>
      </c>
      <c r="R900" t="str">
        <f t="shared" si="87"/>
        <v>indie rock</v>
      </c>
      <c r="S900" s="11">
        <f t="shared" si="88"/>
        <v>40923.549884259257</v>
      </c>
      <c r="T900" s="11">
        <f t="shared" si="89"/>
        <v>40878.549884259257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>
        <f t="shared" si="85"/>
        <v>94</v>
      </c>
      <c r="Q901" t="str">
        <f t="shared" si="86"/>
        <v>music</v>
      </c>
      <c r="R901" t="str">
        <f t="shared" si="87"/>
        <v>indie rock</v>
      </c>
      <c r="S901" s="11">
        <f t="shared" si="88"/>
        <v>40690.890763888885</v>
      </c>
      <c r="T901" s="11">
        <f t="shared" si="89"/>
        <v>40645.890763888885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>
        <f t="shared" si="85"/>
        <v>2500</v>
      </c>
      <c r="Q902" t="str">
        <f t="shared" si="86"/>
        <v>music</v>
      </c>
      <c r="R902" t="str">
        <f t="shared" si="87"/>
        <v>jazz</v>
      </c>
      <c r="S902" s="11">
        <f t="shared" si="88"/>
        <v>42459.599560185183</v>
      </c>
      <c r="T902" s="11">
        <f t="shared" si="89"/>
        <v>42429.641226851854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40337.59097222222</v>
      </c>
      <c r="T903" s="11">
        <f t="shared" si="89"/>
        <v>40291.603171296294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>
        <f t="shared" si="85"/>
        <v>10000</v>
      </c>
      <c r="Q904" t="str">
        <f t="shared" si="86"/>
        <v>music</v>
      </c>
      <c r="R904" t="str">
        <f t="shared" si="87"/>
        <v>jazz</v>
      </c>
      <c r="S904" s="11">
        <f t="shared" si="88"/>
        <v>41881.4375</v>
      </c>
      <c r="T904" s="11">
        <f t="shared" si="89"/>
        <v>41829.757199074069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>
        <f t="shared" si="85"/>
        <v>1250</v>
      </c>
      <c r="Q905" t="str">
        <f t="shared" si="86"/>
        <v>music</v>
      </c>
      <c r="R905" t="str">
        <f t="shared" si="87"/>
        <v>jazz</v>
      </c>
      <c r="S905" s="11">
        <f t="shared" si="88"/>
        <v>41174.892361111109</v>
      </c>
      <c r="T905" s="11">
        <f t="shared" si="89"/>
        <v>41149.587731481479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>
        <f t="shared" si="85"/>
        <v>16667</v>
      </c>
      <c r="Q906" t="str">
        <f t="shared" si="86"/>
        <v>music</v>
      </c>
      <c r="R906" t="str">
        <f t="shared" si="87"/>
        <v>jazz</v>
      </c>
      <c r="S906" s="11">
        <f t="shared" si="88"/>
        <v>42371.87195601852</v>
      </c>
      <c r="T906" s="11">
        <f t="shared" si="89"/>
        <v>42341.87195601852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>
        <f t="shared" si="85"/>
        <v>1083</v>
      </c>
      <c r="Q907" t="str">
        <f t="shared" si="86"/>
        <v>music</v>
      </c>
      <c r="R907" t="str">
        <f t="shared" si="87"/>
        <v>jazz</v>
      </c>
      <c r="S907" s="11">
        <f t="shared" si="88"/>
        <v>40567.031550925924</v>
      </c>
      <c r="T907" s="11">
        <f t="shared" si="89"/>
        <v>40507.031550925924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41710.939699074072</v>
      </c>
      <c r="T908" s="11">
        <f t="shared" si="89"/>
        <v>41680.981365740736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40796.9840625</v>
      </c>
      <c r="T909" s="11">
        <f t="shared" si="89"/>
        <v>40766.9840625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40385.999305555553</v>
      </c>
      <c r="T910" s="11">
        <f t="shared" si="89"/>
        <v>40340.593229166661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>
        <f t="shared" si="85"/>
        <v>2000</v>
      </c>
      <c r="Q911" t="str">
        <f t="shared" si="86"/>
        <v>music</v>
      </c>
      <c r="R911" t="str">
        <f t="shared" si="87"/>
        <v>jazz</v>
      </c>
      <c r="S911" s="11">
        <f t="shared" si="88"/>
        <v>41112.958333333328</v>
      </c>
      <c r="T911" s="11">
        <f t="shared" si="89"/>
        <v>41081.481944444444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>
        <f t="shared" si="85"/>
        <v>110</v>
      </c>
      <c r="Q912" t="str">
        <f t="shared" si="86"/>
        <v>music</v>
      </c>
      <c r="R912" t="str">
        <f t="shared" si="87"/>
        <v>jazz</v>
      </c>
      <c r="S912" s="11">
        <f t="shared" si="88"/>
        <v>42797.337025462963</v>
      </c>
      <c r="T912" s="11">
        <f t="shared" si="89"/>
        <v>42737.337025462963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41662.796817129631</v>
      </c>
      <c r="T913" s="11">
        <f t="shared" si="89"/>
        <v>41641.796817129631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>
        <f t="shared" si="85"/>
        <v>1750</v>
      </c>
      <c r="Q914" t="str">
        <f t="shared" si="86"/>
        <v>music</v>
      </c>
      <c r="R914" t="str">
        <f t="shared" si="87"/>
        <v>jazz</v>
      </c>
      <c r="S914" s="11">
        <f t="shared" si="88"/>
        <v>41253.942673611105</v>
      </c>
      <c r="T914" s="11">
        <f t="shared" si="89"/>
        <v>41193.901006944441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>
        <f t="shared" si="85"/>
        <v>1250</v>
      </c>
      <c r="Q915" t="str">
        <f t="shared" si="86"/>
        <v>music</v>
      </c>
      <c r="R915" t="str">
        <f t="shared" si="87"/>
        <v>jazz</v>
      </c>
      <c r="S915" s="11">
        <f t="shared" si="88"/>
        <v>41033.930775462963</v>
      </c>
      <c r="T915" s="11">
        <f t="shared" si="89"/>
        <v>41003.930775462963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41146.554942129631</v>
      </c>
      <c r="T916" s="11">
        <f t="shared" si="89"/>
        <v>41116.554942129631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>
        <f t="shared" si="85"/>
        <v>722</v>
      </c>
      <c r="Q917" t="str">
        <f t="shared" si="86"/>
        <v>music</v>
      </c>
      <c r="R917" t="str">
        <f t="shared" si="87"/>
        <v>jazz</v>
      </c>
      <c r="S917" s="11">
        <f t="shared" si="88"/>
        <v>40968.999305555553</v>
      </c>
      <c r="T917" s="11">
        <f t="shared" si="89"/>
        <v>40937.471226851849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40473</v>
      </c>
      <c r="T918" s="11">
        <f t="shared" si="89"/>
        <v>40434.645069444443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>
        <f t="shared" si="85"/>
        <v>5000</v>
      </c>
      <c r="Q919" t="str">
        <f t="shared" si="86"/>
        <v>music</v>
      </c>
      <c r="R919" t="str">
        <f t="shared" si="87"/>
        <v>jazz</v>
      </c>
      <c r="S919" s="11">
        <f t="shared" si="88"/>
        <v>41833.895833333328</v>
      </c>
      <c r="T919" s="11">
        <f t="shared" si="89"/>
        <v>41802.735300925924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>
        <f t="shared" si="85"/>
        <v>390</v>
      </c>
      <c r="Q920" t="str">
        <f t="shared" si="86"/>
        <v>music</v>
      </c>
      <c r="R920" t="str">
        <f t="shared" si="87"/>
        <v>jazz</v>
      </c>
      <c r="S920" s="11">
        <f t="shared" si="88"/>
        <v>41974.749548611107</v>
      </c>
      <c r="T920" s="11">
        <f t="shared" si="89"/>
        <v>41944.707881944443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>
        <f t="shared" si="85"/>
        <v>20000</v>
      </c>
      <c r="Q921" t="str">
        <f t="shared" si="86"/>
        <v>music</v>
      </c>
      <c r="R921" t="str">
        <f t="shared" si="87"/>
        <v>jazz</v>
      </c>
      <c r="S921" s="11">
        <f t="shared" si="88"/>
        <v>41262.433391203704</v>
      </c>
      <c r="T921" s="11">
        <f t="shared" si="89"/>
        <v>41227.433391203704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41592.504884259259</v>
      </c>
      <c r="T922" s="11">
        <f t="shared" si="89"/>
        <v>41562.463217592594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>
        <f t="shared" si="85"/>
        <v>750</v>
      </c>
      <c r="Q923" t="str">
        <f t="shared" si="86"/>
        <v>music</v>
      </c>
      <c r="R923" t="str">
        <f t="shared" si="87"/>
        <v>jazz</v>
      </c>
      <c r="S923" s="11">
        <f t="shared" si="88"/>
        <v>40889.004351851851</v>
      </c>
      <c r="T923" s="11">
        <f t="shared" si="89"/>
        <v>40846.962685185179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>
        <f t="shared" si="85"/>
        <v>900</v>
      </c>
      <c r="Q924" t="str">
        <f t="shared" si="86"/>
        <v>music</v>
      </c>
      <c r="R924" t="str">
        <f t="shared" si="87"/>
        <v>jazz</v>
      </c>
      <c r="S924" s="11">
        <f t="shared" si="88"/>
        <v>41913.32167824074</v>
      </c>
      <c r="T924" s="11">
        <f t="shared" si="89"/>
        <v>41878.32167824074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>
        <f t="shared" si="85"/>
        <v>2500</v>
      </c>
      <c r="Q925" t="str">
        <f t="shared" si="86"/>
        <v>music</v>
      </c>
      <c r="R925" t="str">
        <f t="shared" si="87"/>
        <v>jazz</v>
      </c>
      <c r="S925" s="11">
        <f t="shared" si="88"/>
        <v>41964.793090277781</v>
      </c>
      <c r="T925" s="11">
        <f t="shared" si="89"/>
        <v>41934.751423611109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>
        <f t="shared" si="85"/>
        <v>200</v>
      </c>
      <c r="Q926" t="str">
        <f t="shared" si="86"/>
        <v>music</v>
      </c>
      <c r="R926" t="str">
        <f t="shared" si="87"/>
        <v>jazz</v>
      </c>
      <c r="S926" s="11">
        <f t="shared" si="88"/>
        <v>41318.734594907408</v>
      </c>
      <c r="T926" s="11">
        <f t="shared" si="89"/>
        <v>41288.734594907408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>
        <f t="shared" si="85"/>
        <v>1200</v>
      </c>
      <c r="Q927" t="str">
        <f t="shared" si="86"/>
        <v>music</v>
      </c>
      <c r="R927" t="str">
        <f t="shared" si="87"/>
        <v>jazz</v>
      </c>
      <c r="S927" s="11">
        <f t="shared" si="88"/>
        <v>41605.71424768518</v>
      </c>
      <c r="T927" s="11">
        <f t="shared" si="89"/>
        <v>41575.672581018516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40367.736111111109</v>
      </c>
      <c r="T928" s="11">
        <f t="shared" si="89"/>
        <v>40337.811689814815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41043.614525462959</v>
      </c>
      <c r="T929" s="11">
        <f t="shared" si="89"/>
        <v>41013.614525462959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>
        <f t="shared" si="85"/>
        <v>518</v>
      </c>
      <c r="Q930" t="str">
        <f t="shared" si="86"/>
        <v>music</v>
      </c>
      <c r="R930" t="str">
        <f t="shared" si="87"/>
        <v>jazz</v>
      </c>
      <c r="S930" s="11">
        <f t="shared" si="88"/>
        <v>41230.791666666664</v>
      </c>
      <c r="T930" s="11">
        <f t="shared" si="89"/>
        <v>41180.654085648144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41007.988067129627</v>
      </c>
      <c r="T931" s="11">
        <f t="shared" si="89"/>
        <v>40978.029733796291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>
        <f t="shared" si="85"/>
        <v>180</v>
      </c>
      <c r="Q932" t="str">
        <f t="shared" si="86"/>
        <v>music</v>
      </c>
      <c r="R932" t="str">
        <f t="shared" si="87"/>
        <v>jazz</v>
      </c>
      <c r="S932" s="11">
        <f t="shared" si="88"/>
        <v>40354.688888888886</v>
      </c>
      <c r="T932" s="11">
        <f t="shared" si="89"/>
        <v>40312.707245370366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>
        <f t="shared" si="85"/>
        <v>286</v>
      </c>
      <c r="Q933" t="str">
        <f t="shared" si="86"/>
        <v>music</v>
      </c>
      <c r="R933" t="str">
        <f t="shared" si="87"/>
        <v>jazz</v>
      </c>
      <c r="S933" s="11">
        <f t="shared" si="88"/>
        <v>41714.708333333328</v>
      </c>
      <c r="T933" s="11">
        <f t="shared" si="89"/>
        <v>41680.151643518519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>
        <f t="shared" si="85"/>
        <v>317</v>
      </c>
      <c r="Q934" t="str">
        <f t="shared" si="86"/>
        <v>music</v>
      </c>
      <c r="R934" t="str">
        <f t="shared" si="87"/>
        <v>jazz</v>
      </c>
      <c r="S934" s="11">
        <f t="shared" si="88"/>
        <v>41355.719270833331</v>
      </c>
      <c r="T934" s="11">
        <f t="shared" si="89"/>
        <v>41310.760937499996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1000</v>
      </c>
      <c r="Q935" t="str">
        <f t="shared" si="86"/>
        <v>music</v>
      </c>
      <c r="R935" t="str">
        <f t="shared" si="87"/>
        <v>jazz</v>
      </c>
      <c r="S935" s="11">
        <f t="shared" si="88"/>
        <v>41770.960752314815</v>
      </c>
      <c r="T935" s="11">
        <f t="shared" si="89"/>
        <v>41710.960752314815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>
        <f t="shared" si="85"/>
        <v>167</v>
      </c>
      <c r="Q936" t="str">
        <f t="shared" si="86"/>
        <v>music</v>
      </c>
      <c r="R936" t="str">
        <f t="shared" si="87"/>
        <v>jazz</v>
      </c>
      <c r="S936" s="11">
        <f t="shared" si="88"/>
        <v>41763.041666666664</v>
      </c>
      <c r="T936" s="11">
        <f t="shared" si="89"/>
        <v>41733.528749999998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>
        <f t="shared" si="85"/>
        <v>1750</v>
      </c>
      <c r="Q937" t="str">
        <f t="shared" si="86"/>
        <v>music</v>
      </c>
      <c r="R937" t="str">
        <f t="shared" si="87"/>
        <v>jazz</v>
      </c>
      <c r="S937" s="11">
        <f t="shared" si="88"/>
        <v>42398.125335648147</v>
      </c>
      <c r="T937" s="11">
        <f t="shared" si="89"/>
        <v>42368.125335648147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40926.625</v>
      </c>
      <c r="T938" s="11">
        <f t="shared" si="89"/>
        <v>40882.815844907404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>
        <f t="shared" si="85"/>
        <v>1750</v>
      </c>
      <c r="Q939" t="str">
        <f t="shared" si="86"/>
        <v>music</v>
      </c>
      <c r="R939" t="str">
        <f t="shared" si="87"/>
        <v>jazz</v>
      </c>
      <c r="S939" s="11">
        <f t="shared" si="88"/>
        <v>41581.63144675926</v>
      </c>
      <c r="T939" s="11">
        <f t="shared" si="89"/>
        <v>41551.589780092589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>
        <f t="shared" si="85"/>
        <v>7000</v>
      </c>
      <c r="Q940" t="str">
        <f t="shared" si="86"/>
        <v>music</v>
      </c>
      <c r="R940" t="str">
        <f t="shared" si="87"/>
        <v>jazz</v>
      </c>
      <c r="S940" s="11">
        <f t="shared" si="88"/>
        <v>41154.27138888889</v>
      </c>
      <c r="T940" s="11">
        <f t="shared" si="89"/>
        <v>41124.27138888889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>
        <f t="shared" si="85"/>
        <v>1375</v>
      </c>
      <c r="Q941" t="str">
        <f t="shared" si="86"/>
        <v>music</v>
      </c>
      <c r="R941" t="str">
        <f t="shared" si="87"/>
        <v>jazz</v>
      </c>
      <c r="S941" s="11">
        <f t="shared" si="88"/>
        <v>41455.623611111107</v>
      </c>
      <c r="T941" s="11">
        <f t="shared" si="89"/>
        <v>41416.554837962962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>
        <f t="shared" si="85"/>
        <v>643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42226.800069444442</v>
      </c>
      <c r="T942" s="11">
        <f t="shared" si="89"/>
        <v>42181.800069444442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>
        <f t="shared" si="85"/>
        <v>1613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42775.888252314813</v>
      </c>
      <c r="T943" s="11">
        <f t="shared" si="89"/>
        <v>42745.888252314813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>
        <f t="shared" si="85"/>
        <v>469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42418.634953703695</v>
      </c>
      <c r="T944" s="11">
        <f t="shared" si="89"/>
        <v>42382.634953703695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>
        <f t="shared" si="85"/>
        <v>250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42703.501215277771</v>
      </c>
      <c r="T945" s="11">
        <f t="shared" si="89"/>
        <v>42673.459548611114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>
        <f t="shared" si="85"/>
        <v>521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42478.374999999993</v>
      </c>
      <c r="T946" s="11">
        <f t="shared" si="89"/>
        <v>42444.375578703701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>
        <f t="shared" si="85"/>
        <v>6250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42784.790972222218</v>
      </c>
      <c r="T947" s="11">
        <f t="shared" si="89"/>
        <v>42732.664652777778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>
        <f t="shared" si="85"/>
        <v>3000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42622.542222222219</v>
      </c>
      <c r="T948" s="11">
        <f t="shared" si="89"/>
        <v>42592.542222222219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42551.57298611111</v>
      </c>
      <c r="T949" s="11">
        <f t="shared" si="89"/>
        <v>42491.57298611111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500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42441.619953703703</v>
      </c>
      <c r="T950" s="11">
        <f t="shared" si="89"/>
        <v>42411.619953703703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>
        <f t="shared" si="85"/>
        <v>2857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42420.835370370369</v>
      </c>
      <c r="T951" s="11">
        <f t="shared" si="89"/>
        <v>42360.835370370369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>
        <f t="shared" si="85"/>
        <v>208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42386.54237268518</v>
      </c>
      <c r="T952" s="11">
        <f t="shared" si="89"/>
        <v>42356.54237268518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>
        <f t="shared" si="85"/>
        <v>413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42525.44527777777</v>
      </c>
      <c r="T953" s="11">
        <f t="shared" si="89"/>
        <v>42480.44527777777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>
        <f t="shared" si="85"/>
        <v>250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42692.446898148148</v>
      </c>
      <c r="T954" s="11">
        <f t="shared" si="89"/>
        <v>42662.405231481483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>
        <f t="shared" si="85"/>
        <v>3000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42028.956006944441</v>
      </c>
      <c r="T955" s="11">
        <f t="shared" si="89"/>
        <v>41998.956006944441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>
        <f t="shared" si="85"/>
        <v>205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42236.625451388885</v>
      </c>
      <c r="T956" s="11">
        <f t="shared" si="89"/>
        <v>42194.625451388885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>
        <f t="shared" si="85"/>
        <v>3226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42626.086805555555</v>
      </c>
      <c r="T957" s="11">
        <f t="shared" si="89"/>
        <v>42586.086805555555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>
        <f t="shared" si="85"/>
        <v>2941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42120.663877314808</v>
      </c>
      <c r="T958" s="11">
        <f t="shared" si="89"/>
        <v>42060.705543981479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>
        <f t="shared" si="85"/>
        <v>1714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42691.385798611103</v>
      </c>
      <c r="T959" s="11">
        <f t="shared" si="89"/>
        <v>42660.344131944446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>
        <f t="shared" si="85"/>
        <v>457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42103.999305555553</v>
      </c>
      <c r="T960" s="11">
        <f t="shared" si="89"/>
        <v>42082.594479166662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>
        <f t="shared" si="85"/>
        <v>292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42022.96603009259</v>
      </c>
      <c r="T961" s="11">
        <f t="shared" si="89"/>
        <v>41992.96603009259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</v>
      </c>
      <c r="P962">
        <f t="shared" si="85"/>
        <v>296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42808.376793981479</v>
      </c>
      <c r="T962" s="11">
        <f t="shared" si="89"/>
        <v>42766.41846064815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ROUND(IFERROR(E963/D963*100,0),0)</f>
        <v>42</v>
      </c>
      <c r="P963">
        <f t="shared" ref="P963:P1026" si="91">IFERROR(ROUND(D963/L963,0),0)</f>
        <v>864</v>
      </c>
      <c r="Q963" t="str">
        <f t="shared" ref="Q963:Q1026" si="92">LEFT(N963,FIND("/",N963,1)-1)</f>
        <v>technology</v>
      </c>
      <c r="R963" t="str">
        <f t="shared" ref="R963:R1026" si="93">MID(N963,FIND("/",N963,1)+1,LEN(N963))</f>
        <v>wearables</v>
      </c>
      <c r="S963" s="11">
        <f t="shared" ref="S963:S1026" si="94">I963/60/60/24+DATE(1970,1,1)+(-5/24)</f>
        <v>42786.583333333336</v>
      </c>
      <c r="T963" s="11">
        <f t="shared" ref="T963:T1026" si="95">J963/60/60/24+DATE(1970,1,1)+(-5/24)</f>
        <v>42740.485358796293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>
        <f t="shared" si="91"/>
        <v>68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42411.504085648143</v>
      </c>
      <c r="T964" s="11">
        <f t="shared" si="95"/>
        <v>42373.504085648143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>
        <f t="shared" si="91"/>
        <v>3889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42660.427303240744</v>
      </c>
      <c r="T965" s="11">
        <f t="shared" si="95"/>
        <v>42625.427303240744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>
        <f t="shared" si="91"/>
        <v>3793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42248.420358796291</v>
      </c>
      <c r="T966" s="11">
        <f t="shared" si="95"/>
        <v>42208.420358796291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>
        <f t="shared" si="91"/>
        <v>4167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42668.957638888889</v>
      </c>
      <c r="T967" s="11">
        <f t="shared" si="95"/>
        <v>42636.808402777773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>
        <f t="shared" si="91"/>
        <v>400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42649.427453703705</v>
      </c>
      <c r="T968" s="11">
        <f t="shared" si="95"/>
        <v>42619.427453703705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>
        <f t="shared" si="91"/>
        <v>247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42482.004328703704</v>
      </c>
      <c r="T969" s="11">
        <f t="shared" si="95"/>
        <v>42422.045995370368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>
        <f t="shared" si="91"/>
        <v>2000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41866.639282407406</v>
      </c>
      <c r="T970" s="11">
        <f t="shared" si="95"/>
        <v>41836.639282407406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>
        <f t="shared" si="91"/>
        <v>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42775.094988425924</v>
      </c>
      <c r="T971" s="11">
        <f t="shared" si="95"/>
        <v>42742.094988425924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>
        <f t="shared" si="91"/>
        <v>357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42757.999305555553</v>
      </c>
      <c r="T972" s="11">
        <f t="shared" si="95"/>
        <v>42721.012187499997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>
        <f t="shared" si="91"/>
        <v>20000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42156.500694444439</v>
      </c>
      <c r="T973" s="11">
        <f t="shared" si="95"/>
        <v>42111.500694444439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>
        <f t="shared" si="91"/>
        <v>444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41886.082638888889</v>
      </c>
      <c r="T974" s="11">
        <f t="shared" si="95"/>
        <v>41856.657384259255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>
        <f t="shared" si="91"/>
        <v>2500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42316.848298611112</v>
      </c>
      <c r="T975" s="11">
        <f t="shared" si="95"/>
        <v>42256.806631944441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>
        <f t="shared" si="91"/>
        <v>16667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42454.499490740738</v>
      </c>
      <c r="T976" s="11">
        <f t="shared" si="95"/>
        <v>42424.541157407402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>
        <f t="shared" si="91"/>
        <v>4167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42549.488252314812</v>
      </c>
      <c r="T977" s="11">
        <f t="shared" si="95"/>
        <v>42489.488252314812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>
        <f t="shared" si="91"/>
        <v>8333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42229.850659722222</v>
      </c>
      <c r="T978" s="11">
        <f t="shared" si="95"/>
        <v>42184.850659722222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>
        <f t="shared" si="91"/>
        <v>225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42421.733761574076</v>
      </c>
      <c r="T979" s="11">
        <f t="shared" si="95"/>
        <v>42391.733761574076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>
        <f t="shared" si="91"/>
        <v>1406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42425.100706018515</v>
      </c>
      <c r="T980" s="11">
        <f t="shared" si="95"/>
        <v>42395.100706018515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>
        <f t="shared" si="91"/>
        <v>365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42541.582638888889</v>
      </c>
      <c r="T981" s="11">
        <f t="shared" si="95"/>
        <v>42506.208657407398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>
        <f t="shared" si="91"/>
        <v>323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41973.737523148149</v>
      </c>
      <c r="T982" s="11">
        <f t="shared" si="95"/>
        <v>41928.695856481478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>
        <f t="shared" si="91"/>
        <v>22222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41860.738680555551</v>
      </c>
      <c r="T983" s="11">
        <f t="shared" si="95"/>
        <v>41830.738680555551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>
        <f t="shared" si="91"/>
        <v>5833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42645.544976851852</v>
      </c>
      <c r="T984" s="11">
        <f t="shared" si="95"/>
        <v>42615.544976851852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>
        <f t="shared" si="91"/>
        <v>582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42605.662499999999</v>
      </c>
      <c r="T985" s="11">
        <f t="shared" si="95"/>
        <v>42574.459317129629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>
        <f t="shared" si="91"/>
        <v>3333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42090.865833333337</v>
      </c>
      <c r="T986" s="11">
        <f t="shared" si="95"/>
        <v>42060.907499999994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>
        <f t="shared" si="91"/>
        <v>1304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42369.749999999993</v>
      </c>
      <c r="T987" s="11">
        <f t="shared" si="95"/>
        <v>42339.759375000001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>
        <f t="shared" si="91"/>
        <v>870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42378.791666666664</v>
      </c>
      <c r="T988" s="11">
        <f t="shared" si="95"/>
        <v>42324.559027777774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>
        <f t="shared" si="91"/>
        <v>1220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41813.086226851847</v>
      </c>
      <c r="T989" s="11">
        <f t="shared" si="95"/>
        <v>41773.086226851847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42644.148437499993</v>
      </c>
      <c r="T990" s="11">
        <f t="shared" si="95"/>
        <v>42614.148437499993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>
        <f t="shared" si="91"/>
        <v>313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42641.725636574069</v>
      </c>
      <c r="T991" s="11">
        <f t="shared" si="95"/>
        <v>42611.725636574069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>
        <f t="shared" si="91"/>
        <v>12500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41885.575972222221</v>
      </c>
      <c r="T992" s="11">
        <f t="shared" si="95"/>
        <v>41855.575972222221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>
        <f t="shared" si="91"/>
        <v>714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42563.57708333333</v>
      </c>
      <c r="T993" s="11">
        <f t="shared" si="95"/>
        <v>42538.548472222225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>
        <f t="shared" si="91"/>
        <v>25000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42497.674988425926</v>
      </c>
      <c r="T994" s="11">
        <f t="shared" si="95"/>
        <v>42437.71665509259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>
        <f t="shared" si="91"/>
        <v>357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42685.999999999993</v>
      </c>
      <c r="T995" s="11">
        <f t="shared" si="95"/>
        <v>42652.756574074076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>
        <f t="shared" si="91"/>
        <v>18182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41973.749305555553</v>
      </c>
      <c r="T996" s="11">
        <f t="shared" si="95"/>
        <v>41921.054745370369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>
        <f t="shared" si="91"/>
        <v>1111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41972.458333333336</v>
      </c>
      <c r="T997" s="11">
        <f t="shared" si="95"/>
        <v>41947.732407407406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>
        <f t="shared" si="91"/>
        <v>800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41847.435416666667</v>
      </c>
      <c r="T998" s="11">
        <f t="shared" si="95"/>
        <v>41817.658101851848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>
        <f t="shared" si="91"/>
        <v>625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41970.936307870368</v>
      </c>
      <c r="T999" s="11">
        <f t="shared" si="95"/>
        <v>41940.894641203704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>
        <f t="shared" si="91"/>
        <v>262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42327.002326388887</v>
      </c>
      <c r="T1000" s="11">
        <f t="shared" si="95"/>
        <v>42281.960659722223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>
        <f t="shared" si="91"/>
        <v>3750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41956.126388888886</v>
      </c>
      <c r="T1001" s="11">
        <f t="shared" si="95"/>
        <v>41926.091319444444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>
        <f t="shared" si="91"/>
        <v>149117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42808.80972222222</v>
      </c>
      <c r="T1002" s="11">
        <f t="shared" si="95"/>
        <v>42748.851388888892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1250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42765.511724537035</v>
      </c>
      <c r="T1003" s="11">
        <f t="shared" si="95"/>
        <v>42720.511724537035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>
        <f t="shared" si="91"/>
        <v>455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42355.040972222218</v>
      </c>
      <c r="T1004" s="11">
        <f t="shared" si="95"/>
        <v>42325.475856481477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>
        <f t="shared" si="91"/>
        <v>1333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42810.459039351852</v>
      </c>
      <c r="T1005" s="11">
        <f t="shared" si="95"/>
        <v>42780.500706018516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>
        <f t="shared" si="91"/>
        <v>263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42418.5003125</v>
      </c>
      <c r="T1006" s="11">
        <f t="shared" si="95"/>
        <v>42388.5003125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>
        <f t="shared" si="91"/>
        <v>1242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42307.416469907403</v>
      </c>
      <c r="T1007" s="11">
        <f t="shared" si="95"/>
        <v>42276.416469907403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>
        <f t="shared" si="91"/>
        <v>500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41985.09097222222</v>
      </c>
      <c r="T1008" s="11">
        <f t="shared" si="95"/>
        <v>41976.83185185185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>
        <f t="shared" si="91"/>
        <v>395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42718.416932870365</v>
      </c>
      <c r="T1009" s="11">
        <f t="shared" si="95"/>
        <v>42676.3752662037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>
        <f t="shared" si="91"/>
        <v>93500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42732.600868055553</v>
      </c>
      <c r="T1010" s="11">
        <f t="shared" si="95"/>
        <v>42702.600868055553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>
        <f t="shared" si="91"/>
        <v>495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42540.396365740737</v>
      </c>
      <c r="T1011" s="11">
        <f t="shared" si="95"/>
        <v>42510.396365740737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>
        <f t="shared" si="91"/>
        <v>28813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42617.915972222218</v>
      </c>
      <c r="T1012" s="11">
        <f t="shared" si="95"/>
        <v>42561.621087962958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>
        <f t="shared" si="91"/>
        <v>20000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41991.689756944441</v>
      </c>
      <c r="T1013" s="11">
        <f t="shared" si="95"/>
        <v>41946.689756944441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>
        <f t="shared" si="91"/>
        <v>6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42759.232083333329</v>
      </c>
      <c r="T1014" s="11">
        <f t="shared" si="95"/>
        <v>42714.232083333329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>
        <f t="shared" si="91"/>
        <v>278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42367.624999999993</v>
      </c>
      <c r="T1015" s="11">
        <f t="shared" si="95"/>
        <v>42339.625648148147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>
        <f t="shared" si="91"/>
        <v>625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42004.79415509259</v>
      </c>
      <c r="T1016" s="11">
        <f t="shared" si="95"/>
        <v>41954.79415509259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>
        <f t="shared" si="91"/>
        <v>1500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42333.711747685178</v>
      </c>
      <c r="T1017" s="11">
        <f t="shared" si="95"/>
        <v>42303.670081018521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>
        <f t="shared" si="91"/>
        <v>2632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42466.857129629621</v>
      </c>
      <c r="T1018" s="11">
        <f t="shared" si="95"/>
        <v>42421.898796296293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>
        <f t="shared" si="91"/>
        <v>704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42329.508506944439</v>
      </c>
      <c r="T1019" s="11">
        <f t="shared" si="95"/>
        <v>42289.466840277775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>
        <f t="shared" si="91"/>
        <v>2857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42565.283946759257</v>
      </c>
      <c r="T1020" s="11">
        <f t="shared" si="95"/>
        <v>42535.283946759257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>
        <f t="shared" si="91"/>
        <v>113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42039.765613425923</v>
      </c>
      <c r="T1021" s="11">
        <f t="shared" si="95"/>
        <v>42009.765613425923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>
        <f t="shared" si="91"/>
        <v>52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42156.824305555558</v>
      </c>
      <c r="T1022" s="11">
        <f t="shared" si="95"/>
        <v>42126.861215277771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>
        <f t="shared" si="91"/>
        <v>6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42293.958333333336</v>
      </c>
      <c r="T1023" s="11">
        <f t="shared" si="95"/>
        <v>42271.043645833335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>
        <f t="shared" si="91"/>
        <v>27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42141.438391203708</v>
      </c>
      <c r="T1024" s="11">
        <f t="shared" si="95"/>
        <v>42111.438391203708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>
        <f t="shared" si="91"/>
        <v>15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42175.711354166669</v>
      </c>
      <c r="T1025" s="11">
        <f t="shared" si="95"/>
        <v>42145.711354166669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119</v>
      </c>
      <c r="P1026">
        <f t="shared" si="91"/>
        <v>328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42400.372256944444</v>
      </c>
      <c r="T1026" s="11">
        <f t="shared" si="95"/>
        <v>42370.372256944444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ROUND(IFERROR(E1027/D1027*100,0),0)</f>
        <v>110</v>
      </c>
      <c r="P1027">
        <f t="shared" ref="P1027:P1090" si="97">IFERROR(ROUND(D1027/L1027,0),0)</f>
        <v>65</v>
      </c>
      <c r="Q1027" t="str">
        <f t="shared" ref="Q1027:Q1090" si="98">LEFT(N1027,FIND("/",N1027,1)-1)</f>
        <v>music</v>
      </c>
      <c r="R1027" t="str">
        <f t="shared" ref="R1027:R1090" si="99">MID(N1027,FIND("/",N1027,1)+1,LEN(N1027))</f>
        <v>electronic music</v>
      </c>
      <c r="S1027" s="11">
        <f t="shared" ref="S1027:S1090" si="100">I1027/60/60/24+DATE(1970,1,1)+(-5/24)</f>
        <v>42079.583761574067</v>
      </c>
      <c r="T1027" s="11">
        <f t="shared" ref="T1027:T1090" si="101">J1027/60/60/24+DATE(1970,1,1)+(-5/24)</f>
        <v>42049.625428240739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42460.157592592594</v>
      </c>
      <c r="T1028" s="11">
        <f t="shared" si="101"/>
        <v>42426.199259259258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>
        <f t="shared" si="97"/>
        <v>68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41934.825775462959</v>
      </c>
      <c r="T1029" s="11">
        <f t="shared" si="101"/>
        <v>41904.825775462959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>
        <f t="shared" si="97"/>
        <v>39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42800.624999999993</v>
      </c>
      <c r="T1030" s="11">
        <f t="shared" si="101"/>
        <v>42755.419039351851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>
        <f t="shared" si="97"/>
        <v>71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42098.707638888889</v>
      </c>
      <c r="T1031" s="11">
        <f t="shared" si="101"/>
        <v>42044.503553240742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>
        <f t="shared" si="97"/>
        <v>13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42625.274872685179</v>
      </c>
      <c r="T1032" s="11">
        <f t="shared" si="101"/>
        <v>42611.274872685179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>
        <f t="shared" si="97"/>
        <v>101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42354.555671296293</v>
      </c>
      <c r="T1033" s="11">
        <f t="shared" si="101"/>
        <v>42324.555671296293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>
        <f t="shared" si="97"/>
        <v>56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42544.458622685182</v>
      </c>
      <c r="T1034" s="11">
        <f t="shared" si="101"/>
        <v>42514.458622685182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>
        <f t="shared" si="97"/>
        <v>49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42716.524074074077</v>
      </c>
      <c r="T1035" s="11">
        <f t="shared" si="101"/>
        <v>42688.524074074077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>
        <f t="shared" si="97"/>
        <v>30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42586.957638888889</v>
      </c>
      <c r="T1036" s="11">
        <f t="shared" si="101"/>
        <v>42554.958379629628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>
        <f t="shared" si="97"/>
        <v>61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42046.43310185185</v>
      </c>
      <c r="T1037" s="11">
        <f t="shared" si="101"/>
        <v>42016.43310185185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>
        <f t="shared" si="97"/>
        <v>21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41281.125</v>
      </c>
      <c r="T1038" s="11">
        <f t="shared" si="101"/>
        <v>41249.240624999999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>
        <f t="shared" si="97"/>
        <v>48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42141.999999999993</v>
      </c>
      <c r="T1039" s="11">
        <f t="shared" si="101"/>
        <v>42119.61414351852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>
        <f t="shared" si="97"/>
        <v>25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42447.981747685182</v>
      </c>
      <c r="T1040" s="11">
        <f t="shared" si="101"/>
        <v>42418.023414351854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>
        <f t="shared" si="97"/>
        <v>17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42717.124305555553</v>
      </c>
      <c r="T1041" s="11">
        <f t="shared" si="101"/>
        <v>42691.900995370372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>
        <f t="shared" si="97"/>
        <v>85000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42609.500104166662</v>
      </c>
      <c r="T1042" s="11">
        <f t="shared" si="101"/>
        <v>42579.500104166662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41850.851759259262</v>
      </c>
      <c r="T1043" s="11">
        <f t="shared" si="101"/>
        <v>41830.851759259262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>
        <f t="shared" si="97"/>
        <v>650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41894.208333333328</v>
      </c>
      <c r="T1044" s="11">
        <f t="shared" si="101"/>
        <v>41851.487824074073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>
        <f t="shared" si="97"/>
        <v>342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42144.044618055552</v>
      </c>
      <c r="T1045" s="11">
        <f t="shared" si="101"/>
        <v>42114.044618055552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>
        <f t="shared" si="97"/>
        <v>3500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42068.643749999996</v>
      </c>
      <c r="T1046" s="11">
        <f t="shared" si="101"/>
        <v>42011.717604166661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>
        <f t="shared" si="97"/>
        <v>1250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41874.666087962964</v>
      </c>
      <c r="T1047" s="11">
        <f t="shared" si="101"/>
        <v>41844.666087962964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42364.643055555549</v>
      </c>
      <c r="T1048" s="11">
        <f t="shared" si="101"/>
        <v>42319.643055555549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>
        <f t="shared" si="97"/>
        <v>2000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41948.65179398148</v>
      </c>
      <c r="T1049" s="11">
        <f t="shared" si="101"/>
        <v>41918.610127314809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>
        <f t="shared" si="97"/>
        <v>3750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42637.844780092586</v>
      </c>
      <c r="T1050" s="11">
        <f t="shared" si="101"/>
        <v>42597.844780092586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42412.222743055558</v>
      </c>
      <c r="T1051" s="11">
        <f t="shared" si="101"/>
        <v>42382.222743055558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42261.588854166665</v>
      </c>
      <c r="T1052" s="11">
        <f t="shared" si="101"/>
        <v>42231.588854166665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41877.805844907409</v>
      </c>
      <c r="T1053" s="11">
        <f t="shared" si="101"/>
        <v>41849.805844907409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42527.631249999999</v>
      </c>
      <c r="T1054" s="11">
        <f t="shared" si="101"/>
        <v>42483.589062499996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1500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42799.964490740742</v>
      </c>
      <c r="T1055" s="11">
        <f t="shared" si="101"/>
        <v>42774.964490740742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41861.708333333328</v>
      </c>
      <c r="T1056" s="11">
        <f t="shared" si="101"/>
        <v>41831.643506944441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42436.784085648142</v>
      </c>
      <c r="T1057" s="11">
        <f t="shared" si="101"/>
        <v>42406.784085648142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42118.469641203708</v>
      </c>
      <c r="T1058" s="11">
        <f t="shared" si="101"/>
        <v>42058.511307870365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42708.704664351848</v>
      </c>
      <c r="T1059" s="11">
        <f t="shared" si="101"/>
        <v>42678.662997685176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42088.791666666664</v>
      </c>
      <c r="T1060" s="11">
        <f t="shared" si="101"/>
        <v>42047.692627314813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42076.54</v>
      </c>
      <c r="T1061" s="11">
        <f t="shared" si="101"/>
        <v>42046.581666666665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5000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42109.704780092587</v>
      </c>
      <c r="T1062" s="11">
        <f t="shared" si="101"/>
        <v>42079.704780092587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42491.833333333336</v>
      </c>
      <c r="T1063" s="11">
        <f t="shared" si="101"/>
        <v>42432.068379629629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>
        <f t="shared" si="97"/>
        <v>50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42563.598854166667</v>
      </c>
      <c r="T1064" s="11">
        <f t="shared" si="101"/>
        <v>42556.598854166667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42612.822476851848</v>
      </c>
      <c r="T1065" s="11">
        <f t="shared" si="101"/>
        <v>42582.822476851848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>
        <f t="shared" si="97"/>
        <v>732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41462.019710648143</v>
      </c>
      <c r="T1066" s="11">
        <f t="shared" si="101"/>
        <v>41417.019710648143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>
        <f t="shared" si="97"/>
        <v>600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41689.172708333332</v>
      </c>
      <c r="T1067" s="11">
        <f t="shared" si="101"/>
        <v>41661.172708333332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>
        <f t="shared" si="97"/>
        <v>1014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41490.754421296297</v>
      </c>
      <c r="T1068" s="11">
        <f t="shared" si="101"/>
        <v>41445.754421296297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50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41629.647349537037</v>
      </c>
      <c r="T1069" s="11">
        <f t="shared" si="101"/>
        <v>41599.647349537037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>
        <f t="shared" si="97"/>
        <v>7500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42470.121111111112</v>
      </c>
      <c r="T1070" s="11">
        <f t="shared" si="101"/>
        <v>42440.162777777768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>
        <f t="shared" si="97"/>
        <v>105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41604.06318287037</v>
      </c>
      <c r="T1071" s="11">
        <f t="shared" si="101"/>
        <v>41572.021516203698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>
        <f t="shared" si="97"/>
        <v>5000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41182.803495370368</v>
      </c>
      <c r="T1072" s="11">
        <f t="shared" si="101"/>
        <v>41162.803495370368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42325.586724537039</v>
      </c>
      <c r="T1073" s="11">
        <f t="shared" si="101"/>
        <v>42295.545057870368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>
        <f t="shared" si="97"/>
        <v>18750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41675.623807870368</v>
      </c>
      <c r="T1074" s="11">
        <f t="shared" si="101"/>
        <v>41645.623807870368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>
        <f t="shared" si="97"/>
        <v>750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40832.756261574068</v>
      </c>
      <c r="T1075" s="11">
        <f t="shared" si="101"/>
        <v>40802.756261574068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>
        <f t="shared" si="97"/>
        <v>1800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41642.964641203704</v>
      </c>
      <c r="T1076" s="11">
        <f t="shared" si="101"/>
        <v>41612.964641203704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>
        <f t="shared" si="97"/>
        <v>333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41035.695787037032</v>
      </c>
      <c r="T1077" s="11">
        <f t="shared" si="101"/>
        <v>41005.695787037032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>
        <f t="shared" si="97"/>
        <v>77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41893.169560185182</v>
      </c>
      <c r="T1078" s="11">
        <f t="shared" si="101"/>
        <v>41838.169560185182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>
        <f t="shared" si="97"/>
        <v>150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42382.958460648144</v>
      </c>
      <c r="T1079" s="11">
        <f t="shared" si="101"/>
        <v>42352.958460648144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>
        <f t="shared" si="97"/>
        <v>120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40745.987511574072</v>
      </c>
      <c r="T1080" s="11">
        <f t="shared" si="101"/>
        <v>40700.987511574072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>
        <f t="shared" si="97"/>
        <v>1444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42504.35805555556</v>
      </c>
      <c r="T1081" s="11">
        <f t="shared" si="101"/>
        <v>42479.35805555556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>
        <f t="shared" si="97"/>
        <v>204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41769.929780092592</v>
      </c>
      <c r="T1082" s="11">
        <f t="shared" si="101"/>
        <v>41739.929780092592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>
        <f t="shared" si="97"/>
        <v>17000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42032.718657407408</v>
      </c>
      <c r="T1083" s="11">
        <f t="shared" si="101"/>
        <v>42002.718657407408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>
        <f t="shared" si="97"/>
        <v>3333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41131.697777777779</v>
      </c>
      <c r="T1084" s="11">
        <f t="shared" si="101"/>
        <v>41101.697777777779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>
        <f t="shared" si="97"/>
        <v>50000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41853.451192129629</v>
      </c>
      <c r="T1085" s="11">
        <f t="shared" si="101"/>
        <v>41793.451192129629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41859.703749999993</v>
      </c>
      <c r="T1086" s="11">
        <f t="shared" si="101"/>
        <v>41829.703749999993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>
        <f t="shared" si="97"/>
        <v>3333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42443.421006944445</v>
      </c>
      <c r="T1087" s="11">
        <f t="shared" si="101"/>
        <v>42413.462673611109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>
        <f t="shared" si="97"/>
        <v>9000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41875.658460648148</v>
      </c>
      <c r="T1088" s="11">
        <f t="shared" si="101"/>
        <v>41845.658460648148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41805.505636574075</v>
      </c>
      <c r="T1089" s="11">
        <f t="shared" si="101"/>
        <v>41775.505636574075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</v>
      </c>
      <c r="P1090">
        <f t="shared" si="97"/>
        <v>306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41753.591053240736</v>
      </c>
      <c r="T1090" s="11">
        <f t="shared" si="101"/>
        <v>41723.591053240736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ROUND(IFERROR(E1091/D1091*100,0),0)</f>
        <v>8</v>
      </c>
      <c r="P1091">
        <f t="shared" ref="P1091:P1154" si="103">IFERROR(ROUND(D1091/L1091,0),0)</f>
        <v>306</v>
      </c>
      <c r="Q1091" t="str">
        <f t="shared" ref="Q1091:Q1154" si="104">LEFT(N1091,FIND("/",N1091,1)-1)</f>
        <v>games</v>
      </c>
      <c r="R1091" t="str">
        <f t="shared" ref="R1091:R1154" si="105">MID(N1091,FIND("/",N1091,1)+1,LEN(N1091))</f>
        <v>video games</v>
      </c>
      <c r="S1091" s="11">
        <f t="shared" ref="S1091:S1154" si="106">I1091/60/60/24+DATE(1970,1,1)+(-5/24)</f>
        <v>42180.981192129628</v>
      </c>
      <c r="T1091" s="11">
        <f t="shared" ref="T1091:T1154" si="107">J1091/60/60/24+DATE(1970,1,1)+(-5/24)</f>
        <v>42150.981192129628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>
        <f t="shared" si="103"/>
        <v>12999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42152.977465277778</v>
      </c>
      <c r="T1092" s="11">
        <f t="shared" si="107"/>
        <v>42122.977465277778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>
        <f t="shared" si="103"/>
        <v>100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42470.57027777777</v>
      </c>
      <c r="T1093" s="11">
        <f t="shared" si="107"/>
        <v>42440.611944444441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>
        <f t="shared" si="103"/>
        <v>286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41279.817569444444</v>
      </c>
      <c r="T1094" s="11">
        <f t="shared" si="107"/>
        <v>41249.817569444444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>
        <f t="shared" si="103"/>
        <v>75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42411.765474537031</v>
      </c>
      <c r="T1095" s="11">
        <f t="shared" si="107"/>
        <v>42396.765474537031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>
        <f t="shared" si="103"/>
        <v>667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40825.505011574067</v>
      </c>
      <c r="T1096" s="11">
        <f t="shared" si="107"/>
        <v>40795.505011574067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>
        <f t="shared" si="103"/>
        <v>5319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41516.328935185185</v>
      </c>
      <c r="T1097" s="11">
        <f t="shared" si="107"/>
        <v>41486.328935185185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>
        <f t="shared" si="103"/>
        <v>414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41915.9375</v>
      </c>
      <c r="T1098" s="11">
        <f t="shared" si="107"/>
        <v>41885.309652777774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>
        <f t="shared" si="103"/>
        <v>14286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41700.584224537037</v>
      </c>
      <c r="T1099" s="11">
        <f t="shared" si="107"/>
        <v>41660.584224537037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>
        <f t="shared" si="103"/>
        <v>1136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41742.554340277777</v>
      </c>
      <c r="T1100" s="11">
        <f t="shared" si="107"/>
        <v>41712.554340277777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>
        <f t="shared" si="103"/>
        <v>5000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42137.628101851849</v>
      </c>
      <c r="T1101" s="11">
        <f t="shared" si="107"/>
        <v>42107.628101851849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>
        <f t="shared" si="103"/>
        <v>400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42413.902442129627</v>
      </c>
      <c r="T1102" s="11">
        <f t="shared" si="107"/>
        <v>42383.902442129627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>
        <f t="shared" si="103"/>
        <v>16667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42565.549999999996</v>
      </c>
      <c r="T1103" s="11">
        <f t="shared" si="107"/>
        <v>42538.564097222225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>
        <f t="shared" si="103"/>
        <v>333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41617.040972222218</v>
      </c>
      <c r="T1104" s="11">
        <f t="shared" si="107"/>
        <v>41576.837094907409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>
        <f t="shared" si="103"/>
        <v>1000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42539.013773148145</v>
      </c>
      <c r="T1105" s="11">
        <f t="shared" si="107"/>
        <v>42479.013773148145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>
        <f t="shared" si="103"/>
        <v>1622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41801.201631944445</v>
      </c>
      <c r="T1106" s="11">
        <f t="shared" si="107"/>
        <v>41771.201631944445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>
        <f t="shared" si="103"/>
        <v>45000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41721.885729166665</v>
      </c>
      <c r="T1107" s="11">
        <f t="shared" si="107"/>
        <v>41691.927395833329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>
        <f t="shared" si="103"/>
        <v>57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41003.490451388883</v>
      </c>
      <c r="T1108" s="11">
        <f t="shared" si="107"/>
        <v>40973.532118055555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41843.653055555551</v>
      </c>
      <c r="T1109" s="11">
        <f t="shared" si="107"/>
        <v>41813.653055555551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>
        <f t="shared" si="103"/>
        <v>1190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41012.386979166666</v>
      </c>
      <c r="T1110" s="11">
        <f t="shared" si="107"/>
        <v>40952.42864583333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>
        <f t="shared" si="103"/>
        <v>3333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42692.5855324074</v>
      </c>
      <c r="T1111" s="11">
        <f t="shared" si="107"/>
        <v>42662.543865740743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>
        <f t="shared" si="103"/>
        <v>4545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41250.72479166666</v>
      </c>
      <c r="T1112" s="11">
        <f t="shared" si="107"/>
        <v>41220.72479166666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>
        <f t="shared" si="103"/>
        <v>2500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42376.995254629634</v>
      </c>
      <c r="T1113" s="11">
        <f t="shared" si="107"/>
        <v>42346.995254629634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>
        <f t="shared" si="103"/>
        <v>282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42023.145833333336</v>
      </c>
      <c r="T1114" s="11">
        <f t="shared" si="107"/>
        <v>41963.551053240742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>
        <f t="shared" si="103"/>
        <v>1000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41865.768749999996</v>
      </c>
      <c r="T1115" s="11">
        <f t="shared" si="107"/>
        <v>41835.768749999996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>
        <f t="shared" si="103"/>
        <v>2000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41556.13758101852</v>
      </c>
      <c r="T1116" s="11">
        <f t="shared" si="107"/>
        <v>41526.13758101852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>
        <f t="shared" si="103"/>
        <v>10000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42459.445543981477</v>
      </c>
      <c r="T1117" s="11">
        <f t="shared" si="107"/>
        <v>42429.487210648142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>
        <f t="shared" si="103"/>
        <v>50000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41069.638981481476</v>
      </c>
      <c r="T1118" s="11">
        <f t="shared" si="107"/>
        <v>41009.638981481476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>
        <f t="shared" si="103"/>
        <v>125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42363.390196759261</v>
      </c>
      <c r="T1119" s="11">
        <f t="shared" si="107"/>
        <v>42333.390196759261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>
        <f t="shared" si="103"/>
        <v>1500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41733.91642361111</v>
      </c>
      <c r="T1120" s="11">
        <f t="shared" si="107"/>
        <v>41703.958090277774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>
        <f t="shared" si="103"/>
        <v>2100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41735.584074074075</v>
      </c>
      <c r="T1121" s="11">
        <f t="shared" si="107"/>
        <v>41722.584074074075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40844.664351851847</v>
      </c>
      <c r="T1122" s="11">
        <f t="shared" si="107"/>
        <v>40799.664351851847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>
        <f t="shared" si="103"/>
        <v>50000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42442.684212962959</v>
      </c>
      <c r="T1123" s="11">
        <f t="shared" si="107"/>
        <v>42412.72587962963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41424.495659722219</v>
      </c>
      <c r="T1124" s="11">
        <f t="shared" si="107"/>
        <v>41410.495659722219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>
        <f t="shared" si="103"/>
        <v>1667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41748.315370370365</v>
      </c>
      <c r="T1125" s="11">
        <f t="shared" si="107"/>
        <v>41718.315370370365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>
        <f t="shared" si="103"/>
        <v>12857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42124.458923611113</v>
      </c>
      <c r="T1126" s="11">
        <f t="shared" si="107"/>
        <v>42094.458923611113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42272.415856481479</v>
      </c>
      <c r="T1127" s="11">
        <f t="shared" si="107"/>
        <v>42212.415856481479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>
        <f t="shared" si="103"/>
        <v>1000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42565.11914351851</v>
      </c>
      <c r="T1128" s="11">
        <f t="shared" si="107"/>
        <v>42535.11914351851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>
        <f t="shared" si="103"/>
        <v>1522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41957.687499999993</v>
      </c>
      <c r="T1129" s="11">
        <f t="shared" si="107"/>
        <v>41926.645833333328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>
        <f t="shared" si="103"/>
        <v>1000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41858.441168981481</v>
      </c>
      <c r="T1130" s="11">
        <f t="shared" si="107"/>
        <v>41828.441168981481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>
        <f t="shared" si="103"/>
        <v>10000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42526.056631944441</v>
      </c>
      <c r="T1131" s="11">
        <f t="shared" si="107"/>
        <v>42496.056631944441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>
        <f t="shared" si="103"/>
        <v>1667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41968.829861111109</v>
      </c>
      <c r="T1132" s="11">
        <f t="shared" si="107"/>
        <v>41908.788194444445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42362.699861111112</v>
      </c>
      <c r="T1133" s="11">
        <f t="shared" si="107"/>
        <v>42332.699861111112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>
        <f t="shared" si="103"/>
        <v>769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42735.907071759262</v>
      </c>
      <c r="T1134" s="11">
        <f t="shared" si="107"/>
        <v>42705.907071759262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>
        <f t="shared" si="103"/>
        <v>3000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41851.198854166665</v>
      </c>
      <c r="T1135" s="11">
        <f t="shared" si="107"/>
        <v>41821.198854166665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>
        <f t="shared" si="103"/>
        <v>25000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41971.981249999997</v>
      </c>
      <c r="T1136" s="11">
        <f t="shared" si="107"/>
        <v>41958.07671296296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1000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42588.781180555547</v>
      </c>
      <c r="T1137" s="11">
        <f t="shared" si="107"/>
        <v>42558.781180555547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>
        <f t="shared" si="103"/>
        <v>698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42357.463298611103</v>
      </c>
      <c r="T1138" s="11">
        <f t="shared" si="107"/>
        <v>42327.463298611103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>
        <f t="shared" si="103"/>
        <v>641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42483.611354166664</v>
      </c>
      <c r="T1139" s="11">
        <f t="shared" si="107"/>
        <v>42453.611354166664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>
        <f t="shared" si="103"/>
        <v>8750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42756.698275462964</v>
      </c>
      <c r="T1140" s="11">
        <f t="shared" si="107"/>
        <v>42736.698275462964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>
        <f t="shared" si="103"/>
        <v>8000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42005.139189814807</v>
      </c>
      <c r="T1141" s="11">
        <f t="shared" si="107"/>
        <v>41975.139189814807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42222.253715277773</v>
      </c>
      <c r="T1142" s="11">
        <f t="shared" si="107"/>
        <v>42192.253715277773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42194.491319444445</v>
      </c>
      <c r="T1143" s="11">
        <f t="shared" si="107"/>
        <v>42164.491319444445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42051.797766203708</v>
      </c>
      <c r="T1144" s="11">
        <f t="shared" si="107"/>
        <v>42021.797766203708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>
        <f t="shared" si="103"/>
        <v>5625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42354.985254629624</v>
      </c>
      <c r="T1145" s="11">
        <f t="shared" si="107"/>
        <v>42324.985254629624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42122.973611111105</v>
      </c>
      <c r="T1146" s="11">
        <f t="shared" si="107"/>
        <v>42092.973611111105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>
        <f t="shared" si="103"/>
        <v>80000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41914.539259259262</v>
      </c>
      <c r="T1147" s="11">
        <f t="shared" si="107"/>
        <v>41854.539259259262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>
        <f t="shared" si="103"/>
        <v>500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41761.745057870365</v>
      </c>
      <c r="T1148" s="11">
        <f t="shared" si="107"/>
        <v>41723.745057870365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41931.763692129629</v>
      </c>
      <c r="T1149" s="11">
        <f t="shared" si="107"/>
        <v>41871.763692129629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>
        <f t="shared" si="103"/>
        <v>5000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42705.00440972222</v>
      </c>
      <c r="T1150" s="11">
        <f t="shared" si="107"/>
        <v>42674.962743055548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>
        <f t="shared" si="103"/>
        <v>25000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42537.501921296294</v>
      </c>
      <c r="T1151" s="11">
        <f t="shared" si="107"/>
        <v>42507.501921296294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>
        <f t="shared" si="103"/>
        <v>417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42377.74623842592</v>
      </c>
      <c r="T1152" s="11">
        <f t="shared" si="107"/>
        <v>42317.74623842592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42253.894247685181</v>
      </c>
      <c r="T1153" s="11">
        <f t="shared" si="107"/>
        <v>42223.894247685181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6</v>
      </c>
      <c r="P1154">
        <f t="shared" si="103"/>
        <v>1067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42139.501296296294</v>
      </c>
      <c r="T1154" s="11">
        <f t="shared" si="107"/>
        <v>42109.501296296294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ROUND(IFERROR(E1155/D1155*100,0),0)</f>
        <v>1</v>
      </c>
      <c r="P1155">
        <f t="shared" ref="P1155:P1218" si="109">IFERROR(ROUND(D1155/L1155,0),0)</f>
        <v>8000</v>
      </c>
      <c r="Q1155" t="str">
        <f t="shared" ref="Q1155:Q1218" si="110">LEFT(N1155,FIND("/",N1155,1)-1)</f>
        <v>food</v>
      </c>
      <c r="R1155" t="str">
        <f t="shared" ref="R1155:R1218" si="111">MID(N1155,FIND("/",N1155,1)+1,LEN(N1155))</f>
        <v>food trucks</v>
      </c>
      <c r="S1155" s="11">
        <f t="shared" ref="S1155:S1218" si="112">I1155/60/60/24+DATE(1970,1,1)+(-5/24)</f>
        <v>42173.505844907406</v>
      </c>
      <c r="T1155" s="11">
        <f t="shared" ref="T1155:T1218" si="113">J1155/60/60/24+DATE(1970,1,1)+(-5/24)</f>
        <v>42143.505844907406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>
        <f t="shared" si="109"/>
        <v>1667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42252.900532407402</v>
      </c>
      <c r="T1156" s="11">
        <f t="shared" si="113"/>
        <v>42222.900532407402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>
        <f t="shared" si="109"/>
        <v>3125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41865.555648148147</v>
      </c>
      <c r="T1157" s="11">
        <f t="shared" si="113"/>
        <v>41835.555648148147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42058.862986111104</v>
      </c>
      <c r="T1158" s="11">
        <f t="shared" si="113"/>
        <v>42028.862986111104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>
        <f t="shared" si="109"/>
        <v>3333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41978.461574074077</v>
      </c>
      <c r="T1159" s="11">
        <f t="shared" si="113"/>
        <v>41918.419907407406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>
        <f t="shared" si="109"/>
        <v>2500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41981.883425925924</v>
      </c>
      <c r="T1160" s="11">
        <f t="shared" si="113"/>
        <v>41951.883425925924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42185.447916666664</v>
      </c>
      <c r="T1161" s="11">
        <f t="shared" si="113"/>
        <v>42154.518113425926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>
        <f t="shared" si="109"/>
        <v>1579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42090.90493055556</v>
      </c>
      <c r="T1162" s="11">
        <f t="shared" si="113"/>
        <v>42060.946597222217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42143.421168981477</v>
      </c>
      <c r="T1163" s="11">
        <f t="shared" si="113"/>
        <v>42122.421168981477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>
        <f t="shared" si="109"/>
        <v>30000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41907.475277777776</v>
      </c>
      <c r="T1164" s="11">
        <f t="shared" si="113"/>
        <v>41876.475277777776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41860.515277777777</v>
      </c>
      <c r="T1165" s="11">
        <f t="shared" si="113"/>
        <v>41830.515277777777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42539.51599537037</v>
      </c>
      <c r="T1166" s="11">
        <f t="shared" si="113"/>
        <v>42509.51599537037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>
        <f t="shared" si="109"/>
        <v>400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41826.006134259253</v>
      </c>
      <c r="T1167" s="11">
        <f t="shared" si="113"/>
        <v>41792.006134259253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>
        <f t="shared" si="109"/>
        <v>1875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42180.958333333336</v>
      </c>
      <c r="T1168" s="11">
        <f t="shared" si="113"/>
        <v>42150.277106481481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>
        <f t="shared" si="109"/>
        <v>3750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41894.526562499996</v>
      </c>
      <c r="T1169" s="11">
        <f t="shared" si="113"/>
        <v>41863.526562499996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>
        <f t="shared" si="109"/>
        <v>6000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42634.845659722218</v>
      </c>
      <c r="T1170" s="11">
        <f t="shared" si="113"/>
        <v>42604.845659722218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>
        <f t="shared" si="109"/>
        <v>3333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42057.145405092589</v>
      </c>
      <c r="T1171" s="11">
        <f t="shared" si="113"/>
        <v>42027.145405092589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>
        <f t="shared" si="109"/>
        <v>12500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42154.684849537036</v>
      </c>
      <c r="T1172" s="11">
        <f t="shared" si="113"/>
        <v>42124.684849537036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>
        <f t="shared" si="109"/>
        <v>25000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41956.638043981475</v>
      </c>
      <c r="T1173" s="11">
        <f t="shared" si="113"/>
        <v>41938.596377314811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41871.473981481482</v>
      </c>
      <c r="T1174" s="11">
        <f t="shared" si="113"/>
        <v>41841.473981481482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>
        <f t="shared" si="109"/>
        <v>125000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42218.97751157407</v>
      </c>
      <c r="T1175" s="11">
        <f t="shared" si="113"/>
        <v>42183.97751157407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>
        <f t="shared" si="109"/>
        <v>789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42498.633414351854</v>
      </c>
      <c r="T1176" s="11">
        <f t="shared" si="113"/>
        <v>42468.633414351854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>
        <f t="shared" si="109"/>
        <v>2222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42200.520127314812</v>
      </c>
      <c r="T1177" s="11">
        <f t="shared" si="113"/>
        <v>42170.520127314812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>
        <f t="shared" si="109"/>
        <v>175000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42800.333333333336</v>
      </c>
      <c r="T1178" s="11">
        <f t="shared" si="113"/>
        <v>42745.811319444438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41927.452499999999</v>
      </c>
      <c r="T1179" s="11">
        <f t="shared" si="113"/>
        <v>41897.452499999999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>
        <f t="shared" si="109"/>
        <v>75000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41867.69736111111</v>
      </c>
      <c r="T1180" s="11">
        <f t="shared" si="113"/>
        <v>41837.69736111111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>
        <f t="shared" si="109"/>
        <v>12000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42305.511886574073</v>
      </c>
      <c r="T1181" s="11">
        <f t="shared" si="113"/>
        <v>42275.511886574073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>
        <f t="shared" si="109"/>
        <v>588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41818.598541666666</v>
      </c>
      <c r="T1182" s="11">
        <f t="shared" si="113"/>
        <v>41781.598541666666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>
        <f t="shared" si="109"/>
        <v>16667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42064.131030092591</v>
      </c>
      <c r="T1183" s="11">
        <f t="shared" si="113"/>
        <v>42034.131030092591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>
        <f t="shared" si="109"/>
        <v>250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42747.487499999996</v>
      </c>
      <c r="T1184" s="11">
        <f t="shared" si="113"/>
        <v>42728.619074074071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833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42675.957638888889</v>
      </c>
      <c r="T1185" s="11">
        <f t="shared" si="113"/>
        <v>42656.653043981474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>
        <f t="shared" si="109"/>
        <v>59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42772.391331018516</v>
      </c>
      <c r="T1186" s="11">
        <f t="shared" si="113"/>
        <v>42741.391331018516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>
        <f t="shared" si="109"/>
        <v>113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42162.958333333336</v>
      </c>
      <c r="T1187" s="11">
        <f t="shared" si="113"/>
        <v>42130.656817129631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>
        <f t="shared" si="109"/>
        <v>61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42156.737499999996</v>
      </c>
      <c r="T1188" s="11">
        <f t="shared" si="113"/>
        <v>42123.655034722215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>
        <f t="shared" si="109"/>
        <v>125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42141.541666666664</v>
      </c>
      <c r="T1189" s="11">
        <f t="shared" si="113"/>
        <v>42109.686608796292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>
        <f t="shared" si="109"/>
        <v>24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42732.492361111108</v>
      </c>
      <c r="T1190" s="11">
        <f t="shared" si="113"/>
        <v>42711.492361111108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>
        <f t="shared" si="109"/>
        <v>105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42550.770775462959</v>
      </c>
      <c r="T1191" s="11">
        <f t="shared" si="113"/>
        <v>42529.770775462959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38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41882.457465277774</v>
      </c>
      <c r="T1192" s="11">
        <f t="shared" si="113"/>
        <v>41852.457465277774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>
        <f t="shared" si="109"/>
        <v>82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42449.353703703695</v>
      </c>
      <c r="T1193" s="11">
        <f t="shared" si="113"/>
        <v>42419.395370370366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7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42777.298356481479</v>
      </c>
      <c r="T1194" s="11">
        <f t="shared" si="113"/>
        <v>42747.298356481479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>
        <f t="shared" si="109"/>
        <v>77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42469.526076388887</v>
      </c>
      <c r="T1195" s="11">
        <f t="shared" si="113"/>
        <v>42409.567743055559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>
        <f t="shared" si="109"/>
        <v>18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42102.27984953703</v>
      </c>
      <c r="T1196" s="11">
        <f t="shared" si="113"/>
        <v>42072.27984953703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59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42358.166666666664</v>
      </c>
      <c r="T1197" s="11">
        <f t="shared" si="113"/>
        <v>42298.139502314814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>
        <f t="shared" si="109"/>
        <v>28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42356.610405092586</v>
      </c>
      <c r="T1198" s="11">
        <f t="shared" si="113"/>
        <v>42326.610405092586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>
        <f t="shared" si="109"/>
        <v>48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42534.040972222218</v>
      </c>
      <c r="T1199" s="11">
        <f t="shared" si="113"/>
        <v>42503.456412037034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>
        <f t="shared" si="109"/>
        <v>21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42368.916666666664</v>
      </c>
      <c r="T1200" s="11">
        <f t="shared" si="113"/>
        <v>42333.410717592589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>
        <f t="shared" si="109"/>
        <v>295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42193.562499999993</v>
      </c>
      <c r="T1201" s="11">
        <f t="shared" si="113"/>
        <v>42161.562499999993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>
        <f t="shared" si="109"/>
        <v>47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42110.269166666665</v>
      </c>
      <c r="T1202" s="11">
        <f t="shared" si="113"/>
        <v>42089.269166666665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>
        <f t="shared" si="109"/>
        <v>54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42566.398680555554</v>
      </c>
      <c r="T1203" s="11">
        <f t="shared" si="113"/>
        <v>42536.398680555554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>
        <f t="shared" si="109"/>
        <v>92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42182.080486111103</v>
      </c>
      <c r="T1204" s="11">
        <f t="shared" si="113"/>
        <v>42152.080486111103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>
        <f t="shared" si="109"/>
        <v>161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42155.4065625</v>
      </c>
      <c r="T1205" s="11">
        <f t="shared" si="113"/>
        <v>42125.4065625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>
        <f t="shared" si="109"/>
        <v>228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42341.999999999993</v>
      </c>
      <c r="T1206" s="11">
        <f t="shared" si="113"/>
        <v>42297.539733796293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>
        <f t="shared" si="109"/>
        <v>210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42168.298043981478</v>
      </c>
      <c r="T1207" s="11">
        <f t="shared" si="113"/>
        <v>42138.298043981478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>
        <f t="shared" si="109"/>
        <v>28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42805.353472222218</v>
      </c>
      <c r="T1208" s="11">
        <f t="shared" si="113"/>
        <v>42772.567743055559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>
        <f t="shared" si="109"/>
        <v>118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42460.208333333336</v>
      </c>
      <c r="T1209" s="11">
        <f t="shared" si="113"/>
        <v>42430.221909722219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>
        <f t="shared" si="109"/>
        <v>133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42453.459074074075</v>
      </c>
      <c r="T1210" s="11">
        <f t="shared" si="113"/>
        <v>42423.500740740739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130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42791.637789351851</v>
      </c>
      <c r="T1211" s="11">
        <f t="shared" si="113"/>
        <v>42761.637789351851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>
        <f t="shared" si="109"/>
        <v>194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42155.666666666664</v>
      </c>
      <c r="T1212" s="11">
        <f t="shared" si="113"/>
        <v>42132.733472222222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>
        <f t="shared" si="109"/>
        <v>167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42530.658113425925</v>
      </c>
      <c r="T1213" s="11">
        <f t="shared" si="113"/>
        <v>42515.658113425925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>
        <f t="shared" si="109"/>
        <v>30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42334.833333333336</v>
      </c>
      <c r="T1214" s="11">
        <f t="shared" si="113"/>
        <v>42318.741840277777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>
        <f t="shared" si="109"/>
        <v>60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42766.547453703701</v>
      </c>
      <c r="T1215" s="11">
        <f t="shared" si="113"/>
        <v>42731.547453703701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>
        <f t="shared" si="109"/>
        <v>80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42164.632002314807</v>
      </c>
      <c r="T1216" s="11">
        <f t="shared" si="113"/>
        <v>42104.632002314807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>
        <f t="shared" si="109"/>
        <v>9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41789.714768518512</v>
      </c>
      <c r="T1217" s="11">
        <f t="shared" si="113"/>
        <v>41759.714768518512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146</v>
      </c>
      <c r="P1218">
        <f t="shared" si="109"/>
        <v>63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42279.752083333333</v>
      </c>
      <c r="T1218" s="11">
        <f t="shared" si="113"/>
        <v>42247.408067129632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ROUND(IFERROR(E1219/D1219*100,0),0)</f>
        <v>103</v>
      </c>
      <c r="P1219">
        <f t="shared" ref="P1219:P1282" si="115">IFERROR(ROUND(D1219/L1219,0),0)</f>
        <v>145</v>
      </c>
      <c r="Q1219" t="str">
        <f t="shared" ref="Q1219:Q1282" si="116">LEFT(N1219,FIND("/",N1219,1)-1)</f>
        <v>photography</v>
      </c>
      <c r="R1219" t="str">
        <f t="shared" ref="R1219:R1282" si="117">MID(N1219,FIND("/",N1219,1)+1,LEN(N1219))</f>
        <v>photobooks</v>
      </c>
      <c r="S1219" s="11">
        <f t="shared" ref="S1219:S1282" si="118">I1219/60/60/24+DATE(1970,1,1)+(-5/24)</f>
        <v>42565.6011574074</v>
      </c>
      <c r="T1219" s="11">
        <f t="shared" ref="T1219:T1282" si="119">J1219/60/60/24+DATE(1970,1,1)+(-5/24)</f>
        <v>42535.6011574074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>
        <f t="shared" si="115"/>
        <v>101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42308.916666666664</v>
      </c>
      <c r="T1220" s="11">
        <f t="shared" si="119"/>
        <v>42278.453703703701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>
        <f t="shared" si="115"/>
        <v>65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42663.253622685181</v>
      </c>
      <c r="T1221" s="11">
        <f t="shared" si="119"/>
        <v>42633.253622685181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>
        <f t="shared" si="115"/>
        <v>107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42241.420277777775</v>
      </c>
      <c r="T1222" s="11">
        <f t="shared" si="119"/>
        <v>42211.420277777775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>
        <f t="shared" si="115"/>
        <v>21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42707.791666666664</v>
      </c>
      <c r="T1223" s="11">
        <f t="shared" si="119"/>
        <v>42680.267222222225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>
        <f t="shared" si="115"/>
        <v>29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42460.958333333336</v>
      </c>
      <c r="T1224" s="11">
        <f t="shared" si="119"/>
        <v>42430.512118055551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>
        <f t="shared" si="115"/>
        <v>104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42684.010520833333</v>
      </c>
      <c r="T1225" s="11">
        <f t="shared" si="119"/>
        <v>42653.968854166662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>
        <f t="shared" si="115"/>
        <v>833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41796.341458333329</v>
      </c>
      <c r="T1226" s="11">
        <f t="shared" si="119"/>
        <v>41736.341458333329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>
        <f t="shared" si="115"/>
        <v>1000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41569.697662037033</v>
      </c>
      <c r="T1227" s="11">
        <f t="shared" si="119"/>
        <v>41509.697662037033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>
        <f t="shared" si="115"/>
        <v>1250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41749.833333333328</v>
      </c>
      <c r="T1228" s="11">
        <f t="shared" si="119"/>
        <v>41715.666446759256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41858.083333333328</v>
      </c>
      <c r="T1229" s="11">
        <f t="shared" si="119"/>
        <v>41827.710833333331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>
        <f t="shared" si="115"/>
        <v>208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40814.520925925921</v>
      </c>
      <c r="T1230" s="11">
        <f t="shared" si="119"/>
        <v>40754.520925925921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>
        <f t="shared" si="115"/>
        <v>2750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41015.458333333328</v>
      </c>
      <c r="T1231" s="11">
        <f t="shared" si="119"/>
        <v>40985.251469907402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40598.764236111107</v>
      </c>
      <c r="T1232" s="11">
        <f t="shared" si="119"/>
        <v>40568.764236111107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42243.833333333336</v>
      </c>
      <c r="T1233" s="11">
        <f t="shared" si="119"/>
        <v>42193.733425925922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>
        <f t="shared" si="115"/>
        <v>5000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41553.639699074076</v>
      </c>
      <c r="T1234" s="11">
        <f t="shared" si="119"/>
        <v>41506.639699074076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>
        <f t="shared" si="115"/>
        <v>167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40960.740439814814</v>
      </c>
      <c r="T1235" s="11">
        <f t="shared" si="119"/>
        <v>40939.740439814814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42037.580347222225</v>
      </c>
      <c r="T1236" s="11">
        <f t="shared" si="119"/>
        <v>42007.580347222225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>
        <f t="shared" si="115"/>
        <v>1256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41622.927071759259</v>
      </c>
      <c r="T1237" s="11">
        <f t="shared" si="119"/>
        <v>41582.927071759259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41118.458333333328</v>
      </c>
      <c r="T1238" s="11">
        <f t="shared" si="119"/>
        <v>41110.47180555555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41145.074826388889</v>
      </c>
      <c r="T1239" s="11">
        <f t="shared" si="119"/>
        <v>41125.074826388889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>
        <f t="shared" si="115"/>
        <v>333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40761.402037037034</v>
      </c>
      <c r="T1240" s="11">
        <f t="shared" si="119"/>
        <v>40731.402037037034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40913.754247685181</v>
      </c>
      <c r="T1241" s="11">
        <f t="shared" si="119"/>
        <v>40883.754247685181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>
        <f t="shared" si="115"/>
        <v>1000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41467.70208333333</v>
      </c>
      <c r="T1242" s="11">
        <f t="shared" si="119"/>
        <v>41408.831678240742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>
        <f t="shared" si="115"/>
        <v>147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41946.040972222218</v>
      </c>
      <c r="T1243" s="11">
        <f t="shared" si="119"/>
        <v>41923.629398148143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>
        <f t="shared" si="115"/>
        <v>911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40797.345833333333</v>
      </c>
      <c r="T1244" s="11">
        <f t="shared" si="119"/>
        <v>40781.957199074073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>
        <f t="shared" si="115"/>
        <v>316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40732.666666666664</v>
      </c>
      <c r="T1245" s="11">
        <f t="shared" si="119"/>
        <v>40671.670960648145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>
        <f t="shared" si="115"/>
        <v>44</v>
      </c>
      <c r="Q1246" t="str">
        <f t="shared" si="116"/>
        <v>music</v>
      </c>
      <c r="R1246" t="str">
        <f t="shared" si="117"/>
        <v>rock</v>
      </c>
      <c r="S1246" s="11">
        <f t="shared" si="118"/>
        <v>41386.666666666664</v>
      </c>
      <c r="T1246" s="11">
        <f t="shared" si="119"/>
        <v>41355.617164351846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>
        <f t="shared" si="115"/>
        <v>118</v>
      </c>
      <c r="Q1247" t="str">
        <f t="shared" si="116"/>
        <v>music</v>
      </c>
      <c r="R1247" t="str">
        <f t="shared" si="117"/>
        <v>rock</v>
      </c>
      <c r="S1247" s="11">
        <f t="shared" si="118"/>
        <v>41804.391597222217</v>
      </c>
      <c r="T1247" s="11">
        <f t="shared" si="119"/>
        <v>41774.391597222217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65</v>
      </c>
      <c r="Q1248" t="str">
        <f t="shared" si="116"/>
        <v>music</v>
      </c>
      <c r="R1248" t="str">
        <f t="shared" si="117"/>
        <v>rock</v>
      </c>
      <c r="S1248" s="11">
        <f t="shared" si="118"/>
        <v>40882.876724537033</v>
      </c>
      <c r="T1248" s="11">
        <f t="shared" si="119"/>
        <v>40837.835057870368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>
        <f t="shared" si="115"/>
        <v>70</v>
      </c>
      <c r="Q1249" t="str">
        <f t="shared" si="116"/>
        <v>music</v>
      </c>
      <c r="R1249" t="str">
        <f t="shared" si="117"/>
        <v>rock</v>
      </c>
      <c r="S1249" s="11">
        <f t="shared" si="118"/>
        <v>41400.083969907406</v>
      </c>
      <c r="T1249" s="11">
        <f t="shared" si="119"/>
        <v>41370.083969907406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>
        <f t="shared" si="115"/>
        <v>42</v>
      </c>
      <c r="Q1250" t="str">
        <f t="shared" si="116"/>
        <v>music</v>
      </c>
      <c r="R1250" t="str">
        <f t="shared" si="117"/>
        <v>rock</v>
      </c>
      <c r="S1250" s="11">
        <f t="shared" si="118"/>
        <v>41803.082638888889</v>
      </c>
      <c r="T1250" s="11">
        <f t="shared" si="119"/>
        <v>41767.448530092588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>
        <f t="shared" si="115"/>
        <v>62</v>
      </c>
      <c r="Q1251" t="str">
        <f t="shared" si="116"/>
        <v>music</v>
      </c>
      <c r="R1251" t="str">
        <f t="shared" si="117"/>
        <v>rock</v>
      </c>
      <c r="S1251" s="11">
        <f t="shared" si="118"/>
        <v>41097.532534722224</v>
      </c>
      <c r="T1251" s="11">
        <f t="shared" si="119"/>
        <v>41067.532534722224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>
        <f t="shared" si="115"/>
        <v>59</v>
      </c>
      <c r="Q1252" t="str">
        <f t="shared" si="116"/>
        <v>music</v>
      </c>
      <c r="R1252" t="str">
        <f t="shared" si="117"/>
        <v>rock</v>
      </c>
      <c r="S1252" s="11">
        <f t="shared" si="118"/>
        <v>41888.434386574074</v>
      </c>
      <c r="T1252" s="11">
        <f t="shared" si="119"/>
        <v>41843.434386574074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>
        <f t="shared" si="115"/>
        <v>81</v>
      </c>
      <c r="Q1253" t="str">
        <f t="shared" si="116"/>
        <v>music</v>
      </c>
      <c r="R1253" t="str">
        <f t="shared" si="117"/>
        <v>rock</v>
      </c>
      <c r="S1253" s="11">
        <f t="shared" si="118"/>
        <v>40811.606099537035</v>
      </c>
      <c r="T1253" s="11">
        <f t="shared" si="119"/>
        <v>40751.606099537035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>
        <f t="shared" si="115"/>
        <v>25</v>
      </c>
      <c r="Q1254" t="str">
        <f t="shared" si="116"/>
        <v>music</v>
      </c>
      <c r="R1254" t="str">
        <f t="shared" si="117"/>
        <v>rock</v>
      </c>
      <c r="S1254" s="11">
        <f t="shared" si="118"/>
        <v>41571.779733796291</v>
      </c>
      <c r="T1254" s="11">
        <f t="shared" si="119"/>
        <v>41543.779733796291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>
        <f t="shared" si="115"/>
        <v>0</v>
      </c>
      <c r="Q1255" t="str">
        <f t="shared" si="116"/>
        <v>music</v>
      </c>
      <c r="R1255" t="str">
        <f t="shared" si="117"/>
        <v>rock</v>
      </c>
      <c r="S1255" s="11">
        <f t="shared" si="118"/>
        <v>41885.575312499997</v>
      </c>
      <c r="T1255" s="11">
        <f t="shared" si="119"/>
        <v>41855.575312499997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>
        <f t="shared" si="115"/>
        <v>48</v>
      </c>
      <c r="Q1256" t="str">
        <f t="shared" si="116"/>
        <v>music</v>
      </c>
      <c r="R1256" t="str">
        <f t="shared" si="117"/>
        <v>rock</v>
      </c>
      <c r="S1256" s="11">
        <f t="shared" si="118"/>
        <v>40543.999305555553</v>
      </c>
      <c r="T1256" s="11">
        <f t="shared" si="119"/>
        <v>40487.413032407407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>
        <f t="shared" si="115"/>
        <v>28</v>
      </c>
      <c r="Q1257" t="str">
        <f t="shared" si="116"/>
        <v>music</v>
      </c>
      <c r="R1257" t="str">
        <f t="shared" si="117"/>
        <v>rock</v>
      </c>
      <c r="S1257" s="11">
        <f t="shared" si="118"/>
        <v>41609.678842592592</v>
      </c>
      <c r="T1257" s="11">
        <f t="shared" si="119"/>
        <v>41579.637175925927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>
        <f t="shared" si="115"/>
        <v>83</v>
      </c>
      <c r="Q1258" t="str">
        <f t="shared" si="116"/>
        <v>music</v>
      </c>
      <c r="R1258" t="str">
        <f t="shared" si="117"/>
        <v>rock</v>
      </c>
      <c r="S1258" s="11">
        <f t="shared" si="118"/>
        <v>40951.711006944446</v>
      </c>
      <c r="T1258" s="11">
        <f t="shared" si="119"/>
        <v>40921.711006944446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>
        <f t="shared" si="115"/>
        <v>31</v>
      </c>
      <c r="Q1259" t="str">
        <f t="shared" si="116"/>
        <v>music</v>
      </c>
      <c r="R1259" t="str">
        <f t="shared" si="117"/>
        <v>rock</v>
      </c>
      <c r="S1259" s="11">
        <f t="shared" si="118"/>
        <v>40635.835532407407</v>
      </c>
      <c r="T1259" s="11">
        <f t="shared" si="119"/>
        <v>40586.877199074072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>
        <f t="shared" si="115"/>
        <v>18</v>
      </c>
      <c r="Q1260" t="str">
        <f t="shared" si="116"/>
        <v>music</v>
      </c>
      <c r="R1260" t="str">
        <f t="shared" si="117"/>
        <v>rock</v>
      </c>
      <c r="S1260" s="11">
        <f t="shared" si="118"/>
        <v>41517.402916666666</v>
      </c>
      <c r="T1260" s="11">
        <f t="shared" si="119"/>
        <v>41487.402916666666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>
        <f t="shared" si="115"/>
        <v>26</v>
      </c>
      <c r="Q1261" t="str">
        <f t="shared" si="116"/>
        <v>music</v>
      </c>
      <c r="R1261" t="str">
        <f t="shared" si="117"/>
        <v>rock</v>
      </c>
      <c r="S1261" s="11">
        <f t="shared" si="118"/>
        <v>41798.957638888889</v>
      </c>
      <c r="T1261" s="11">
        <f t="shared" si="119"/>
        <v>41766.762314814812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>
        <f t="shared" si="115"/>
        <v>45</v>
      </c>
      <c r="Q1262" t="str">
        <f t="shared" si="116"/>
        <v>music</v>
      </c>
      <c r="R1262" t="str">
        <f t="shared" si="117"/>
        <v>rock</v>
      </c>
      <c r="S1262" s="11">
        <f t="shared" si="118"/>
        <v>41696.63449074074</v>
      </c>
      <c r="T1262" s="11">
        <f t="shared" si="119"/>
        <v>41666.63449074074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>
        <f t="shared" si="115"/>
        <v>38</v>
      </c>
      <c r="Q1263" t="str">
        <f t="shared" si="116"/>
        <v>music</v>
      </c>
      <c r="R1263" t="str">
        <f t="shared" si="117"/>
        <v>rock</v>
      </c>
      <c r="S1263" s="11">
        <f t="shared" si="118"/>
        <v>41668.134571759256</v>
      </c>
      <c r="T1263" s="11">
        <f t="shared" si="119"/>
        <v>41638.134571759256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>
        <f t="shared" si="115"/>
        <v>62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41686.554305555554</v>
      </c>
      <c r="T1264" s="11">
        <f t="shared" si="119"/>
        <v>41656.554305555554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37</v>
      </c>
      <c r="Q1265" t="str">
        <f t="shared" si="116"/>
        <v>music</v>
      </c>
      <c r="R1265" t="str">
        <f t="shared" si="117"/>
        <v>rock</v>
      </c>
      <c r="S1265" s="11">
        <f t="shared" si="118"/>
        <v>41726.833333333328</v>
      </c>
      <c r="T1265" s="11">
        <f t="shared" si="119"/>
        <v>41691.875810185185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>
        <f t="shared" si="115"/>
        <v>19</v>
      </c>
      <c r="Q1266" t="str">
        <f t="shared" si="116"/>
        <v>music</v>
      </c>
      <c r="R1266" t="str">
        <f t="shared" si="117"/>
        <v>rock</v>
      </c>
      <c r="S1266" s="11">
        <f t="shared" si="118"/>
        <v>41576.454664351848</v>
      </c>
      <c r="T1266" s="11">
        <f t="shared" si="119"/>
        <v>41547.454664351848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>
        <f t="shared" si="115"/>
        <v>53</v>
      </c>
      <c r="Q1267" t="str">
        <f t="shared" si="116"/>
        <v>music</v>
      </c>
      <c r="R1267" t="str">
        <f t="shared" si="117"/>
        <v>rock</v>
      </c>
      <c r="S1267" s="11">
        <f t="shared" si="118"/>
        <v>40512.446932870364</v>
      </c>
      <c r="T1267" s="11">
        <f t="shared" si="119"/>
        <v>40465.446932870364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>
        <f t="shared" si="115"/>
        <v>190</v>
      </c>
      <c r="Q1268" t="str">
        <f t="shared" si="116"/>
        <v>music</v>
      </c>
      <c r="R1268" t="str">
        <f t="shared" si="117"/>
        <v>rock</v>
      </c>
      <c r="S1268" s="11">
        <f t="shared" si="118"/>
        <v>41650.668344907404</v>
      </c>
      <c r="T1268" s="11">
        <f t="shared" si="119"/>
        <v>41620.668344907404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>
        <f t="shared" si="115"/>
        <v>138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41479.376828703702</v>
      </c>
      <c r="T1269" s="11">
        <f t="shared" si="119"/>
        <v>41449.376828703702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>
        <f t="shared" si="115"/>
        <v>66</v>
      </c>
      <c r="Q1270" t="str">
        <f t="shared" si="116"/>
        <v>music</v>
      </c>
      <c r="R1270" t="str">
        <f t="shared" si="117"/>
        <v>rock</v>
      </c>
      <c r="S1270" s="11">
        <f t="shared" si="118"/>
        <v>41537.637118055551</v>
      </c>
      <c r="T1270" s="11">
        <f t="shared" si="119"/>
        <v>41507.637118055551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>
        <f t="shared" si="115"/>
        <v>91</v>
      </c>
      <c r="Q1271" t="str">
        <f t="shared" si="116"/>
        <v>music</v>
      </c>
      <c r="R1271" t="str">
        <f t="shared" si="117"/>
        <v>rock</v>
      </c>
      <c r="S1271" s="11">
        <f t="shared" si="118"/>
        <v>42475.791666666664</v>
      </c>
      <c r="T1271" s="11">
        <f t="shared" si="119"/>
        <v>42445.614722222213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>
        <f t="shared" si="115"/>
        <v>59</v>
      </c>
      <c r="Q1272" t="str">
        <f t="shared" si="116"/>
        <v>music</v>
      </c>
      <c r="R1272" t="str">
        <f t="shared" si="117"/>
        <v>rock</v>
      </c>
      <c r="S1272" s="11">
        <f t="shared" si="118"/>
        <v>40993.60696759259</v>
      </c>
      <c r="T1272" s="11">
        <f t="shared" si="119"/>
        <v>40933.648634259262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>
        <f t="shared" si="115"/>
        <v>242</v>
      </c>
      <c r="Q1273" t="str">
        <f t="shared" si="116"/>
        <v>music</v>
      </c>
      <c r="R1273" t="str">
        <f t="shared" si="117"/>
        <v>rock</v>
      </c>
      <c r="S1273" s="11">
        <f t="shared" si="118"/>
        <v>41591.516886574071</v>
      </c>
      <c r="T1273" s="11">
        <f t="shared" si="119"/>
        <v>41561.475219907406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179</v>
      </c>
      <c r="Q1274" t="str">
        <f t="shared" si="116"/>
        <v>music</v>
      </c>
      <c r="R1274" t="str">
        <f t="shared" si="117"/>
        <v>rock</v>
      </c>
      <c r="S1274" s="11">
        <f t="shared" si="118"/>
        <v>40343.958333333328</v>
      </c>
      <c r="T1274" s="11">
        <f t="shared" si="119"/>
        <v>40274.536793981482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>
        <f t="shared" si="115"/>
        <v>74</v>
      </c>
      <c r="Q1275" t="str">
        <f t="shared" si="116"/>
        <v>music</v>
      </c>
      <c r="R1275" t="str">
        <f t="shared" si="117"/>
        <v>rock</v>
      </c>
      <c r="S1275" s="11">
        <f t="shared" si="118"/>
        <v>41882.521886574068</v>
      </c>
      <c r="T1275" s="11">
        <f t="shared" si="119"/>
        <v>41852.521886574068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>
        <f t="shared" si="115"/>
        <v>54</v>
      </c>
      <c r="Q1276" t="str">
        <f t="shared" si="116"/>
        <v>music</v>
      </c>
      <c r="R1276" t="str">
        <f t="shared" si="117"/>
        <v>rock</v>
      </c>
      <c r="S1276" s="11">
        <f t="shared" si="118"/>
        <v>41151.481770833328</v>
      </c>
      <c r="T1276" s="11">
        <f t="shared" si="119"/>
        <v>41116.481770833328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>
        <f t="shared" si="115"/>
        <v>39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41493.659571759257</v>
      </c>
      <c r="T1277" s="11">
        <f t="shared" si="119"/>
        <v>41458.659571759257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>
        <f t="shared" si="115"/>
        <v>44</v>
      </c>
      <c r="Q1278" t="str">
        <f t="shared" si="116"/>
        <v>music</v>
      </c>
      <c r="R1278" t="str">
        <f t="shared" si="117"/>
        <v>rock</v>
      </c>
      <c r="S1278" s="11">
        <f t="shared" si="118"/>
        <v>40056.958333333328</v>
      </c>
      <c r="T1278" s="11">
        <f t="shared" si="119"/>
        <v>40007.49591435185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>
        <f t="shared" si="115"/>
        <v>36</v>
      </c>
      <c r="Q1279" t="str">
        <f t="shared" si="116"/>
        <v>music</v>
      </c>
      <c r="R1279" t="str">
        <f t="shared" si="117"/>
        <v>rock</v>
      </c>
      <c r="S1279" s="11">
        <f t="shared" si="118"/>
        <v>41156.35355324074</v>
      </c>
      <c r="T1279" s="11">
        <f t="shared" si="119"/>
        <v>41121.35355324074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>
        <f t="shared" si="115"/>
        <v>34</v>
      </c>
      <c r="Q1280" t="str">
        <f t="shared" si="116"/>
        <v>music</v>
      </c>
      <c r="R1280" t="str">
        <f t="shared" si="117"/>
        <v>rock</v>
      </c>
      <c r="S1280" s="11">
        <f t="shared" si="118"/>
        <v>41814.875</v>
      </c>
      <c r="T1280" s="11">
        <f t="shared" si="119"/>
        <v>41786.346828703703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>
        <f t="shared" si="115"/>
        <v>66</v>
      </c>
      <c r="Q1281" t="str">
        <f t="shared" si="116"/>
        <v>music</v>
      </c>
      <c r="R1281" t="str">
        <f t="shared" si="117"/>
        <v>rock</v>
      </c>
      <c r="S1281" s="11">
        <f t="shared" si="118"/>
        <v>41721.849189814813</v>
      </c>
      <c r="T1281" s="11">
        <f t="shared" si="119"/>
        <v>41681.890856481477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111</v>
      </c>
      <c r="P1282">
        <f t="shared" si="115"/>
        <v>115</v>
      </c>
      <c r="Q1282" t="str">
        <f t="shared" si="116"/>
        <v>music</v>
      </c>
      <c r="R1282" t="str">
        <f t="shared" si="117"/>
        <v>rock</v>
      </c>
      <c r="S1282" s="11">
        <f t="shared" si="118"/>
        <v>40603.54923611111</v>
      </c>
      <c r="T1282" s="11">
        <f t="shared" si="119"/>
        <v>40513.54923611111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ROUND(IFERROR(E1283/D1283*100,0),0)</f>
        <v>111</v>
      </c>
      <c r="P1283">
        <f t="shared" ref="P1283:P1346" si="121">IFERROR(ROUND(D1283/L1283,0),0)</f>
        <v>95</v>
      </c>
      <c r="Q1283" t="str">
        <f t="shared" ref="Q1283:Q1346" si="122">LEFT(N1283,FIND("/",N1283,1)-1)</f>
        <v>music</v>
      </c>
      <c r="R1283" t="str">
        <f t="shared" ref="R1283:R1346" si="123">MID(N1283,FIND("/",N1283,1)+1,LEN(N1283))</f>
        <v>rock</v>
      </c>
      <c r="S1283" s="11">
        <f t="shared" ref="S1283:S1346" si="124">I1283/60/60/24+DATE(1970,1,1)+(-5/24)</f>
        <v>41483.535138888888</v>
      </c>
      <c r="T1283" s="11">
        <f t="shared" ref="T1283:T1346" si="125">J1283/60/60/24+DATE(1970,1,1)+(-5/24)</f>
        <v>41463.535138888888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>
        <f t="shared" si="121"/>
        <v>55</v>
      </c>
      <c r="Q1284" t="str">
        <f t="shared" si="122"/>
        <v>music</v>
      </c>
      <c r="R1284" t="str">
        <f t="shared" si="123"/>
        <v>rock</v>
      </c>
      <c r="S1284" s="11">
        <f t="shared" si="124"/>
        <v>41616.999305555553</v>
      </c>
      <c r="T1284" s="11">
        <f t="shared" si="125"/>
        <v>41586.266840277778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>
        <f t="shared" si="121"/>
        <v>45</v>
      </c>
      <c r="Q1285" t="str">
        <f t="shared" si="122"/>
        <v>music</v>
      </c>
      <c r="R1285" t="str">
        <f t="shared" si="123"/>
        <v>rock</v>
      </c>
      <c r="S1285" s="11">
        <f t="shared" si="124"/>
        <v>41343.958333333328</v>
      </c>
      <c r="T1285" s="11">
        <f t="shared" si="125"/>
        <v>41320.50913194444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42735.499305555553</v>
      </c>
      <c r="T1286" s="11">
        <f t="shared" si="125"/>
        <v>42712.026412037034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42175.374710648146</v>
      </c>
      <c r="T1287" s="11">
        <f t="shared" si="125"/>
        <v>42160.374710648146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>
        <f t="shared" si="121"/>
        <v>75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42052.374999999993</v>
      </c>
      <c r="T1288" s="11">
        <f t="shared" si="125"/>
        <v>42039.176238425927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10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42167.412685185183</v>
      </c>
      <c r="T1289" s="11">
        <f t="shared" si="125"/>
        <v>42107.412685185183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42591.958333333336</v>
      </c>
      <c r="T1290" s="11">
        <f t="shared" si="125"/>
        <v>42560.946331018517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>
        <f t="shared" si="121"/>
        <v>29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42738.926446759251</v>
      </c>
      <c r="T1291" s="11">
        <f t="shared" si="125"/>
        <v>42708.926446759251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>
        <f t="shared" si="121"/>
        <v>41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42117.082638888889</v>
      </c>
      <c r="T1292" s="11">
        <f t="shared" si="125"/>
        <v>42086.406608796293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>
        <f t="shared" si="121"/>
        <v>71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42101.083333333336</v>
      </c>
      <c r="T1293" s="11">
        <f t="shared" si="125"/>
        <v>42064.444340277776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>
        <f t="shared" si="121"/>
        <v>33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42283.749305555553</v>
      </c>
      <c r="T1294" s="11">
        <f t="shared" si="125"/>
        <v>42256.555879629632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>
        <f t="shared" si="121"/>
        <v>125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42322.534386574065</v>
      </c>
      <c r="T1295" s="11">
        <f t="shared" si="125"/>
        <v>42292.492719907408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23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42296.249999999993</v>
      </c>
      <c r="T1296" s="11">
        <f t="shared" si="125"/>
        <v>42278.245335648149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>
        <f t="shared" si="121"/>
        <v>39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42214.499999999993</v>
      </c>
      <c r="T1297" s="11">
        <f t="shared" si="125"/>
        <v>42184.364548611113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>
        <f t="shared" si="121"/>
        <v>37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42442.800613425927</v>
      </c>
      <c r="T1298" s="11">
        <f t="shared" si="125"/>
        <v>42422.842280092591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>
        <f t="shared" si="121"/>
        <v>84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42491.538865740738</v>
      </c>
      <c r="T1299" s="11">
        <f t="shared" si="125"/>
        <v>42461.538865740738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>
        <f t="shared" si="121"/>
        <v>61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42488.472592592596</v>
      </c>
      <c r="T1300" s="11">
        <f t="shared" si="125"/>
        <v>42458.472592592596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109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42199.606006944443</v>
      </c>
      <c r="T1301" s="11">
        <f t="shared" si="125"/>
        <v>42169.606006944443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125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42522.581249999996</v>
      </c>
      <c r="T1302" s="11">
        <f t="shared" si="125"/>
        <v>42483.466874999998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>
        <f t="shared" si="121"/>
        <v>69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42205.916666666664</v>
      </c>
      <c r="T1303" s="11">
        <f t="shared" si="125"/>
        <v>42195.541412037033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42704.891331018516</v>
      </c>
      <c r="T1304" s="11">
        <f t="shared" si="125"/>
        <v>42674.849664351852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>
        <f t="shared" si="121"/>
        <v>32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42582.249999999993</v>
      </c>
      <c r="T1305" s="11">
        <f t="shared" si="125"/>
        <v>42566.232870370368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>
        <f t="shared" si="121"/>
        <v>385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42806.944502314807</v>
      </c>
      <c r="T1306" s="11">
        <f t="shared" si="125"/>
        <v>42746.986168981479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>
        <f t="shared" si="121"/>
        <v>349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42572.520833333336</v>
      </c>
      <c r="T1307" s="11">
        <f t="shared" si="125"/>
        <v>42543.457268518519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>
        <f t="shared" si="121"/>
        <v>309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41977.249236111107</v>
      </c>
      <c r="T1308" s="11">
        <f t="shared" si="125"/>
        <v>41947.249236111107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>
        <f t="shared" si="121"/>
        <v>1111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42417.294895833329</v>
      </c>
      <c r="T1309" s="11">
        <f t="shared" si="125"/>
        <v>42387.294895833329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>
        <f t="shared" si="121"/>
        <v>263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42651.405231481483</v>
      </c>
      <c r="T1310" s="11">
        <f t="shared" si="125"/>
        <v>42611.405231481483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>
        <f t="shared" si="121"/>
        <v>329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42292.674398148149</v>
      </c>
      <c r="T1311" s="11">
        <f t="shared" si="125"/>
        <v>42257.674398148149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>
        <f t="shared" si="121"/>
        <v>833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42601.458912037029</v>
      </c>
      <c r="T1312" s="11">
        <f t="shared" si="125"/>
        <v>42556.458912037029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>
        <f t="shared" si="121"/>
        <v>2500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42704.635636574072</v>
      </c>
      <c r="T1313" s="11">
        <f t="shared" si="125"/>
        <v>42669.593969907401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>
        <f t="shared" si="121"/>
        <v>4600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42112.494467592587</v>
      </c>
      <c r="T1314" s="11">
        <f t="shared" si="125"/>
        <v>42082.494467592587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>
        <f t="shared" si="121"/>
        <v>328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42432.50131944444</v>
      </c>
      <c r="T1315" s="11">
        <f t="shared" si="125"/>
        <v>42402.50131944444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>
        <f t="shared" si="121"/>
        <v>16364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42664.461342592585</v>
      </c>
      <c r="T1316" s="11">
        <f t="shared" si="125"/>
        <v>42604.461342592585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>
        <f t="shared" si="121"/>
        <v>403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42313.833333333336</v>
      </c>
      <c r="T1317" s="11">
        <f t="shared" si="125"/>
        <v>42278.289907407401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>
        <f t="shared" si="121"/>
        <v>75000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42428.753576388881</v>
      </c>
      <c r="T1318" s="11">
        <f t="shared" si="125"/>
        <v>42393.753576388881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>
        <f t="shared" si="121"/>
        <v>10526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42572.374999999993</v>
      </c>
      <c r="T1319" s="11">
        <f t="shared" si="125"/>
        <v>42520.027152777773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>
        <f t="shared" si="121"/>
        <v>296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42014.835324074076</v>
      </c>
      <c r="T1320" s="11">
        <f t="shared" si="125"/>
        <v>41984.835324074076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>
        <f t="shared" si="121"/>
        <v>644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41831.458333333328</v>
      </c>
      <c r="T1321" s="11">
        <f t="shared" si="125"/>
        <v>41816.603761574072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>
        <f t="shared" si="121"/>
        <v>33333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42734.749999999993</v>
      </c>
      <c r="T1322" s="11">
        <f t="shared" si="125"/>
        <v>42705.482013888883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>
        <f t="shared" si="121"/>
        <v>66000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42727.540937499994</v>
      </c>
      <c r="T1323" s="11">
        <f t="shared" si="125"/>
        <v>42697.540937499994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>
        <f t="shared" si="121"/>
        <v>8750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42145.448206018518</v>
      </c>
      <c r="T1324" s="11">
        <f t="shared" si="125"/>
        <v>42115.448206018518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>
        <f t="shared" si="121"/>
        <v>341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42486.079861111109</v>
      </c>
      <c r="T1325" s="11">
        <f t="shared" si="125"/>
        <v>42451.490115740737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>
        <f t="shared" si="121"/>
        <v>556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42656.425370370365</v>
      </c>
      <c r="T1326" s="11">
        <f t="shared" si="125"/>
        <v>42626.425370370365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>
        <f t="shared" si="121"/>
        <v>2500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42733.877719907403</v>
      </c>
      <c r="T1327" s="11">
        <f t="shared" si="125"/>
        <v>42703.877719907403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>
        <f t="shared" si="121"/>
        <v>9091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42019.583657407398</v>
      </c>
      <c r="T1328" s="11">
        <f t="shared" si="125"/>
        <v>41974.583657407398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>
        <f t="shared" si="121"/>
        <v>1171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42153.470312500001</v>
      </c>
      <c r="T1329" s="11">
        <f t="shared" si="125"/>
        <v>42123.470312500001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>
        <f t="shared" si="121"/>
        <v>5000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42657.434421296297</v>
      </c>
      <c r="T1330" s="11">
        <f t="shared" si="125"/>
        <v>42612.434421296297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>
        <f t="shared" si="121"/>
        <v>5556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41975.054918981477</v>
      </c>
      <c r="T1331" s="11">
        <f t="shared" si="125"/>
        <v>41935.013252314813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>
        <f t="shared" si="121"/>
        <v>700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42552.958333333336</v>
      </c>
      <c r="T1332" s="11">
        <f t="shared" si="125"/>
        <v>42522.068391203698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>
        <f t="shared" si="121"/>
        <v>7353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42599.295763888884</v>
      </c>
      <c r="T1333" s="11">
        <f t="shared" si="125"/>
        <v>42569.295763888884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42761.851944444446</v>
      </c>
      <c r="T1334" s="11">
        <f t="shared" si="125"/>
        <v>42731.851944444446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41835.8984375</v>
      </c>
      <c r="T1335" s="11">
        <f t="shared" si="125"/>
        <v>41805.8984375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>
        <f t="shared" si="121"/>
        <v>482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42440.565821759257</v>
      </c>
      <c r="T1336" s="11">
        <f t="shared" si="125"/>
        <v>42410.565821759257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>
        <f t="shared" si="121"/>
        <v>1563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42343.728032407402</v>
      </c>
      <c r="T1337" s="11">
        <f t="shared" si="125"/>
        <v>42313.728032407402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>
        <f t="shared" si="121"/>
        <v>446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41990.655416666668</v>
      </c>
      <c r="T1338" s="11">
        <f t="shared" si="125"/>
        <v>41955.655416666668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>
        <f t="shared" si="121"/>
        <v>357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42797.368969907409</v>
      </c>
      <c r="T1339" s="11">
        <f t="shared" si="125"/>
        <v>42767.368969907409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>
        <f t="shared" si="121"/>
        <v>2000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42218.595289351848</v>
      </c>
      <c r="T1340" s="11">
        <f t="shared" si="125"/>
        <v>42188.595289351848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>
        <f t="shared" si="121"/>
        <v>1351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41981.480497685181</v>
      </c>
      <c r="T1341" s="11">
        <f t="shared" si="125"/>
        <v>41936.438831018517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41866.387187499997</v>
      </c>
      <c r="T1342" s="11">
        <f t="shared" si="125"/>
        <v>41836.387187499997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>
        <f t="shared" si="121"/>
        <v>543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42644.415706018517</v>
      </c>
      <c r="T1343" s="11">
        <f t="shared" si="125"/>
        <v>42612.415706018517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>
        <f t="shared" si="121"/>
        <v>50000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42202.608090277768</v>
      </c>
      <c r="T1344" s="11">
        <f t="shared" si="125"/>
        <v>42172.608090277768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>
        <f t="shared" si="121"/>
        <v>155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42600.957638888889</v>
      </c>
      <c r="T1345" s="11">
        <f t="shared" si="125"/>
        <v>42542.318090277775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378</v>
      </c>
      <c r="P1346">
        <f t="shared" si="121"/>
        <v>11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42551.581469907404</v>
      </c>
      <c r="T1346" s="11">
        <f t="shared" si="125"/>
        <v>42522.581469907404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ROUND(IFERROR(E1347/D1347*100,0),0)</f>
        <v>125</v>
      </c>
      <c r="P1347">
        <f t="shared" ref="P1347:P1410" si="127">IFERROR(ROUND(D1347/L1347,0),0)</f>
        <v>43</v>
      </c>
      <c r="Q1347" t="str">
        <f t="shared" ref="Q1347:Q1410" si="128">LEFT(N1347,FIND("/",N1347,1)-1)</f>
        <v>publishing</v>
      </c>
      <c r="R1347" t="str">
        <f t="shared" ref="R1347:R1410" si="129">MID(N1347,FIND("/",N1347,1)+1,LEN(N1347))</f>
        <v>nonfiction</v>
      </c>
      <c r="S1347" s="11">
        <f t="shared" ref="S1347:S1410" si="130">I1347/60/60/24+DATE(1970,1,1)+(-5/24)</f>
        <v>41834.606006944443</v>
      </c>
      <c r="T1347" s="11">
        <f t="shared" ref="T1347:T1410" si="131">J1347/60/60/24+DATE(1970,1,1)+(-5/24)</f>
        <v>41799.606006944443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>
        <f t="shared" si="127"/>
        <v>33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41451.867488425924</v>
      </c>
      <c r="T1348" s="11">
        <f t="shared" si="131"/>
        <v>41421.867488425924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>
        <f t="shared" si="127"/>
        <v>81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42070.429687499993</v>
      </c>
      <c r="T1349" s="11">
        <f t="shared" si="131"/>
        <v>42040.429687499993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>
        <f t="shared" si="127"/>
        <v>226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41991.29783564814</v>
      </c>
      <c r="T1350" s="11">
        <f t="shared" si="131"/>
        <v>41963.29783564814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>
        <f t="shared" si="127"/>
        <v>29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42354.082638888889</v>
      </c>
      <c r="T1351" s="11">
        <f t="shared" si="131"/>
        <v>42317.124247685184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>
        <f t="shared" si="127"/>
        <v>64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42363.804791666662</v>
      </c>
      <c r="T1352" s="11">
        <f t="shared" si="131"/>
        <v>42333.804791666662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>
        <f t="shared" si="127"/>
        <v>167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42412.531759259255</v>
      </c>
      <c r="T1353" s="11">
        <f t="shared" si="131"/>
        <v>42382.531759259255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>
        <f t="shared" si="127"/>
        <v>44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42251.957638888889</v>
      </c>
      <c r="T1354" s="11">
        <f t="shared" si="131"/>
        <v>42200.369976851849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>
        <f t="shared" si="127"/>
        <v>24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41343.791666666664</v>
      </c>
      <c r="T1355" s="11">
        <f t="shared" si="131"/>
        <v>41308.909583333334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>
        <f t="shared" si="127"/>
        <v>19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42532.599293981482</v>
      </c>
      <c r="T1356" s="11">
        <f t="shared" si="131"/>
        <v>42502.599293981482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>
        <f t="shared" si="127"/>
        <v>21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41243.208333333328</v>
      </c>
      <c r="T1357" s="11">
        <f t="shared" si="131"/>
        <v>41213.046354166661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>
        <f t="shared" si="127"/>
        <v>39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41459.830555555556</v>
      </c>
      <c r="T1358" s="11">
        <f t="shared" si="131"/>
        <v>41429.830555555556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>
        <f t="shared" si="127"/>
        <v>31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41334.040972222218</v>
      </c>
      <c r="T1359" s="11">
        <f t="shared" si="131"/>
        <v>41304.753900462958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>
        <f t="shared" si="127"/>
        <v>61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40719.362534722219</v>
      </c>
      <c r="T1360" s="11">
        <f t="shared" si="131"/>
        <v>40689.362534722219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>
        <f t="shared" si="127"/>
        <v>35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40730.606365740736</v>
      </c>
      <c r="T1361" s="11">
        <f t="shared" si="131"/>
        <v>40668.606365740736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>
        <f t="shared" si="127"/>
        <v>19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41123.692361111105</v>
      </c>
      <c r="T1362" s="11">
        <f t="shared" si="131"/>
        <v>41095.692361111105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>
        <f t="shared" si="127"/>
        <v>23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41811.508935185186</v>
      </c>
      <c r="T1363" s="11">
        <f t="shared" si="131"/>
        <v>41781.508935185186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>
        <f t="shared" si="127"/>
        <v>40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41524.726053240738</v>
      </c>
      <c r="T1364" s="11">
        <f t="shared" si="131"/>
        <v>41464.726053240738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42415.124305555553</v>
      </c>
      <c r="T1365" s="11">
        <f t="shared" si="131"/>
        <v>42396.635729166665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>
        <f t="shared" si="127"/>
        <v>292</v>
      </c>
      <c r="Q1366" t="str">
        <f t="shared" si="128"/>
        <v>music</v>
      </c>
      <c r="R1366" t="str">
        <f t="shared" si="129"/>
        <v>rock</v>
      </c>
      <c r="S1366" s="11">
        <f t="shared" si="130"/>
        <v>42011.487337962964</v>
      </c>
      <c r="T1366" s="11">
        <f t="shared" si="131"/>
        <v>41951.487337962957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11">
        <f t="shared" si="130"/>
        <v>42079.483240740738</v>
      </c>
      <c r="T1367" s="11">
        <f t="shared" si="131"/>
        <v>42049.524907407402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>
        <f t="shared" si="127"/>
        <v>51</v>
      </c>
      <c r="Q1368" t="str">
        <f t="shared" si="128"/>
        <v>music</v>
      </c>
      <c r="R1368" t="str">
        <f t="shared" si="129"/>
        <v>rock</v>
      </c>
      <c r="S1368" s="11">
        <f t="shared" si="130"/>
        <v>41969.829432870371</v>
      </c>
      <c r="T1368" s="11">
        <f t="shared" si="131"/>
        <v>41924.787766203699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>
        <f t="shared" si="127"/>
        <v>56</v>
      </c>
      <c r="Q1369" t="str">
        <f t="shared" si="128"/>
        <v>music</v>
      </c>
      <c r="R1369" t="str">
        <f t="shared" si="129"/>
        <v>rock</v>
      </c>
      <c r="S1369" s="11">
        <f t="shared" si="130"/>
        <v>42321.836226851847</v>
      </c>
      <c r="T1369" s="11">
        <f t="shared" si="131"/>
        <v>42291.794560185182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>
        <f t="shared" si="127"/>
        <v>57</v>
      </c>
      <c r="Q1370" t="str">
        <f t="shared" si="128"/>
        <v>music</v>
      </c>
      <c r="R1370" t="str">
        <f t="shared" si="129"/>
        <v>rock</v>
      </c>
      <c r="S1370" s="11">
        <f t="shared" si="130"/>
        <v>42169.982569444437</v>
      </c>
      <c r="T1370" s="11">
        <f t="shared" si="131"/>
        <v>42145.982569444437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>
        <f t="shared" si="127"/>
        <v>80</v>
      </c>
      <c r="Q1371" t="str">
        <f t="shared" si="128"/>
        <v>music</v>
      </c>
      <c r="R1371" t="str">
        <f t="shared" si="129"/>
        <v>rock</v>
      </c>
      <c r="S1371" s="11">
        <f t="shared" si="130"/>
        <v>41740.385949074072</v>
      </c>
      <c r="T1371" s="11">
        <f t="shared" si="131"/>
        <v>41710.385949074072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>
        <f t="shared" si="127"/>
        <v>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41562.795023148145</v>
      </c>
      <c r="T1372" s="11">
        <f t="shared" si="131"/>
        <v>41547.795023148145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>
        <f t="shared" si="127"/>
        <v>100</v>
      </c>
      <c r="Q1373" t="str">
        <f t="shared" si="128"/>
        <v>music</v>
      </c>
      <c r="R1373" t="str">
        <f t="shared" si="129"/>
        <v>rock</v>
      </c>
      <c r="S1373" s="11">
        <f t="shared" si="130"/>
        <v>42131.550254629627</v>
      </c>
      <c r="T1373" s="11">
        <f t="shared" si="131"/>
        <v>42101.550254629627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31</v>
      </c>
      <c r="Q1374" t="str">
        <f t="shared" si="128"/>
        <v>music</v>
      </c>
      <c r="R1374" t="str">
        <f t="shared" si="129"/>
        <v>rock</v>
      </c>
      <c r="S1374" s="11">
        <f t="shared" si="130"/>
        <v>41102.53162037037</v>
      </c>
      <c r="T1374" s="11">
        <f t="shared" si="131"/>
        <v>41072.53162037037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>
        <f t="shared" si="127"/>
        <v>192</v>
      </c>
      <c r="Q1375" t="str">
        <f t="shared" si="128"/>
        <v>music</v>
      </c>
      <c r="R1375" t="str">
        <f t="shared" si="129"/>
        <v>rock</v>
      </c>
      <c r="S1375" s="11">
        <f t="shared" si="130"/>
        <v>42734.743437499994</v>
      </c>
      <c r="T1375" s="11">
        <f t="shared" si="131"/>
        <v>42704.743437499994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>
        <f t="shared" si="127"/>
        <v>23</v>
      </c>
      <c r="Q1376" t="str">
        <f t="shared" si="128"/>
        <v>music</v>
      </c>
      <c r="R1376" t="str">
        <f t="shared" si="129"/>
        <v>rock</v>
      </c>
      <c r="S1376" s="11">
        <f t="shared" si="130"/>
        <v>42453.911898148144</v>
      </c>
      <c r="T1376" s="11">
        <f t="shared" si="131"/>
        <v>42423.953564814808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>
        <f t="shared" si="127"/>
        <v>37</v>
      </c>
      <c r="Q1377" t="str">
        <f t="shared" si="128"/>
        <v>music</v>
      </c>
      <c r="R1377" t="str">
        <f t="shared" si="129"/>
        <v>rock</v>
      </c>
      <c r="S1377" s="11">
        <f t="shared" si="130"/>
        <v>42749.857858796291</v>
      </c>
      <c r="T1377" s="11">
        <f t="shared" si="131"/>
        <v>42719.857858796291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>
        <f t="shared" si="127"/>
        <v>22</v>
      </c>
      <c r="Q1378" t="str">
        <f t="shared" si="128"/>
        <v>music</v>
      </c>
      <c r="R1378" t="str">
        <f t="shared" si="129"/>
        <v>rock</v>
      </c>
      <c r="S1378" s="11">
        <f t="shared" si="130"/>
        <v>42707.502384259256</v>
      </c>
      <c r="T1378" s="11">
        <f t="shared" si="131"/>
        <v>42677.460717592585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>
        <f t="shared" si="127"/>
        <v>42</v>
      </c>
      <c r="Q1379" t="str">
        <f t="shared" si="128"/>
        <v>music</v>
      </c>
      <c r="R1379" t="str">
        <f t="shared" si="129"/>
        <v>rock</v>
      </c>
      <c r="S1379" s="11">
        <f t="shared" si="130"/>
        <v>42768.96597222222</v>
      </c>
      <c r="T1379" s="11">
        <f t="shared" si="131"/>
        <v>42747.01122685185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>
        <f t="shared" si="127"/>
        <v>15</v>
      </c>
      <c r="Q1380" t="str">
        <f t="shared" si="128"/>
        <v>music</v>
      </c>
      <c r="R1380" t="str">
        <f t="shared" si="129"/>
        <v>rock</v>
      </c>
      <c r="S1380" s="11">
        <f t="shared" si="130"/>
        <v>42583.551041666658</v>
      </c>
      <c r="T1380" s="11">
        <f t="shared" si="131"/>
        <v>42568.551041666658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>
        <f t="shared" si="127"/>
        <v>66</v>
      </c>
      <c r="Q1381" t="str">
        <f t="shared" si="128"/>
        <v>music</v>
      </c>
      <c r="R1381" t="str">
        <f t="shared" si="129"/>
        <v>rock</v>
      </c>
      <c r="S1381" s="11">
        <f t="shared" si="130"/>
        <v>42160.28328703704</v>
      </c>
      <c r="T1381" s="11">
        <f t="shared" si="131"/>
        <v>42130.28328703704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5</v>
      </c>
      <c r="Q1382" t="str">
        <f t="shared" si="128"/>
        <v>music</v>
      </c>
      <c r="R1382" t="str">
        <f t="shared" si="129"/>
        <v>rock</v>
      </c>
      <c r="S1382" s="11">
        <f t="shared" si="130"/>
        <v>42163.874999999993</v>
      </c>
      <c r="T1382" s="11">
        <f t="shared" si="131"/>
        <v>42141.554467592585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>
        <f t="shared" si="127"/>
        <v>68</v>
      </c>
      <c r="Q1383" t="str">
        <f t="shared" si="128"/>
        <v>music</v>
      </c>
      <c r="R1383" t="str">
        <f t="shared" si="129"/>
        <v>rock</v>
      </c>
      <c r="S1383" s="11">
        <f t="shared" si="130"/>
        <v>42733.006076388883</v>
      </c>
      <c r="T1383" s="11">
        <f t="shared" si="131"/>
        <v>42703.006076388883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>
        <f t="shared" si="127"/>
        <v>54</v>
      </c>
      <c r="Q1384" t="str">
        <f t="shared" si="128"/>
        <v>music</v>
      </c>
      <c r="R1384" t="str">
        <f t="shared" si="129"/>
        <v>rock</v>
      </c>
      <c r="S1384" s="11">
        <f t="shared" si="130"/>
        <v>41400.591851851852</v>
      </c>
      <c r="T1384" s="11">
        <f t="shared" si="131"/>
        <v>41370.591851851852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>
        <f t="shared" si="127"/>
        <v>24</v>
      </c>
      <c r="Q1385" t="str">
        <f t="shared" si="128"/>
        <v>music</v>
      </c>
      <c r="R1385" t="str">
        <f t="shared" si="129"/>
        <v>rock</v>
      </c>
      <c r="S1385" s="11">
        <f t="shared" si="130"/>
        <v>42726.866643518515</v>
      </c>
      <c r="T1385" s="11">
        <f t="shared" si="131"/>
        <v>42706.866643518515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>
        <f t="shared" si="127"/>
        <v>56</v>
      </c>
      <c r="Q1386" t="str">
        <f t="shared" si="128"/>
        <v>music</v>
      </c>
      <c r="R1386" t="str">
        <f t="shared" si="129"/>
        <v>rock</v>
      </c>
      <c r="S1386" s="11">
        <f t="shared" si="130"/>
        <v>42190.526874999996</v>
      </c>
      <c r="T1386" s="11">
        <f t="shared" si="131"/>
        <v>42160.526874999996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>
        <f t="shared" si="127"/>
        <v>60</v>
      </c>
      <c r="Q1387" t="str">
        <f t="shared" si="128"/>
        <v>music</v>
      </c>
      <c r="R1387" t="str">
        <f t="shared" si="129"/>
        <v>rock</v>
      </c>
      <c r="S1387" s="11">
        <f t="shared" si="130"/>
        <v>42489.299305555549</v>
      </c>
      <c r="T1387" s="11">
        <f t="shared" si="131"/>
        <v>42433.480567129627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>
        <f t="shared" si="127"/>
        <v>29</v>
      </c>
      <c r="Q1388" t="str">
        <f t="shared" si="128"/>
        <v>music</v>
      </c>
      <c r="R1388" t="str">
        <f t="shared" si="129"/>
        <v>rock</v>
      </c>
      <c r="S1388" s="11">
        <f t="shared" si="130"/>
        <v>42214.438530092586</v>
      </c>
      <c r="T1388" s="11">
        <f t="shared" si="131"/>
        <v>42184.438530092586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>
        <f t="shared" si="127"/>
        <v>51</v>
      </c>
      <c r="Q1389" t="str">
        <f t="shared" si="128"/>
        <v>music</v>
      </c>
      <c r="R1389" t="str">
        <f t="shared" si="129"/>
        <v>rock</v>
      </c>
      <c r="S1389" s="11">
        <f t="shared" si="130"/>
        <v>42157.979166666664</v>
      </c>
      <c r="T1389" s="11">
        <f t="shared" si="131"/>
        <v>42126.712905092594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>
        <f t="shared" si="127"/>
        <v>45</v>
      </c>
      <c r="Q1390" t="str">
        <f t="shared" si="128"/>
        <v>music</v>
      </c>
      <c r="R1390" t="str">
        <f t="shared" si="129"/>
        <v>rock</v>
      </c>
      <c r="S1390" s="11">
        <f t="shared" si="130"/>
        <v>42660.468055555553</v>
      </c>
      <c r="T1390" s="11">
        <f t="shared" si="131"/>
        <v>42634.406446759262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>
        <f t="shared" si="127"/>
        <v>15</v>
      </c>
      <c r="Q1391" t="str">
        <f t="shared" si="128"/>
        <v>music</v>
      </c>
      <c r="R1391" t="str">
        <f t="shared" si="129"/>
        <v>rock</v>
      </c>
      <c r="S1391" s="11">
        <f t="shared" si="130"/>
        <v>42595.272650462961</v>
      </c>
      <c r="T1391" s="11">
        <f t="shared" si="131"/>
        <v>42565.272650462961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>
        <f t="shared" si="127"/>
        <v>147</v>
      </c>
      <c r="Q1392" t="str">
        <f t="shared" si="128"/>
        <v>music</v>
      </c>
      <c r="R1392" t="str">
        <f t="shared" si="129"/>
        <v>rock</v>
      </c>
      <c r="S1392" s="11">
        <f t="shared" si="130"/>
        <v>42121.508333333331</v>
      </c>
      <c r="T1392" s="11">
        <f t="shared" si="131"/>
        <v>42087.594976851848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>
        <f t="shared" si="127"/>
        <v>38</v>
      </c>
      <c r="Q1393" t="str">
        <f t="shared" si="128"/>
        <v>music</v>
      </c>
      <c r="R1393" t="str">
        <f t="shared" si="129"/>
        <v>rock</v>
      </c>
      <c r="S1393" s="11">
        <f t="shared" si="130"/>
        <v>42237.999305555553</v>
      </c>
      <c r="T1393" s="11">
        <f t="shared" si="131"/>
        <v>42193.442337962959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>
        <f t="shared" si="127"/>
        <v>24</v>
      </c>
      <c r="Q1394" t="str">
        <f t="shared" si="128"/>
        <v>music</v>
      </c>
      <c r="R1394" t="str">
        <f t="shared" si="129"/>
        <v>rock</v>
      </c>
      <c r="S1394" s="11">
        <f t="shared" si="130"/>
        <v>42431.946597222217</v>
      </c>
      <c r="T1394" s="11">
        <f t="shared" si="131"/>
        <v>42400.946597222217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>
        <f t="shared" si="127"/>
        <v>192</v>
      </c>
      <c r="Q1395" t="str">
        <f t="shared" si="128"/>
        <v>music</v>
      </c>
      <c r="R1395" t="str">
        <f t="shared" si="129"/>
        <v>rock</v>
      </c>
      <c r="S1395" s="11">
        <f t="shared" si="130"/>
        <v>42583.473645833328</v>
      </c>
      <c r="T1395" s="11">
        <f t="shared" si="131"/>
        <v>42553.473645833328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>
        <f t="shared" si="127"/>
        <v>44</v>
      </c>
      <c r="Q1396" t="str">
        <f t="shared" si="128"/>
        <v>music</v>
      </c>
      <c r="R1396" t="str">
        <f t="shared" si="129"/>
        <v>rock</v>
      </c>
      <c r="S1396" s="11">
        <f t="shared" si="130"/>
        <v>42794.916666666664</v>
      </c>
      <c r="T1396" s="11">
        <f t="shared" si="131"/>
        <v>42751.936643518515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>
        <f t="shared" si="127"/>
        <v>43</v>
      </c>
      <c r="Q1397" t="str">
        <f t="shared" si="128"/>
        <v>music</v>
      </c>
      <c r="R1397" t="str">
        <f t="shared" si="129"/>
        <v>rock</v>
      </c>
      <c r="S1397" s="11">
        <f t="shared" si="130"/>
        <v>42749.700011574074</v>
      </c>
      <c r="T1397" s="11">
        <f t="shared" si="131"/>
        <v>42719.700011574074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>
        <f t="shared" si="127"/>
        <v>82</v>
      </c>
      <c r="Q1398" t="str">
        <f t="shared" si="128"/>
        <v>music</v>
      </c>
      <c r="R1398" t="str">
        <f t="shared" si="129"/>
        <v>rock</v>
      </c>
      <c r="S1398" s="11">
        <f t="shared" si="130"/>
        <v>42048.790300925924</v>
      </c>
      <c r="T1398" s="11">
        <f t="shared" si="131"/>
        <v>42018.790300925924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>
        <f t="shared" si="127"/>
        <v>63</v>
      </c>
      <c r="Q1399" t="str">
        <f t="shared" si="128"/>
        <v>music</v>
      </c>
      <c r="R1399" t="str">
        <f t="shared" si="129"/>
        <v>rock</v>
      </c>
      <c r="S1399" s="11">
        <f t="shared" si="130"/>
        <v>42670.679861111108</v>
      </c>
      <c r="T1399" s="11">
        <f t="shared" si="131"/>
        <v>42640.709606481476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>
        <f t="shared" si="127"/>
        <v>68</v>
      </c>
      <c r="Q1400" t="str">
        <f t="shared" si="128"/>
        <v>music</v>
      </c>
      <c r="R1400" t="str">
        <f t="shared" si="129"/>
        <v>rock</v>
      </c>
      <c r="S1400" s="11">
        <f t="shared" si="130"/>
        <v>42556.665902777771</v>
      </c>
      <c r="T1400" s="11">
        <f t="shared" si="131"/>
        <v>42526.665902777771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>
        <f t="shared" si="127"/>
        <v>49</v>
      </c>
      <c r="Q1401" t="str">
        <f t="shared" si="128"/>
        <v>music</v>
      </c>
      <c r="R1401" t="str">
        <f t="shared" si="129"/>
        <v>rock</v>
      </c>
      <c r="S1401" s="11">
        <f t="shared" si="130"/>
        <v>41918.795983796292</v>
      </c>
      <c r="T1401" s="11">
        <f t="shared" si="131"/>
        <v>41888.795983796292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>
        <f t="shared" si="127"/>
        <v>10</v>
      </c>
      <c r="Q1402" t="str">
        <f t="shared" si="128"/>
        <v>music</v>
      </c>
      <c r="R1402" t="str">
        <f t="shared" si="129"/>
        <v>rock</v>
      </c>
      <c r="S1402" s="11">
        <f t="shared" si="130"/>
        <v>42533.020833333336</v>
      </c>
      <c r="T1402" s="11">
        <f t="shared" si="131"/>
        <v>42498.132789351854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>
        <f t="shared" si="127"/>
        <v>10</v>
      </c>
      <c r="Q1403" t="str">
        <f t="shared" si="128"/>
        <v>music</v>
      </c>
      <c r="R1403" t="str">
        <f t="shared" si="129"/>
        <v>rock</v>
      </c>
      <c r="S1403" s="11">
        <f t="shared" si="130"/>
        <v>41420.787893518514</v>
      </c>
      <c r="T1403" s="11">
        <f t="shared" si="131"/>
        <v>41399.787893518514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>
        <f t="shared" si="127"/>
        <v>22</v>
      </c>
      <c r="Q1404" t="str">
        <f t="shared" si="128"/>
        <v>music</v>
      </c>
      <c r="R1404" t="str">
        <f t="shared" si="129"/>
        <v>rock</v>
      </c>
      <c r="S1404" s="11">
        <f t="shared" si="130"/>
        <v>42124.80336805556</v>
      </c>
      <c r="T1404" s="11">
        <f t="shared" si="131"/>
        <v>42064.845034722217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>
        <f t="shared" si="127"/>
        <v>61</v>
      </c>
      <c r="Q1405" t="str">
        <f t="shared" si="128"/>
        <v>music</v>
      </c>
      <c r="R1405" t="str">
        <f t="shared" si="129"/>
        <v>rock</v>
      </c>
      <c r="S1405" s="11">
        <f t="shared" si="130"/>
        <v>41480.854571759257</v>
      </c>
      <c r="T1405" s="11">
        <f t="shared" si="131"/>
        <v>41450.854571759257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>
        <f t="shared" si="127"/>
        <v>2900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42057.30190972222</v>
      </c>
      <c r="T1406" s="11">
        <f t="shared" si="131"/>
        <v>42032.30190972222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>
        <f t="shared" si="127"/>
        <v>1471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41971.51390046296</v>
      </c>
      <c r="T1407" s="11">
        <f t="shared" si="131"/>
        <v>41941.472233796296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>
        <f t="shared" si="127"/>
        <v>4000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42350.208333333336</v>
      </c>
      <c r="T1408" s="11">
        <f t="shared" si="131"/>
        <v>42297.224618055552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>
        <f t="shared" si="127"/>
        <v>1500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41863.32844907407</v>
      </c>
      <c r="T1409" s="11">
        <f t="shared" si="131"/>
        <v>41838.32844907407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</v>
      </c>
      <c r="P1410">
        <f t="shared" si="127"/>
        <v>167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42321.705509259256</v>
      </c>
      <c r="T1410" s="11">
        <f t="shared" si="131"/>
        <v>42291.663842592585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ROUND(IFERROR(E1411/D1411*100,0),0)</f>
        <v>0</v>
      </c>
      <c r="P1411">
        <f t="shared" ref="P1411:P1474" si="133">IFERROR(ROUND(D1411/L1411,0),0)</f>
        <v>0</v>
      </c>
      <c r="Q1411" t="str">
        <f t="shared" ref="Q1411:Q1474" si="134">LEFT(N1411,FIND("/",N1411,1)-1)</f>
        <v>publishing</v>
      </c>
      <c r="R1411" t="str">
        <f t="shared" ref="R1411:R1474" si="135">MID(N1411,FIND("/",N1411,1)+1,LEN(N1411))</f>
        <v>translations</v>
      </c>
      <c r="S1411" s="11">
        <f t="shared" ref="S1411:S1474" si="136">I1411/60/60/24+DATE(1970,1,1)+(-5/24)</f>
        <v>42004.966840277775</v>
      </c>
      <c r="T1411" s="11">
        <f t="shared" ref="T1411:T1474" si="137">J1411/60/60/24+DATE(1970,1,1)+(-5/24)</f>
        <v>41944.925173611111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>
        <f t="shared" si="133"/>
        <v>6000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42524.110185185178</v>
      </c>
      <c r="T1412" s="11">
        <f t="shared" si="137"/>
        <v>42479.110185185178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>
        <f t="shared" si="133"/>
        <v>1000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42040.850694444445</v>
      </c>
      <c r="T1413" s="11">
        <f t="shared" si="137"/>
        <v>42012.850694444445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>
        <f t="shared" si="133"/>
        <v>538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41976.855312499996</v>
      </c>
      <c r="T1414" s="11">
        <f t="shared" si="137"/>
        <v>41946.855312499996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2000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42420.228819444441</v>
      </c>
      <c r="T1415" s="11">
        <f t="shared" si="137"/>
        <v>42360.228819444441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>
        <f t="shared" si="133"/>
        <v>500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42738.044756944444</v>
      </c>
      <c r="T1416" s="11">
        <f t="shared" si="137"/>
        <v>42708.044756944444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>
        <f t="shared" si="133"/>
        <v>489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42232.467488425922</v>
      </c>
      <c r="T1417" s="11">
        <f t="shared" si="137"/>
        <v>42192.467488425922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42329.759479166663</v>
      </c>
      <c r="T1418" s="11">
        <f t="shared" si="137"/>
        <v>42299.717812499999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>
        <f t="shared" si="133"/>
        <v>2250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42262.257638888892</v>
      </c>
      <c r="T1419" s="11">
        <f t="shared" si="137"/>
        <v>42231.941828703704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>
        <f t="shared" si="133"/>
        <v>3000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42425.248078703698</v>
      </c>
      <c r="T1420" s="11">
        <f t="shared" si="137"/>
        <v>42395.248078703698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>
        <f t="shared" si="133"/>
        <v>630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42652.24790509259</v>
      </c>
      <c r="T1421" s="11">
        <f t="shared" si="137"/>
        <v>42622.24790509259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>
        <f t="shared" si="133"/>
        <v>37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42549.459328703706</v>
      </c>
      <c r="T1422" s="11">
        <f t="shared" si="137"/>
        <v>42524.459328703706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>
        <f t="shared" si="133"/>
        <v>100000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42043.707280092589</v>
      </c>
      <c r="T1423" s="11">
        <f t="shared" si="137"/>
        <v>42013.707280092589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>
        <f t="shared" si="133"/>
        <v>12500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42634.031296296293</v>
      </c>
      <c r="T1424" s="11">
        <f t="shared" si="137"/>
        <v>42604.031296296293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>
        <f t="shared" si="133"/>
        <v>30000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42370.151979166665</v>
      </c>
      <c r="T1425" s="11">
        <f t="shared" si="137"/>
        <v>42340.151979166665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>
        <f t="shared" si="133"/>
        <v>536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42689.550949074073</v>
      </c>
      <c r="T1426" s="11">
        <f t="shared" si="137"/>
        <v>42676.509282407402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42122.923136574071</v>
      </c>
      <c r="T1427" s="11">
        <f t="shared" si="137"/>
        <v>42092.923136574071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42240.181944444441</v>
      </c>
      <c r="T1428" s="11">
        <f t="shared" si="137"/>
        <v>42180.181944444441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>
        <f t="shared" si="133"/>
        <v>1250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42631.643344907403</v>
      </c>
      <c r="T1429" s="11">
        <f t="shared" si="137"/>
        <v>42601.643344907403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>
        <f t="shared" si="133"/>
        <v>333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42462.129826388882</v>
      </c>
      <c r="T1430" s="11">
        <f t="shared" si="137"/>
        <v>42432.171493055554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42103.852337962955</v>
      </c>
      <c r="T1431" s="11">
        <f t="shared" si="137"/>
        <v>42073.852337962955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>
        <f t="shared" si="133"/>
        <v>1000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41992.605185185181</v>
      </c>
      <c r="T1432" s="11">
        <f t="shared" si="137"/>
        <v>41961.605185185181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>
        <f t="shared" si="133"/>
        <v>362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42334.044166666667</v>
      </c>
      <c r="T1433" s="11">
        <f t="shared" si="137"/>
        <v>42304.002499999995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42205.572083333333</v>
      </c>
      <c r="T1434" s="11">
        <f t="shared" si="137"/>
        <v>42175.572083333333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>
        <f t="shared" si="133"/>
        <v>1200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42714.249999999993</v>
      </c>
      <c r="T1435" s="11">
        <f t="shared" si="137"/>
        <v>42673.417534722219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>
        <f t="shared" si="133"/>
        <v>7455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42163.416666666664</v>
      </c>
      <c r="T1436" s="11">
        <f t="shared" si="137"/>
        <v>42142.558773148143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>
        <f t="shared" si="133"/>
        <v>7500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42288.57199074074</v>
      </c>
      <c r="T1437" s="11">
        <f t="shared" si="137"/>
        <v>42258.57199074074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>
        <f t="shared" si="133"/>
        <v>5000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42421.141863425924</v>
      </c>
      <c r="T1438" s="11">
        <f t="shared" si="137"/>
        <v>42391.141863425924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>
        <f t="shared" si="133"/>
        <v>136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41832.999305555553</v>
      </c>
      <c r="T1439" s="11">
        <f t="shared" si="137"/>
        <v>41796.32336805555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2500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42487.371527777774</v>
      </c>
      <c r="T1440" s="11">
        <f t="shared" si="137"/>
        <v>42457.663182870368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>
        <f t="shared" si="133"/>
        <v>454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42070.621539351843</v>
      </c>
      <c r="T1441" s="11">
        <f t="shared" si="137"/>
        <v>42040.621539351843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>
        <f t="shared" si="133"/>
        <v>13000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42516.540081018517</v>
      </c>
      <c r="T1442" s="11">
        <f t="shared" si="137"/>
        <v>42486.540081018517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>
        <f t="shared" si="133"/>
        <v>60000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42258.557511574072</v>
      </c>
      <c r="T1443" s="11">
        <f t="shared" si="137"/>
        <v>42198.557511574072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42515.437013888884</v>
      </c>
      <c r="T1444" s="11">
        <f t="shared" si="137"/>
        <v>42485.437013888884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42737.71769675926</v>
      </c>
      <c r="T1445" s="11">
        <f t="shared" si="137"/>
        <v>42707.71769675926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42259.665069444447</v>
      </c>
      <c r="T1446" s="11">
        <f t="shared" si="137"/>
        <v>42199.665069444447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42169.333969907406</v>
      </c>
      <c r="T1447" s="11">
        <f t="shared" si="137"/>
        <v>42139.333969907406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42481.239328703705</v>
      </c>
      <c r="T1448" s="11">
        <f t="shared" si="137"/>
        <v>42461.239328703705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>
        <f t="shared" si="133"/>
        <v>166667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42559.52238425926</v>
      </c>
      <c r="T1449" s="11">
        <f t="shared" si="137"/>
        <v>42529.52238425926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42146.017361111109</v>
      </c>
      <c r="T1450" s="11">
        <f t="shared" si="137"/>
        <v>42115.728217592587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42134.603067129625</v>
      </c>
      <c r="T1451" s="11">
        <f t="shared" si="137"/>
        <v>42086.603067129625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>
        <f t="shared" si="133"/>
        <v>100000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42419.962928240733</v>
      </c>
      <c r="T1452" s="11">
        <f t="shared" si="137"/>
        <v>42389.962928240733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>
        <f t="shared" si="133"/>
        <v>9475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41961.792349537034</v>
      </c>
      <c r="T1453" s="11">
        <f t="shared" si="137"/>
        <v>41931.75068287037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41848.494942129626</v>
      </c>
      <c r="T1454" s="11">
        <f t="shared" si="137"/>
        <v>41818.494942129626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42840.446145833332</v>
      </c>
      <c r="T1455" s="11">
        <f t="shared" si="137"/>
        <v>42795.487812499996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>
        <f t="shared" si="133"/>
        <v>1750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42484.707638888889</v>
      </c>
      <c r="T1456" s="11">
        <f t="shared" si="137"/>
        <v>42463.658333333333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>
        <f t="shared" si="133"/>
        <v>2143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41887.360416666663</v>
      </c>
      <c r="T1457" s="11">
        <f t="shared" si="137"/>
        <v>41832.46435185185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>
        <f t="shared" si="133"/>
        <v>1667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42738.460243055553</v>
      </c>
      <c r="T1458" s="11">
        <f t="shared" si="137"/>
        <v>42708.460243055553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42319.729675925926</v>
      </c>
      <c r="T1459" s="11">
        <f t="shared" si="137"/>
        <v>42289.688009259255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41861.958333333328</v>
      </c>
      <c r="T1460" s="11">
        <f t="shared" si="137"/>
        <v>41831.49722222222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42340.517361111109</v>
      </c>
      <c r="T1461" s="11">
        <f t="shared" si="137"/>
        <v>42311.996481481481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41973.781249999993</v>
      </c>
      <c r="T1462" s="11">
        <f t="shared" si="137"/>
        <v>41915.688634259255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>
        <f t="shared" si="133"/>
        <v>44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41932.791666666664</v>
      </c>
      <c r="T1463" s="11">
        <f t="shared" si="137"/>
        <v>41899.436967592592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>
        <f t="shared" si="133"/>
        <v>27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41374.454525462963</v>
      </c>
      <c r="T1464" s="11">
        <f t="shared" si="137"/>
        <v>41344.454525462963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>
        <f t="shared" si="133"/>
        <v>24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41371.661319444444</v>
      </c>
      <c r="T1465" s="11">
        <f t="shared" si="137"/>
        <v>41326.702986111108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>
        <f t="shared" si="133"/>
        <v>21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41321.453217592592</v>
      </c>
      <c r="T1466" s="11">
        <f t="shared" si="137"/>
        <v>41291.453217592592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>
        <f t="shared" si="133"/>
        <v>12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40989.916666666664</v>
      </c>
      <c r="T1467" s="11">
        <f t="shared" si="137"/>
        <v>40959.526064814811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>
        <f t="shared" si="133"/>
        <v>65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42380.999999999993</v>
      </c>
      <c r="T1468" s="11">
        <f t="shared" si="137"/>
        <v>42339.963726851849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>
        <f t="shared" si="133"/>
        <v>67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40993.55190972222</v>
      </c>
      <c r="T1469" s="11">
        <f t="shared" si="137"/>
        <v>40933.593576388885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>
        <f t="shared" si="133"/>
        <v>32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40705.806122685186</v>
      </c>
      <c r="T1470" s="11">
        <f t="shared" si="137"/>
        <v>40645.806122685186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>
        <f t="shared" si="133"/>
        <v>138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41320.390150462961</v>
      </c>
      <c r="T1471" s="11">
        <f t="shared" si="137"/>
        <v>41290.390150462961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>
        <f t="shared" si="133"/>
        <v>19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41271.618784722217</v>
      </c>
      <c r="T1472" s="11">
        <f t="shared" si="137"/>
        <v>41250.618784722217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>
        <f t="shared" si="133"/>
        <v>93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42103.749236111107</v>
      </c>
      <c r="T1473" s="11">
        <f t="shared" si="137"/>
        <v>42073.749236111107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139</v>
      </c>
      <c r="P1474">
        <f t="shared" si="133"/>
        <v>74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41563.33452546296</v>
      </c>
      <c r="T1474" s="11">
        <f t="shared" si="137"/>
        <v>41533.33452546296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ROUND(IFERROR(E1475/D1475*100,0),0)</f>
        <v>121</v>
      </c>
      <c r="P1475">
        <f t="shared" ref="P1475:P1538" si="139">IFERROR(ROUND(D1475/L1475,0),0)</f>
        <v>32</v>
      </c>
      <c r="Q1475" t="str">
        <f t="shared" ref="Q1475:Q1538" si="140">LEFT(N1475,FIND("/",N1475,1)-1)</f>
        <v>publishing</v>
      </c>
      <c r="R1475" t="str">
        <f t="shared" ref="R1475:R1538" si="141">MID(N1475,FIND("/",N1475,1)+1,LEN(N1475))</f>
        <v>radio &amp; podcasts</v>
      </c>
      <c r="S1475" s="11">
        <f t="shared" ref="S1475:S1538" si="142">I1475/60/60/24+DATE(1970,1,1)+(-5/24)</f>
        <v>40969.771284722221</v>
      </c>
      <c r="T1475" s="11">
        <f t="shared" ref="T1475:T1538" si="143">J1475/60/60/24+DATE(1970,1,1)+(-5/24)</f>
        <v>40939.771284722221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>
        <f t="shared" si="139"/>
        <v>39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41530.519583333327</v>
      </c>
      <c r="T1476" s="11">
        <f t="shared" si="143"/>
        <v>41500.519583333327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>
        <f t="shared" si="139"/>
        <v>34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41992.999305555553</v>
      </c>
      <c r="T1477" s="11">
        <f t="shared" si="143"/>
        <v>41960.514618055553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>
        <f t="shared" si="139"/>
        <v>7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40795.833587962959</v>
      </c>
      <c r="T1478" s="11">
        <f t="shared" si="143"/>
        <v>40765.833587962959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>
        <f t="shared" si="139"/>
        <v>81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40899.916666666664</v>
      </c>
      <c r="T1479" s="11">
        <f t="shared" si="143"/>
        <v>40840.407453703701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>
        <f t="shared" si="139"/>
        <v>2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41408.663344907407</v>
      </c>
      <c r="T1480" s="11">
        <f t="shared" si="143"/>
        <v>41394.663344907407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>
        <f t="shared" si="139"/>
        <v>23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41768.957638888889</v>
      </c>
      <c r="T1481" s="11">
        <f t="shared" si="143"/>
        <v>41754.536909722221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>
        <f t="shared" si="139"/>
        <v>79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41481.5</v>
      </c>
      <c r="T1482" s="11">
        <f t="shared" si="143"/>
        <v>41464.725682870368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>
        <f t="shared" si="139"/>
        <v>833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41580.714641203704</v>
      </c>
      <c r="T1483" s="11">
        <f t="shared" si="143"/>
        <v>41550.714641203704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>
        <f t="shared" si="139"/>
        <v>5000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41159.118749999994</v>
      </c>
      <c r="T1484" s="11">
        <f t="shared" si="143"/>
        <v>41136.649722222224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>
        <f t="shared" si="139"/>
        <v>3500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42572.984664351847</v>
      </c>
      <c r="T1485" s="11">
        <f t="shared" si="143"/>
        <v>42547.984664351847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41111.410416666666</v>
      </c>
      <c r="T1486" s="11">
        <f t="shared" si="143"/>
        <v>41052.992627314808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>
        <f t="shared" si="139"/>
        <v>2233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42175.587650462963</v>
      </c>
      <c r="T1487" s="11">
        <f t="shared" si="143"/>
        <v>42130.587650462963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>
        <f t="shared" si="139"/>
        <v>6667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42061.960196759253</v>
      </c>
      <c r="T1488" s="11">
        <f t="shared" si="143"/>
        <v>42031.960196759253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42584.709155092591</v>
      </c>
      <c r="T1489" s="11">
        <f t="shared" si="143"/>
        <v>42554.709155092591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>
        <f t="shared" si="139"/>
        <v>2500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41644.354861111111</v>
      </c>
      <c r="T1490" s="11">
        <f t="shared" si="143"/>
        <v>41614.354861111111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41228.445046296292</v>
      </c>
      <c r="T1491" s="11">
        <f t="shared" si="143"/>
        <v>41198.403379629628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>
        <f t="shared" si="139"/>
        <v>153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41549.352708333332</v>
      </c>
      <c r="T1492" s="11">
        <f t="shared" si="143"/>
        <v>41520.352708333332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>
        <f t="shared" si="139"/>
        <v>1200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42050.443055555552</v>
      </c>
      <c r="T1493" s="11">
        <f t="shared" si="143"/>
        <v>41991.505127314813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>
        <f t="shared" si="139"/>
        <v>2000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40712.676458333335</v>
      </c>
      <c r="T1494" s="11">
        <f t="shared" si="143"/>
        <v>40682.676458333335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41441.658275462964</v>
      </c>
      <c r="T1495" s="11">
        <f t="shared" si="143"/>
        <v>41411.658275462964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>
        <f t="shared" si="139"/>
        <v>455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42097.443055555552</v>
      </c>
      <c r="T1496" s="11">
        <f t="shared" si="143"/>
        <v>42067.514039351845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40782.581377314811</v>
      </c>
      <c r="T1497" s="11">
        <f t="shared" si="143"/>
        <v>40752.581377314811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41898.266886574071</v>
      </c>
      <c r="T1498" s="11">
        <f t="shared" si="143"/>
        <v>41838.266886574071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>
        <f t="shared" si="139"/>
        <v>15000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41486.613194444442</v>
      </c>
      <c r="T1499" s="11">
        <f t="shared" si="143"/>
        <v>41444.434282407405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>
        <f t="shared" si="139"/>
        <v>1000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41885.775208333333</v>
      </c>
      <c r="T1500" s="11">
        <f t="shared" si="143"/>
        <v>41840.775208333333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>
        <f t="shared" si="139"/>
        <v>2000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42586.798993055556</v>
      </c>
      <c r="T1501" s="11">
        <f t="shared" si="143"/>
        <v>42526.798993055556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>
        <f t="shared" si="139"/>
        <v>187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41395.69626157407</v>
      </c>
      <c r="T1502" s="11">
        <f t="shared" si="143"/>
        <v>41365.69626157407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>
        <f t="shared" si="139"/>
        <v>59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42193.3752662037</v>
      </c>
      <c r="T1503" s="11">
        <f t="shared" si="143"/>
        <v>42163.3752662037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>
        <f t="shared" si="139"/>
        <v>67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42454.708333333336</v>
      </c>
      <c r="T1504" s="11">
        <f t="shared" si="143"/>
        <v>42426.33425925926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>
        <f t="shared" si="139"/>
        <v>53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42666.13890046296</v>
      </c>
      <c r="T1505" s="11">
        <f t="shared" si="143"/>
        <v>42606.13890046296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>
        <f t="shared" si="139"/>
        <v>24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41800.147916666661</v>
      </c>
      <c r="T1506" s="11">
        <f t="shared" si="143"/>
        <v>41772.44935185185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>
        <f t="shared" si="139"/>
        <v>46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42451.625694444439</v>
      </c>
      <c r="T1507" s="11">
        <f t="shared" si="143"/>
        <v>42414.234988425924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>
        <f t="shared" si="139"/>
        <v>35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41844.577592592592</v>
      </c>
      <c r="T1508" s="11">
        <f t="shared" si="143"/>
        <v>41814.577592592592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36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40313.131944444445</v>
      </c>
      <c r="T1509" s="11">
        <f t="shared" si="143"/>
        <v>40254.242002314815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>
        <f t="shared" si="139"/>
        <v>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41817.406030092592</v>
      </c>
      <c r="T1510" s="11">
        <f t="shared" si="143"/>
        <v>41786.406030092592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>
        <f t="shared" si="139"/>
        <v>89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42780.749305555553</v>
      </c>
      <c r="T1511" s="11">
        <f t="shared" si="143"/>
        <v>42751.325057870366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41839.176828703698</v>
      </c>
      <c r="T1512" s="11">
        <f t="shared" si="143"/>
        <v>41809.176828703698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>
        <f t="shared" si="139"/>
        <v>68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42326.416712962957</v>
      </c>
      <c r="T1513" s="11">
        <f t="shared" si="143"/>
        <v>42296.375046296293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>
        <f t="shared" si="139"/>
        <v>10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42771.476145833331</v>
      </c>
      <c r="T1514" s="11">
        <f t="shared" si="143"/>
        <v>42741.476145833331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>
        <f t="shared" si="139"/>
        <v>37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41836.42900462963</v>
      </c>
      <c r="T1515" s="11">
        <f t="shared" si="143"/>
        <v>41806.42900462963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>
        <f t="shared" si="139"/>
        <v>142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42274.389351851853</v>
      </c>
      <c r="T1516" s="11">
        <f t="shared" si="143"/>
        <v>42234.389351851853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>
        <f t="shared" si="139"/>
        <v>541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42445.003437499996</v>
      </c>
      <c r="T1517" s="11">
        <f t="shared" si="143"/>
        <v>42415.04510416666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>
        <f t="shared" si="139"/>
        <v>147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42649.374999999993</v>
      </c>
      <c r="T1518" s="11">
        <f t="shared" si="143"/>
        <v>42619.258009259262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>
        <f t="shared" si="139"/>
        <v>24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41979.041666666664</v>
      </c>
      <c r="T1519" s="11">
        <f t="shared" si="143"/>
        <v>41948.358252314814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>
        <f t="shared" si="139"/>
        <v>64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41790.611712962964</v>
      </c>
      <c r="T1520" s="11">
        <f t="shared" si="143"/>
        <v>41760.611712962964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>
        <f t="shared" si="139"/>
        <v>62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41810.707638888889</v>
      </c>
      <c r="T1521" s="11">
        <f t="shared" si="143"/>
        <v>41782.533368055556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>
        <f t="shared" si="139"/>
        <v>108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41991.958333333336</v>
      </c>
      <c r="T1522" s="11">
        <f t="shared" si="143"/>
        <v>41955.649456018517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>
        <f t="shared" si="139"/>
        <v>160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42527.959386574068</v>
      </c>
      <c r="T1523" s="11">
        <f t="shared" si="143"/>
        <v>42492.959386574068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>
        <f t="shared" si="139"/>
        <v>96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41929.621979166666</v>
      </c>
      <c r="T1524" s="11">
        <f t="shared" si="143"/>
        <v>41899.621979166666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>
        <f t="shared" si="139"/>
        <v>77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41995.791666666664</v>
      </c>
      <c r="T1525" s="11">
        <f t="shared" si="143"/>
        <v>41964.543009259258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>
        <f t="shared" si="139"/>
        <v>107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42786.292708333327</v>
      </c>
      <c r="T1526" s="11">
        <f t="shared" si="143"/>
        <v>42756.292708333327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>
        <f t="shared" si="139"/>
        <v>19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42600.494652777772</v>
      </c>
      <c r="T1527" s="11">
        <f t="shared" si="143"/>
        <v>42570.494652777772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>
        <f t="shared" si="139"/>
        <v>82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42388.067673611113</v>
      </c>
      <c r="T1528" s="11">
        <f t="shared" si="143"/>
        <v>42339.067673611113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>
        <f t="shared" si="139"/>
        <v>50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42808.350532407399</v>
      </c>
      <c r="T1529" s="11">
        <f t="shared" si="143"/>
        <v>42780.392199074071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>
        <f t="shared" si="139"/>
        <v>19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42766.791666666664</v>
      </c>
      <c r="T1530" s="11">
        <f t="shared" si="143"/>
        <v>42736.524560185186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>
        <f t="shared" si="139"/>
        <v>135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42082.378703703704</v>
      </c>
      <c r="T1531" s="11">
        <f t="shared" si="143"/>
        <v>42052.420370370368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>
        <f t="shared" si="139"/>
        <v>40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42300.558969907412</v>
      </c>
      <c r="T1532" s="11">
        <f t="shared" si="143"/>
        <v>42275.558969907412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>
        <f t="shared" si="139"/>
        <v>32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41973.916666666664</v>
      </c>
      <c r="T1533" s="11">
        <f t="shared" si="143"/>
        <v>41941.594050925924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>
        <f t="shared" si="139"/>
        <v>17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42415.416666666664</v>
      </c>
      <c r="T1534" s="11">
        <f t="shared" si="143"/>
        <v>42391.266956018517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>
        <f t="shared" si="139"/>
        <v>61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42491.957638888889</v>
      </c>
      <c r="T1535" s="11">
        <f t="shared" si="143"/>
        <v>42442.793715277774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>
        <f t="shared" si="139"/>
        <v>20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42251.465995370374</v>
      </c>
      <c r="T1536" s="11">
        <f t="shared" si="143"/>
        <v>42221.465995370374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>
        <f t="shared" si="139"/>
        <v>36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42513.708333333336</v>
      </c>
      <c r="T1537" s="11">
        <f t="shared" si="143"/>
        <v>42484.620729166665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</v>
      </c>
      <c r="P1538">
        <f t="shared" si="139"/>
        <v>26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42243.593865740739</v>
      </c>
      <c r="T1538" s="11">
        <f t="shared" si="143"/>
        <v>42213.593865740739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ROUND(IFERROR(E1539/D1539*100,0),0)</f>
        <v>180</v>
      </c>
      <c r="P1539">
        <f t="shared" ref="P1539:P1602" si="145">IFERROR(ROUND(D1539/L1539,0),0)</f>
        <v>54</v>
      </c>
      <c r="Q1539" t="str">
        <f t="shared" ref="Q1539:Q1602" si="146">LEFT(N1539,FIND("/",N1539,1)-1)</f>
        <v>photography</v>
      </c>
      <c r="R1539" t="str">
        <f t="shared" ref="R1539:R1602" si="147">MID(N1539,FIND("/",N1539,1)+1,LEN(N1539))</f>
        <v>photobooks</v>
      </c>
      <c r="S1539" s="11">
        <f t="shared" ref="S1539:S1602" si="148">I1539/60/60/24+DATE(1970,1,1)+(-5/24)</f>
        <v>42588.541666666664</v>
      </c>
      <c r="T1539" s="11">
        <f t="shared" ref="T1539:T1602" si="149">J1539/60/60/24+DATE(1970,1,1)+(-5/24)</f>
        <v>42552.106793981475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>
        <f t="shared" si="145"/>
        <v>152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42026.57372685185</v>
      </c>
      <c r="T1540" s="11">
        <f t="shared" si="149"/>
        <v>41981.57372685185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>
        <f t="shared" si="145"/>
        <v>70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42738.710868055547</v>
      </c>
      <c r="T1541" s="11">
        <f t="shared" si="149"/>
        <v>42705.710868055547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>
        <f t="shared" si="145"/>
        <v>153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41968.843749999993</v>
      </c>
      <c r="T1542" s="11">
        <f t="shared" si="149"/>
        <v>41938.798796296294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>
        <f t="shared" si="145"/>
        <v>9000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42004.503912037035</v>
      </c>
      <c r="T1543" s="11">
        <f t="shared" si="149"/>
        <v>41974.503912037035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500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42185.788194444445</v>
      </c>
      <c r="T1544" s="11">
        <f t="shared" si="149"/>
        <v>42170.788194444445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>
        <f t="shared" si="145"/>
        <v>2250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41965.342986111107</v>
      </c>
      <c r="T1545" s="11">
        <f t="shared" si="149"/>
        <v>41935.301319444443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42094.804166666661</v>
      </c>
      <c r="T1546" s="11">
        <f t="shared" si="149"/>
        <v>42052.842870370368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>
        <f t="shared" si="145"/>
        <v>3000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42065.677777777775</v>
      </c>
      <c r="T1547" s="11">
        <f t="shared" si="149"/>
        <v>42031.676319444443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>
        <f t="shared" si="145"/>
        <v>91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41899.004618055551</v>
      </c>
      <c r="T1548" s="11">
        <f t="shared" si="149"/>
        <v>41839.004618055551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42789.218541666669</v>
      </c>
      <c r="T1549" s="11">
        <f t="shared" si="149"/>
        <v>42782.218541666669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>
        <f t="shared" si="145"/>
        <v>700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42316.715509259251</v>
      </c>
      <c r="T1550" s="11">
        <f t="shared" si="149"/>
        <v>42286.673842592594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83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42310.96943287037</v>
      </c>
      <c r="T1551" s="11">
        <f t="shared" si="149"/>
        <v>42280.927766203698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>
        <f t="shared" si="145"/>
        <v>107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42502.24113425926</v>
      </c>
      <c r="T1552" s="11">
        <f t="shared" si="149"/>
        <v>42472.24113425926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42151.616192129623</v>
      </c>
      <c r="T1553" s="11">
        <f t="shared" si="149"/>
        <v>42121.616192129623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>
        <f t="shared" si="145"/>
        <v>269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41912.957638888889</v>
      </c>
      <c r="T1554" s="11">
        <f t="shared" si="149"/>
        <v>41892.480416666665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42249.074618055551</v>
      </c>
      <c r="T1555" s="11">
        <f t="shared" si="149"/>
        <v>42219.074618055551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42218.043865740743</v>
      </c>
      <c r="T1556" s="11">
        <f t="shared" si="149"/>
        <v>42188.043865740743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42264.499999999993</v>
      </c>
      <c r="T1557" s="11">
        <f t="shared" si="149"/>
        <v>42241.405462962961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>
        <f t="shared" si="145"/>
        <v>125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42554.944722222215</v>
      </c>
      <c r="T1558" s="11">
        <f t="shared" si="149"/>
        <v>42524.944722222215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2500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41902.444826388884</v>
      </c>
      <c r="T1559" s="11">
        <f t="shared" si="149"/>
        <v>41871.444826388884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>
        <f t="shared" si="145"/>
        <v>250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42244.299999999996</v>
      </c>
      <c r="T1560" s="11">
        <f t="shared" si="149"/>
        <v>42185.189340277771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>
        <f t="shared" si="145"/>
        <v>15000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42122.844895833325</v>
      </c>
      <c r="T1561" s="11">
        <f t="shared" si="149"/>
        <v>42107.844895833325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>
        <f t="shared" si="145"/>
        <v>625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41955.854085648149</v>
      </c>
      <c r="T1562" s="11">
        <f t="shared" si="149"/>
        <v>41935.812418981477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>
        <f t="shared" si="145"/>
        <v>10000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41584.875034722223</v>
      </c>
      <c r="T1563" s="11">
        <f t="shared" si="149"/>
        <v>41554.833368055552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40148.826388888883</v>
      </c>
      <c r="T1564" s="11">
        <f t="shared" si="149"/>
        <v>40079.357824074068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>
        <f t="shared" si="145"/>
        <v>3000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41712.492488425924</v>
      </c>
      <c r="T1565" s="11">
        <f t="shared" si="149"/>
        <v>41652.534155092588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>
        <f t="shared" si="145"/>
        <v>10000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42152.628472222219</v>
      </c>
      <c r="T1566" s="11">
        <f t="shared" si="149"/>
        <v>42121.158668981479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>
        <f t="shared" si="145"/>
        <v>4000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40702.521539351852</v>
      </c>
      <c r="T1567" s="11">
        <f t="shared" si="149"/>
        <v>40672.521539351852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>
        <f t="shared" si="145"/>
        <v>508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42578.708333333336</v>
      </c>
      <c r="T1568" s="11">
        <f t="shared" si="149"/>
        <v>42549.708379629628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>
        <f t="shared" si="145"/>
        <v>654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41686.791666666664</v>
      </c>
      <c r="T1569" s="11">
        <f t="shared" si="149"/>
        <v>41671.728530092587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>
        <f t="shared" si="145"/>
        <v>1136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41996.853993055549</v>
      </c>
      <c r="T1570" s="11">
        <f t="shared" si="149"/>
        <v>41961.853993055549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41419.471226851849</v>
      </c>
      <c r="T1571" s="11">
        <f t="shared" si="149"/>
        <v>41389.471226851849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>
        <f t="shared" si="145"/>
        <v>115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42468.56344907407</v>
      </c>
      <c r="T1572" s="11">
        <f t="shared" si="149"/>
        <v>42438.605115740742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>
        <f t="shared" si="145"/>
        <v>3025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42174.561145833337</v>
      </c>
      <c r="T1573" s="11">
        <f t="shared" si="149"/>
        <v>42144.561145833337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833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42428.790972222218</v>
      </c>
      <c r="T1574" s="11">
        <f t="shared" si="149"/>
        <v>42403.824756944443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>
        <f t="shared" si="145"/>
        <v>3000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42825.957638888889</v>
      </c>
      <c r="T1575" s="11">
        <f t="shared" si="149"/>
        <v>42785.791689814818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>
        <f t="shared" si="145"/>
        <v>1667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42052.719085648147</v>
      </c>
      <c r="T1576" s="11">
        <f t="shared" si="149"/>
        <v>42017.719085648147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>
        <f t="shared" si="145"/>
        <v>286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41829.315925925926</v>
      </c>
      <c r="T1577" s="11">
        <f t="shared" si="149"/>
        <v>41799.315925925926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500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42185.670925925922</v>
      </c>
      <c r="T1578" s="11">
        <f t="shared" si="149"/>
        <v>42140.670925925922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>
        <f t="shared" si="145"/>
        <v>5000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41114.639444444445</v>
      </c>
      <c r="T1579" s="11">
        <f t="shared" si="149"/>
        <v>41054.639444444445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>
        <f t="shared" si="145"/>
        <v>474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40422.875</v>
      </c>
      <c r="T1580" s="11">
        <f t="shared" si="149"/>
        <v>40398.857534722221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>
        <f t="shared" si="145"/>
        <v>1667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41514.788090277776</v>
      </c>
      <c r="T1581" s="11">
        <f t="shared" si="149"/>
        <v>41481.788090277776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41049.841736111113</v>
      </c>
      <c r="T1582" s="11">
        <f t="shared" si="149"/>
        <v>40989.841736111113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>
        <f t="shared" si="145"/>
        <v>1000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42357.240624999999</v>
      </c>
      <c r="T1583" s="11">
        <f t="shared" si="149"/>
        <v>42325.240624999999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>
        <f t="shared" si="145"/>
        <v>333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42303.680555555555</v>
      </c>
      <c r="T1584" s="11">
        <f t="shared" si="149"/>
        <v>42246.581631944442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>
        <f t="shared" si="145"/>
        <v>20000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41907.696655092594</v>
      </c>
      <c r="T1585" s="11">
        <f t="shared" si="149"/>
        <v>41877.696655092594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41789.440983796296</v>
      </c>
      <c r="T1586" s="11">
        <f t="shared" si="149"/>
        <v>41779.440983796296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167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42729.249999999993</v>
      </c>
      <c r="T1587" s="11">
        <f t="shared" si="149"/>
        <v>42707.687129629623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42098.854421296295</v>
      </c>
      <c r="T1588" s="11">
        <f t="shared" si="149"/>
        <v>42068.896087962967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>
        <f t="shared" si="145"/>
        <v>7500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41986.742650462962</v>
      </c>
      <c r="T1589" s="11">
        <f t="shared" si="149"/>
        <v>41956.742650462962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42035.633333333331</v>
      </c>
      <c r="T1590" s="11">
        <f t="shared" si="149"/>
        <v>42005.041655092595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42286.776458333326</v>
      </c>
      <c r="T1591" s="11">
        <f t="shared" si="149"/>
        <v>42256.776458333326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>
        <f t="shared" si="145"/>
        <v>30000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42270.648888888885</v>
      </c>
      <c r="T1592" s="11">
        <f t="shared" si="149"/>
        <v>42240.648888888885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>
        <f t="shared" si="145"/>
        <v>152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42463.476168981484</v>
      </c>
      <c r="T1593" s="11">
        <f t="shared" si="149"/>
        <v>42433.517835648141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42090.822743055549</v>
      </c>
      <c r="T1594" s="11">
        <f t="shared" si="149"/>
        <v>42045.86440972222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>
        <f t="shared" si="145"/>
        <v>7333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42063.63721064815</v>
      </c>
      <c r="T1595" s="11">
        <f t="shared" si="149"/>
        <v>42033.63721064815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>
        <f t="shared" si="145"/>
        <v>100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42505.472916666658</v>
      </c>
      <c r="T1596" s="11">
        <f t="shared" si="149"/>
        <v>42445.504421296289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>
        <f t="shared" si="145"/>
        <v>14286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41808.634027777778</v>
      </c>
      <c r="T1597" s="11">
        <f t="shared" si="149"/>
        <v>41779.84175925926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>
        <f t="shared" si="145"/>
        <v>1083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41986.26353009259</v>
      </c>
      <c r="T1598" s="11">
        <f t="shared" si="149"/>
        <v>41941.221863425926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42633.145798611113</v>
      </c>
      <c r="T1599" s="11">
        <f t="shared" si="149"/>
        <v>42603.145798611113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>
        <f t="shared" si="145"/>
        <v>800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42211.459004629629</v>
      </c>
      <c r="T1600" s="11">
        <f t="shared" si="149"/>
        <v>42151.459004629629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42468.289074074077</v>
      </c>
      <c r="T1601" s="11">
        <f t="shared" si="149"/>
        <v>42438.330740740734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</v>
      </c>
      <c r="P1602">
        <f t="shared" si="145"/>
        <v>556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41835.007638888885</v>
      </c>
      <c r="T1602" s="11">
        <f t="shared" si="149"/>
        <v>41790.848981481482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ROUND(IFERROR(E1603/D1603*100,0),0)</f>
        <v>108</v>
      </c>
      <c r="P1603">
        <f t="shared" ref="P1603:P1666" si="151">IFERROR(ROUND(D1603/L1603,0),0)</f>
        <v>45</v>
      </c>
      <c r="Q1603" t="str">
        <f t="shared" ref="Q1603:Q1666" si="152">LEFT(N1603,FIND("/",N1603,1)-1)</f>
        <v>music</v>
      </c>
      <c r="R1603" t="str">
        <f t="shared" ref="R1603:R1666" si="153">MID(N1603,FIND("/",N1603,1)+1,LEN(N1603))</f>
        <v>rock</v>
      </c>
      <c r="S1603" s="11">
        <f t="shared" ref="S1603:S1666" si="154">I1603/60/60/24+DATE(1970,1,1)+(-5/24)</f>
        <v>40667.884641203702</v>
      </c>
      <c r="T1603" s="11">
        <f t="shared" ref="T1603:T1666" si="155">J1603/60/60/24+DATE(1970,1,1)+(-5/24)</f>
        <v>40637.884641203702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11">
        <f t="shared" si="154"/>
        <v>40830.75</v>
      </c>
      <c r="T1604" s="11">
        <f t="shared" si="155"/>
        <v>40788.089317129627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11">
        <f t="shared" si="154"/>
        <v>40935.961331018516</v>
      </c>
      <c r="T1605" s="11">
        <f t="shared" si="155"/>
        <v>40875.961331018516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>
        <f t="shared" si="151"/>
        <v>40</v>
      </c>
      <c r="Q1606" t="str">
        <f t="shared" si="152"/>
        <v>music</v>
      </c>
      <c r="R1606" t="str">
        <f t="shared" si="153"/>
        <v>rock</v>
      </c>
      <c r="S1606" s="11">
        <f t="shared" si="154"/>
        <v>40985.595312499994</v>
      </c>
      <c r="T1606" s="11">
        <f t="shared" si="155"/>
        <v>40945.636979166666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>
        <f t="shared" si="151"/>
        <v>136</v>
      </c>
      <c r="Q1607" t="str">
        <f t="shared" si="152"/>
        <v>music</v>
      </c>
      <c r="R1607" t="str">
        <f t="shared" si="153"/>
        <v>rock</v>
      </c>
      <c r="S1607" s="11">
        <f t="shared" si="154"/>
        <v>40756.083333333328</v>
      </c>
      <c r="T1607" s="11">
        <f t="shared" si="155"/>
        <v>40746.804548611108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>
        <f t="shared" si="151"/>
        <v>87</v>
      </c>
      <c r="Q1608" t="str">
        <f t="shared" si="152"/>
        <v>music</v>
      </c>
      <c r="R1608" t="str">
        <f t="shared" si="153"/>
        <v>rock</v>
      </c>
      <c r="S1608" s="11">
        <f t="shared" si="154"/>
        <v>40625.861550925925</v>
      </c>
      <c r="T1608" s="11">
        <f t="shared" si="155"/>
        <v>40535.903217592589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>
        <f t="shared" si="151"/>
        <v>49</v>
      </c>
      <c r="Q1609" t="str">
        <f t="shared" si="152"/>
        <v>music</v>
      </c>
      <c r="R1609" t="str">
        <f t="shared" si="153"/>
        <v>rock</v>
      </c>
      <c r="S1609" s="11">
        <f t="shared" si="154"/>
        <v>41074.600127314814</v>
      </c>
      <c r="T1609" s="11">
        <f t="shared" si="155"/>
        <v>41053.600127314814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>
        <f t="shared" si="151"/>
        <v>52</v>
      </c>
      <c r="Q1610" t="str">
        <f t="shared" si="152"/>
        <v>music</v>
      </c>
      <c r="R1610" t="str">
        <f t="shared" si="153"/>
        <v>rock</v>
      </c>
      <c r="S1610" s="11">
        <f t="shared" si="154"/>
        <v>41640.018055555556</v>
      </c>
      <c r="T1610" s="11">
        <f t="shared" si="155"/>
        <v>41607.622523148144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>
        <f t="shared" si="151"/>
        <v>375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40849.125</v>
      </c>
      <c r="T1611" s="11">
        <f t="shared" si="155"/>
        <v>40795.792928240735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>
        <f t="shared" si="151"/>
        <v>18</v>
      </c>
      <c r="Q1612" t="str">
        <f t="shared" si="152"/>
        <v>music</v>
      </c>
      <c r="R1612" t="str">
        <f t="shared" si="153"/>
        <v>rock</v>
      </c>
      <c r="S1612" s="11">
        <f t="shared" si="154"/>
        <v>41258.716550925921</v>
      </c>
      <c r="T1612" s="11">
        <f t="shared" si="155"/>
        <v>41228.716550925921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>
        <f t="shared" si="151"/>
        <v>30</v>
      </c>
      <c r="Q1613" t="str">
        <f t="shared" si="152"/>
        <v>music</v>
      </c>
      <c r="R1613" t="str">
        <f t="shared" si="153"/>
        <v>rock</v>
      </c>
      <c r="S1613" s="11">
        <f t="shared" si="154"/>
        <v>41429.792037037034</v>
      </c>
      <c r="T1613" s="11">
        <f t="shared" si="155"/>
        <v>41408.792037037034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>
        <f t="shared" si="151"/>
        <v>45</v>
      </c>
      <c r="Q1614" t="str">
        <f t="shared" si="152"/>
        <v>music</v>
      </c>
      <c r="R1614" t="str">
        <f t="shared" si="153"/>
        <v>rock</v>
      </c>
      <c r="S1614" s="11">
        <f t="shared" si="154"/>
        <v>41276.666481481479</v>
      </c>
      <c r="T1614" s="11">
        <f t="shared" si="155"/>
        <v>41246.666481481479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>
        <f t="shared" si="151"/>
        <v>38</v>
      </c>
      <c r="Q1615" t="str">
        <f t="shared" si="152"/>
        <v>music</v>
      </c>
      <c r="R1615" t="str">
        <f t="shared" si="153"/>
        <v>rock</v>
      </c>
      <c r="S1615" s="11">
        <f t="shared" si="154"/>
        <v>41111.861134259256</v>
      </c>
      <c r="T1615" s="11">
        <f t="shared" si="155"/>
        <v>41081.861134259256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>
        <f t="shared" si="151"/>
        <v>65</v>
      </c>
      <c r="Q1616" t="str">
        <f t="shared" si="152"/>
        <v>music</v>
      </c>
      <c r="R1616" t="str">
        <f t="shared" si="153"/>
        <v>rock</v>
      </c>
      <c r="S1616" s="11">
        <f t="shared" si="154"/>
        <v>41854.5</v>
      </c>
      <c r="T1616" s="11">
        <f t="shared" si="155"/>
        <v>41794.772789351846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>
        <f t="shared" si="151"/>
        <v>59</v>
      </c>
      <c r="Q1617" t="str">
        <f t="shared" si="152"/>
        <v>music</v>
      </c>
      <c r="R1617" t="str">
        <f t="shared" si="153"/>
        <v>rock</v>
      </c>
      <c r="S1617" s="11">
        <f t="shared" si="154"/>
        <v>40889.884212962963</v>
      </c>
      <c r="T1617" s="11">
        <f t="shared" si="155"/>
        <v>40844.842546296291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>
        <f t="shared" si="151"/>
        <v>64</v>
      </c>
      <c r="Q1618" t="str">
        <f t="shared" si="152"/>
        <v>music</v>
      </c>
      <c r="R1618" t="str">
        <f t="shared" si="153"/>
        <v>rock</v>
      </c>
      <c r="S1618" s="11">
        <f t="shared" si="154"/>
        <v>41235.708333333328</v>
      </c>
      <c r="T1618" s="11">
        <f t="shared" si="155"/>
        <v>41194.507187499999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>
        <f t="shared" si="151"/>
        <v>44</v>
      </c>
      <c r="Q1619" t="str">
        <f t="shared" si="152"/>
        <v>music</v>
      </c>
      <c r="R1619" t="str">
        <f t="shared" si="153"/>
        <v>rock</v>
      </c>
      <c r="S1619" s="11">
        <f t="shared" si="154"/>
        <v>41579.583333333328</v>
      </c>
      <c r="T1619" s="11">
        <f t="shared" si="155"/>
        <v>41546.455879629626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>
        <f t="shared" si="151"/>
        <v>56</v>
      </c>
      <c r="Q1620" t="str">
        <f t="shared" si="152"/>
        <v>music</v>
      </c>
      <c r="R1620" t="str">
        <f t="shared" si="153"/>
        <v>rock</v>
      </c>
      <c r="S1620" s="11">
        <f t="shared" si="154"/>
        <v>41341.446006944439</v>
      </c>
      <c r="T1620" s="11">
        <f t="shared" si="155"/>
        <v>41301.446006944439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>
        <f t="shared" si="151"/>
        <v>65</v>
      </c>
      <c r="Q1621" t="str">
        <f t="shared" si="152"/>
        <v>music</v>
      </c>
      <c r="R1621" t="str">
        <f t="shared" si="153"/>
        <v>rock</v>
      </c>
      <c r="S1621" s="11">
        <f t="shared" si="154"/>
        <v>41896.977847222224</v>
      </c>
      <c r="T1621" s="11">
        <f t="shared" si="155"/>
        <v>41875.977847222224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>
        <f t="shared" si="151"/>
        <v>59</v>
      </c>
      <c r="Q1622" t="str">
        <f t="shared" si="152"/>
        <v>music</v>
      </c>
      <c r="R1622" t="str">
        <f t="shared" si="153"/>
        <v>rock</v>
      </c>
      <c r="S1622" s="11">
        <f t="shared" si="154"/>
        <v>41328.131249999999</v>
      </c>
      <c r="T1622" s="11">
        <f t="shared" si="155"/>
        <v>41321.131249999999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>
        <f t="shared" si="151"/>
        <v>135</v>
      </c>
      <c r="Q1623" t="str">
        <f t="shared" si="152"/>
        <v>music</v>
      </c>
      <c r="R1623" t="str">
        <f t="shared" si="153"/>
        <v>rock</v>
      </c>
      <c r="S1623" s="11">
        <f t="shared" si="154"/>
        <v>41056.957638888889</v>
      </c>
      <c r="T1623" s="11">
        <f t="shared" si="155"/>
        <v>41003.398321759254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>
        <f t="shared" si="151"/>
        <v>106</v>
      </c>
      <c r="Q1624" t="str">
        <f t="shared" si="152"/>
        <v>music</v>
      </c>
      <c r="R1624" t="str">
        <f t="shared" si="153"/>
        <v>rock</v>
      </c>
      <c r="S1624" s="11">
        <f t="shared" si="154"/>
        <v>41990.124305555553</v>
      </c>
      <c r="T1624" s="11">
        <f t="shared" si="155"/>
        <v>41950.086504629624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1">
        <f t="shared" si="154"/>
        <v>41513.480196759258</v>
      </c>
      <c r="T1625" s="11">
        <f t="shared" si="155"/>
        <v>41453.480196759258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40</v>
      </c>
      <c r="Q1626" t="str">
        <f t="shared" si="152"/>
        <v>music</v>
      </c>
      <c r="R1626" t="str">
        <f t="shared" si="153"/>
        <v>rock</v>
      </c>
      <c r="S1626" s="11">
        <f t="shared" si="154"/>
        <v>41283.158969907403</v>
      </c>
      <c r="T1626" s="11">
        <f t="shared" si="155"/>
        <v>41243.158969907403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>
        <f t="shared" si="151"/>
        <v>72</v>
      </c>
      <c r="Q1627" t="str">
        <f t="shared" si="152"/>
        <v>music</v>
      </c>
      <c r="R1627" t="str">
        <f t="shared" si="153"/>
        <v>rock</v>
      </c>
      <c r="S1627" s="11">
        <f t="shared" si="154"/>
        <v>41163.491354166668</v>
      </c>
      <c r="T1627" s="11">
        <f t="shared" si="155"/>
        <v>41135.491354166668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>
        <f t="shared" si="151"/>
        <v>74</v>
      </c>
      <c r="Q1628" t="str">
        <f t="shared" si="152"/>
        <v>music</v>
      </c>
      <c r="R1628" t="str">
        <f t="shared" si="153"/>
        <v>rock</v>
      </c>
      <c r="S1628" s="11">
        <f t="shared" si="154"/>
        <v>41609.681331018517</v>
      </c>
      <c r="T1628" s="11">
        <f t="shared" si="155"/>
        <v>41579.639664351853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53</v>
      </c>
      <c r="Q1629" t="str">
        <f t="shared" si="152"/>
        <v>music</v>
      </c>
      <c r="R1629" t="str">
        <f t="shared" si="153"/>
        <v>rock</v>
      </c>
      <c r="S1629" s="11">
        <f t="shared" si="154"/>
        <v>41238.999305555553</v>
      </c>
      <c r="T1629" s="11">
        <f t="shared" si="155"/>
        <v>41205.498715277776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>
        <f t="shared" si="151"/>
        <v>45</v>
      </c>
      <c r="Q1630" t="str">
        <f t="shared" si="152"/>
        <v>music</v>
      </c>
      <c r="R1630" t="str">
        <f t="shared" si="153"/>
        <v>rock</v>
      </c>
      <c r="S1630" s="11">
        <f t="shared" si="154"/>
        <v>41807.528726851851</v>
      </c>
      <c r="T1630" s="11">
        <f t="shared" si="155"/>
        <v>41774.528726851851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>
        <f t="shared" si="151"/>
        <v>73</v>
      </c>
      <c r="Q1631" t="str">
        <f t="shared" si="152"/>
        <v>music</v>
      </c>
      <c r="R1631" t="str">
        <f t="shared" si="153"/>
        <v>rock</v>
      </c>
      <c r="S1631" s="11">
        <f t="shared" si="154"/>
        <v>41690.658946759257</v>
      </c>
      <c r="T1631" s="11">
        <f t="shared" si="155"/>
        <v>41645.658946759257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>
        <f t="shared" si="151"/>
        <v>32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40970.082638888889</v>
      </c>
      <c r="T1632" s="11">
        <f t="shared" si="155"/>
        <v>40939.629340277774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>
        <f t="shared" si="151"/>
        <v>75</v>
      </c>
      <c r="Q1633" t="str">
        <f t="shared" si="152"/>
        <v>music</v>
      </c>
      <c r="R1633" t="str">
        <f t="shared" si="153"/>
        <v>rock</v>
      </c>
      <c r="S1633" s="11">
        <f t="shared" si="154"/>
        <v>41194.65116898148</v>
      </c>
      <c r="T1633" s="11">
        <f t="shared" si="155"/>
        <v>41164.65116898148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>
        <f t="shared" si="151"/>
        <v>85</v>
      </c>
      <c r="Q1634" t="str">
        <f t="shared" si="152"/>
        <v>music</v>
      </c>
      <c r="R1634" t="str">
        <f t="shared" si="153"/>
        <v>rock</v>
      </c>
      <c r="S1634" s="11">
        <f t="shared" si="154"/>
        <v>40810.132569444439</v>
      </c>
      <c r="T1634" s="11">
        <f t="shared" si="155"/>
        <v>40750.132569444439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1">
        <f t="shared" si="154"/>
        <v>40924</v>
      </c>
      <c r="T1635" s="11">
        <f t="shared" si="155"/>
        <v>40896.675416666665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11">
        <f t="shared" si="154"/>
        <v>40696.040972222218</v>
      </c>
      <c r="T1636" s="11">
        <f t="shared" si="155"/>
        <v>40657.981493055551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>
        <f t="shared" si="151"/>
        <v>54</v>
      </c>
      <c r="Q1637" t="str">
        <f t="shared" si="152"/>
        <v>music</v>
      </c>
      <c r="R1637" t="str">
        <f t="shared" si="153"/>
        <v>rock</v>
      </c>
      <c r="S1637" s="11">
        <f t="shared" si="154"/>
        <v>42562.660428240742</v>
      </c>
      <c r="T1637" s="11">
        <f t="shared" si="155"/>
        <v>42502.660428240742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>
        <f t="shared" si="151"/>
        <v>52</v>
      </c>
      <c r="Q1638" t="str">
        <f t="shared" si="152"/>
        <v>music</v>
      </c>
      <c r="R1638" t="str">
        <f t="shared" si="153"/>
        <v>rock</v>
      </c>
      <c r="S1638" s="11">
        <f t="shared" si="154"/>
        <v>40705.958333333328</v>
      </c>
      <c r="T1638" s="11">
        <f t="shared" si="155"/>
        <v>40662.878333333334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>
        <f t="shared" si="151"/>
        <v>33</v>
      </c>
      <c r="Q1639" t="str">
        <f t="shared" si="152"/>
        <v>music</v>
      </c>
      <c r="R1639" t="str">
        <f t="shared" si="153"/>
        <v>rock</v>
      </c>
      <c r="S1639" s="11">
        <f t="shared" si="154"/>
        <v>40178.777083333334</v>
      </c>
      <c r="T1639" s="11">
        <f t="shared" si="155"/>
        <v>40122.543287037035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37</v>
      </c>
      <c r="Q1640" t="str">
        <f t="shared" si="152"/>
        <v>music</v>
      </c>
      <c r="R1640" t="str">
        <f t="shared" si="153"/>
        <v>rock</v>
      </c>
      <c r="S1640" s="11">
        <f t="shared" si="154"/>
        <v>41333.684027777774</v>
      </c>
      <c r="T1640" s="11">
        <f t="shared" si="155"/>
        <v>41288.478796296295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40971.444039351853</v>
      </c>
      <c r="T1641" s="11">
        <f t="shared" si="155"/>
        <v>40941.444039351853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>
        <f t="shared" si="151"/>
        <v>24</v>
      </c>
      <c r="Q1642" t="str">
        <f t="shared" si="152"/>
        <v>music</v>
      </c>
      <c r="R1642" t="str">
        <f t="shared" si="153"/>
        <v>rock</v>
      </c>
      <c r="S1642" s="11">
        <f t="shared" si="154"/>
        <v>40392.874305555553</v>
      </c>
      <c r="T1642" s="11">
        <f t="shared" si="155"/>
        <v>40379.022627314815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>
        <f t="shared" si="151"/>
        <v>96</v>
      </c>
      <c r="Q1643" t="str">
        <f t="shared" si="152"/>
        <v>music</v>
      </c>
      <c r="R1643" t="str">
        <f t="shared" si="153"/>
        <v>pop</v>
      </c>
      <c r="S1643" s="11">
        <f t="shared" si="154"/>
        <v>41992.388240740744</v>
      </c>
      <c r="T1643" s="11">
        <f t="shared" si="155"/>
        <v>41962.388240740744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11">
        <f t="shared" si="154"/>
        <v>40707.816284722219</v>
      </c>
      <c r="T1644" s="11">
        <f t="shared" si="155"/>
        <v>40687.816284722219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>
        <f t="shared" si="151"/>
        <v>135</v>
      </c>
      <c r="Q1645" t="str">
        <f t="shared" si="152"/>
        <v>music</v>
      </c>
      <c r="R1645" t="str">
        <f t="shared" si="153"/>
        <v>pop</v>
      </c>
      <c r="S1645" s="11">
        <f t="shared" si="154"/>
        <v>41176.615879629629</v>
      </c>
      <c r="T1645" s="11">
        <f t="shared" si="155"/>
        <v>41146.615879629629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>
        <f t="shared" si="151"/>
        <v>78</v>
      </c>
      <c r="Q1646" t="str">
        <f t="shared" si="152"/>
        <v>music</v>
      </c>
      <c r="R1646" t="str">
        <f t="shared" si="153"/>
        <v>pop</v>
      </c>
      <c r="S1646" s="11">
        <f t="shared" si="154"/>
        <v>41234.893055555556</v>
      </c>
      <c r="T1646" s="11">
        <f t="shared" si="155"/>
        <v>41174.851388888885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>
        <f t="shared" si="151"/>
        <v>500</v>
      </c>
      <c r="Q1647" t="str">
        <f t="shared" si="152"/>
        <v>music</v>
      </c>
      <c r="R1647" t="str">
        <f t="shared" si="153"/>
        <v>pop</v>
      </c>
      <c r="S1647" s="11">
        <f t="shared" si="154"/>
        <v>41535.409027777772</v>
      </c>
      <c r="T1647" s="11">
        <f t="shared" si="155"/>
        <v>41521.409027777772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>
        <f t="shared" si="151"/>
        <v>24</v>
      </c>
      <c r="Q1648" t="str">
        <f t="shared" si="152"/>
        <v>music</v>
      </c>
      <c r="R1648" t="str">
        <f t="shared" si="153"/>
        <v>pop</v>
      </c>
      <c r="S1648" s="11">
        <f t="shared" si="154"/>
        <v>41865.549305555556</v>
      </c>
      <c r="T1648" s="11">
        <f t="shared" si="155"/>
        <v>41833.241932870369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>
        <f t="shared" si="151"/>
        <v>109</v>
      </c>
      <c r="Q1649" t="str">
        <f t="shared" si="152"/>
        <v>music</v>
      </c>
      <c r="R1649" t="str">
        <f t="shared" si="153"/>
        <v>pop</v>
      </c>
      <c r="S1649" s="11">
        <f t="shared" si="154"/>
        <v>41069.201122685183</v>
      </c>
      <c r="T1649" s="11">
        <f t="shared" si="155"/>
        <v>41039.201122685183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>
        <f t="shared" si="151"/>
        <v>26</v>
      </c>
      <c r="Q1650" t="str">
        <f t="shared" si="152"/>
        <v>music</v>
      </c>
      <c r="R1650" t="str">
        <f t="shared" si="153"/>
        <v>pop</v>
      </c>
      <c r="S1650" s="11">
        <f t="shared" si="154"/>
        <v>40622.454652777778</v>
      </c>
      <c r="T1650" s="11">
        <f t="shared" si="155"/>
        <v>40592.496319444443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1">
        <f t="shared" si="154"/>
        <v>41782.476331018515</v>
      </c>
      <c r="T1651" s="11">
        <f t="shared" si="155"/>
        <v>41737.476331018515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>
        <f t="shared" si="151"/>
        <v>63</v>
      </c>
      <c r="Q1652" t="str">
        <f t="shared" si="152"/>
        <v>music</v>
      </c>
      <c r="R1652" t="str">
        <f t="shared" si="153"/>
        <v>pop</v>
      </c>
      <c r="S1652" s="11">
        <f t="shared" si="154"/>
        <v>41556.227280092593</v>
      </c>
      <c r="T1652" s="11">
        <f t="shared" si="155"/>
        <v>41526.227280092593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>
        <f t="shared" si="151"/>
        <v>100</v>
      </c>
      <c r="Q1653" t="str">
        <f t="shared" si="152"/>
        <v>music</v>
      </c>
      <c r="R1653" t="str">
        <f t="shared" si="153"/>
        <v>pop</v>
      </c>
      <c r="S1653" s="11">
        <f t="shared" si="154"/>
        <v>40659.082638888889</v>
      </c>
      <c r="T1653" s="11">
        <f t="shared" si="155"/>
        <v>40625.692361111105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>
        <f t="shared" si="151"/>
        <v>64</v>
      </c>
      <c r="Q1654" t="str">
        <f t="shared" si="152"/>
        <v>music</v>
      </c>
      <c r="R1654" t="str">
        <f t="shared" si="153"/>
        <v>pop</v>
      </c>
      <c r="S1654" s="11">
        <f t="shared" si="154"/>
        <v>41602.326307870368</v>
      </c>
      <c r="T1654" s="11">
        <f t="shared" si="155"/>
        <v>41572.284641203703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>
        <f t="shared" si="151"/>
        <v>30</v>
      </c>
      <c r="Q1655" t="str">
        <f t="shared" si="152"/>
        <v>music</v>
      </c>
      <c r="R1655" t="str">
        <f t="shared" si="153"/>
        <v>pop</v>
      </c>
      <c r="S1655" s="11">
        <f t="shared" si="154"/>
        <v>40657.626111111109</v>
      </c>
      <c r="T1655" s="11">
        <f t="shared" si="155"/>
        <v>40626.626111111109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>
        <f t="shared" si="151"/>
        <v>32</v>
      </c>
      <c r="Q1656" t="str">
        <f t="shared" si="152"/>
        <v>music</v>
      </c>
      <c r="R1656" t="str">
        <f t="shared" si="153"/>
        <v>pop</v>
      </c>
      <c r="S1656" s="11">
        <f t="shared" si="154"/>
        <v>41017.682407407403</v>
      </c>
      <c r="T1656" s="11">
        <f t="shared" si="155"/>
        <v>40987.682407407403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>
        <f t="shared" si="151"/>
        <v>31</v>
      </c>
      <c r="Q1657" t="str">
        <f t="shared" si="152"/>
        <v>music</v>
      </c>
      <c r="R1657" t="str">
        <f t="shared" si="153"/>
        <v>pop</v>
      </c>
      <c r="S1657" s="11">
        <f t="shared" si="154"/>
        <v>41004.541898148142</v>
      </c>
      <c r="T1657" s="11">
        <f t="shared" si="155"/>
        <v>40974.583564814813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>
        <f t="shared" si="151"/>
        <v>156</v>
      </c>
      <c r="Q1658" t="str">
        <f t="shared" si="152"/>
        <v>music</v>
      </c>
      <c r="R1658" t="str">
        <f t="shared" si="153"/>
        <v>pop</v>
      </c>
      <c r="S1658" s="11">
        <f t="shared" si="154"/>
        <v>41256.720509259256</v>
      </c>
      <c r="T1658" s="11">
        <f t="shared" si="155"/>
        <v>41226.720509259256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>
        <f t="shared" si="151"/>
        <v>113</v>
      </c>
      <c r="Q1659" t="str">
        <f t="shared" si="152"/>
        <v>music</v>
      </c>
      <c r="R1659" t="str">
        <f t="shared" si="153"/>
        <v>pop</v>
      </c>
      <c r="S1659" s="11">
        <f t="shared" si="154"/>
        <v>41053.573703703703</v>
      </c>
      <c r="T1659" s="11">
        <f t="shared" si="155"/>
        <v>41023.573703703703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>
        <f t="shared" si="151"/>
        <v>56</v>
      </c>
      <c r="Q1660" t="str">
        <f t="shared" si="152"/>
        <v>music</v>
      </c>
      <c r="R1660" t="str">
        <f t="shared" si="153"/>
        <v>pop</v>
      </c>
      <c r="S1660" s="11">
        <f t="shared" si="154"/>
        <v>41261.388888888883</v>
      </c>
      <c r="T1660" s="11">
        <f t="shared" si="155"/>
        <v>41223.013506944444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>
        <f t="shared" si="151"/>
        <v>11</v>
      </c>
      <c r="Q1661" t="str">
        <f t="shared" si="152"/>
        <v>music</v>
      </c>
      <c r="R1661" t="str">
        <f t="shared" si="153"/>
        <v>pop</v>
      </c>
      <c r="S1661" s="11">
        <f t="shared" si="154"/>
        <v>41625.291666666664</v>
      </c>
      <c r="T1661" s="11">
        <f t="shared" si="155"/>
        <v>41596.705104166664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>
        <f t="shared" si="151"/>
        <v>2</v>
      </c>
      <c r="Q1662" t="str">
        <f t="shared" si="152"/>
        <v>music</v>
      </c>
      <c r="R1662" t="str">
        <f t="shared" si="153"/>
        <v>pop</v>
      </c>
      <c r="S1662" s="11">
        <f t="shared" si="154"/>
        <v>42490.707638888889</v>
      </c>
      <c r="T1662" s="11">
        <f t="shared" si="155"/>
        <v>42459.485532407409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>
        <f t="shared" si="151"/>
        <v>78</v>
      </c>
      <c r="Q1663" t="str">
        <f t="shared" si="152"/>
        <v>music</v>
      </c>
      <c r="R1663" t="str">
        <f t="shared" si="153"/>
        <v>pop</v>
      </c>
      <c r="S1663" s="11">
        <f t="shared" si="154"/>
        <v>42386.666666666664</v>
      </c>
      <c r="T1663" s="11">
        <f t="shared" si="155"/>
        <v>42343.789710648147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>
        <f t="shared" si="151"/>
        <v>129</v>
      </c>
      <c r="Q1664" t="str">
        <f t="shared" si="152"/>
        <v>music</v>
      </c>
      <c r="R1664" t="str">
        <f t="shared" si="153"/>
        <v>pop</v>
      </c>
      <c r="S1664" s="11">
        <f t="shared" si="154"/>
        <v>40908.031666666662</v>
      </c>
      <c r="T1664" s="11">
        <f t="shared" si="155"/>
        <v>40847.99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31</v>
      </c>
      <c r="Q1665" t="str">
        <f t="shared" si="152"/>
        <v>music</v>
      </c>
      <c r="R1665" t="str">
        <f t="shared" si="153"/>
        <v>pop</v>
      </c>
      <c r="S1665" s="11">
        <f t="shared" si="154"/>
        <v>42035.813738425924</v>
      </c>
      <c r="T1665" s="11">
        <f t="shared" si="155"/>
        <v>42005.813738425924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</v>
      </c>
      <c r="P1666">
        <f t="shared" si="151"/>
        <v>28</v>
      </c>
      <c r="Q1666" t="str">
        <f t="shared" si="152"/>
        <v>music</v>
      </c>
      <c r="R1666" t="str">
        <f t="shared" si="153"/>
        <v>pop</v>
      </c>
      <c r="S1666" s="11">
        <f t="shared" si="154"/>
        <v>40983.957638888889</v>
      </c>
      <c r="T1666" s="11">
        <f t="shared" si="155"/>
        <v>40939.553449074068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ROUND(IFERROR(E1667/D1667*100,0),0)</f>
        <v>119</v>
      </c>
      <c r="P1667">
        <f t="shared" ref="P1667:P1730" si="157">IFERROR(ROUND(D1667/L1667,0),0)</f>
        <v>38</v>
      </c>
      <c r="Q1667" t="str">
        <f t="shared" ref="Q1667:Q1730" si="158">LEFT(N1667,FIND("/",N1667,1)-1)</f>
        <v>music</v>
      </c>
      <c r="R1667" t="str">
        <f t="shared" ref="R1667:R1730" si="159">MID(N1667,FIND("/",N1667,1)+1,LEN(N1667))</f>
        <v>pop</v>
      </c>
      <c r="S1667" s="11">
        <f t="shared" ref="S1667:S1730" si="160">I1667/60/60/24+DATE(1970,1,1)+(-5/24)</f>
        <v>40595.916666666664</v>
      </c>
      <c r="T1667" s="11">
        <f t="shared" ref="T1667:T1730" si="161">J1667/60/60/24+DATE(1970,1,1)+(-5/24)</f>
        <v>40564.441122685181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>
        <f t="shared" si="157"/>
        <v>26</v>
      </c>
      <c r="Q1668" t="str">
        <f t="shared" si="158"/>
        <v>music</v>
      </c>
      <c r="R1668" t="str">
        <f t="shared" si="159"/>
        <v>pop</v>
      </c>
      <c r="S1668" s="11">
        <f t="shared" si="160"/>
        <v>41361.003159722219</v>
      </c>
      <c r="T1668" s="11">
        <f t="shared" si="161"/>
        <v>41331.04482638889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>
        <f t="shared" si="157"/>
        <v>41</v>
      </c>
      <c r="Q1669" t="str">
        <f t="shared" si="158"/>
        <v>music</v>
      </c>
      <c r="R1669" t="str">
        <f t="shared" si="159"/>
        <v>pop</v>
      </c>
      <c r="S1669" s="11">
        <f t="shared" si="160"/>
        <v>41709.082638888889</v>
      </c>
      <c r="T1669" s="11">
        <f t="shared" si="161"/>
        <v>41681.862245370365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>
        <f t="shared" si="157"/>
        <v>69</v>
      </c>
      <c r="Q1670" t="str">
        <f t="shared" si="158"/>
        <v>music</v>
      </c>
      <c r="R1670" t="str">
        <f t="shared" si="159"/>
        <v>pop</v>
      </c>
      <c r="S1670" s="11">
        <f t="shared" si="160"/>
        <v>40874.983090277776</v>
      </c>
      <c r="T1670" s="11">
        <f t="shared" si="161"/>
        <v>40844.941423611104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>
        <f t="shared" si="157"/>
        <v>38</v>
      </c>
      <c r="Q1671" t="str">
        <f t="shared" si="158"/>
        <v>music</v>
      </c>
      <c r="R1671" t="str">
        <f t="shared" si="159"/>
        <v>pop</v>
      </c>
      <c r="S1671" s="11">
        <f t="shared" si="160"/>
        <v>42521.676805555551</v>
      </c>
      <c r="T1671" s="11">
        <f t="shared" si="161"/>
        <v>42461.676805555551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>
        <f t="shared" si="157"/>
        <v>43</v>
      </c>
      <c r="Q1672" t="str">
        <f t="shared" si="158"/>
        <v>music</v>
      </c>
      <c r="R1672" t="str">
        <f t="shared" si="159"/>
        <v>pop</v>
      </c>
      <c r="S1672" s="11">
        <f t="shared" si="160"/>
        <v>40363.958333333328</v>
      </c>
      <c r="T1672" s="11">
        <f t="shared" si="161"/>
        <v>40313.722210648149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1">
        <f t="shared" si="160"/>
        <v>42583.335810185185</v>
      </c>
      <c r="T1673" s="11">
        <f t="shared" si="161"/>
        <v>42553.335810185185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>
        <f t="shared" si="157"/>
        <v>35</v>
      </c>
      <c r="Q1674" t="str">
        <f t="shared" si="158"/>
        <v>music</v>
      </c>
      <c r="R1674" t="str">
        <f t="shared" si="159"/>
        <v>pop</v>
      </c>
      <c r="S1674" s="11">
        <f t="shared" si="160"/>
        <v>41064.448263888888</v>
      </c>
      <c r="T1674" s="11">
        <f t="shared" si="161"/>
        <v>41034.448263888888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>
        <f t="shared" si="157"/>
        <v>36</v>
      </c>
      <c r="Q1675" t="str">
        <f t="shared" si="158"/>
        <v>music</v>
      </c>
      <c r="R1675" t="str">
        <f t="shared" si="159"/>
        <v>pop</v>
      </c>
      <c r="S1675" s="11">
        <f t="shared" si="160"/>
        <v>42069.670046296298</v>
      </c>
      <c r="T1675" s="11">
        <f t="shared" si="161"/>
        <v>42039.670046296298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>
        <f t="shared" si="157"/>
        <v>44</v>
      </c>
      <c r="Q1676" t="str">
        <f t="shared" si="158"/>
        <v>music</v>
      </c>
      <c r="R1676" t="str">
        <f t="shared" si="159"/>
        <v>pop</v>
      </c>
      <c r="S1676" s="11">
        <f t="shared" si="160"/>
        <v>42600.082638888889</v>
      </c>
      <c r="T1676" s="11">
        <f t="shared" si="161"/>
        <v>42569.397060185183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>
        <f t="shared" si="157"/>
        <v>29</v>
      </c>
      <c r="Q1677" t="str">
        <f t="shared" si="158"/>
        <v>music</v>
      </c>
      <c r="R1677" t="str">
        <f t="shared" si="159"/>
        <v>pop</v>
      </c>
      <c r="S1677" s="11">
        <f t="shared" si="160"/>
        <v>40832.710416666661</v>
      </c>
      <c r="T1677" s="11">
        <f t="shared" si="161"/>
        <v>40802.524768518517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>
        <f t="shared" si="157"/>
        <v>71</v>
      </c>
      <c r="Q1678" t="str">
        <f t="shared" si="158"/>
        <v>music</v>
      </c>
      <c r="R1678" t="str">
        <f t="shared" si="159"/>
        <v>pop</v>
      </c>
      <c r="S1678" s="11">
        <f t="shared" si="160"/>
        <v>41019.957638888889</v>
      </c>
      <c r="T1678" s="11">
        <f t="shared" si="161"/>
        <v>40973.517905092594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>
        <f t="shared" si="157"/>
        <v>143</v>
      </c>
      <c r="Q1679" t="str">
        <f t="shared" si="158"/>
        <v>music</v>
      </c>
      <c r="R1679" t="str">
        <f t="shared" si="159"/>
        <v>pop</v>
      </c>
      <c r="S1679" s="11">
        <f t="shared" si="160"/>
        <v>42476.040972222218</v>
      </c>
      <c r="T1679" s="11">
        <f t="shared" si="161"/>
        <v>42416.198796296296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>
        <f t="shared" si="157"/>
        <v>31</v>
      </c>
      <c r="Q1680" t="str">
        <f t="shared" si="158"/>
        <v>music</v>
      </c>
      <c r="R1680" t="str">
        <f t="shared" si="159"/>
        <v>pop</v>
      </c>
      <c r="S1680" s="11">
        <f t="shared" si="160"/>
        <v>41676.646655092591</v>
      </c>
      <c r="T1680" s="11">
        <f t="shared" si="161"/>
        <v>41662.646655092591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36</v>
      </c>
      <c r="Q1681" t="str">
        <f t="shared" si="158"/>
        <v>music</v>
      </c>
      <c r="R1681" t="str">
        <f t="shared" si="159"/>
        <v>pop</v>
      </c>
      <c r="S1681" s="11">
        <f t="shared" si="160"/>
        <v>40745.860474537032</v>
      </c>
      <c r="T1681" s="11">
        <f t="shared" si="161"/>
        <v>40722.860474537032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>
        <f t="shared" si="157"/>
        <v>40</v>
      </c>
      <c r="Q1682" t="str">
        <f t="shared" si="158"/>
        <v>music</v>
      </c>
      <c r="R1682" t="str">
        <f t="shared" si="159"/>
        <v>pop</v>
      </c>
      <c r="S1682" s="11">
        <f t="shared" si="160"/>
        <v>41832.549386574072</v>
      </c>
      <c r="T1682" s="11">
        <f t="shared" si="161"/>
        <v>41802.549386574072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>
        <f t="shared" si="157"/>
        <v>74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42822.874999999993</v>
      </c>
      <c r="T1683" s="11">
        <f t="shared" si="161"/>
        <v>42773.91300925926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42838.963657407403</v>
      </c>
      <c r="T1684" s="11">
        <f t="shared" si="161"/>
        <v>42779.005324074074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>
        <f t="shared" si="157"/>
        <v>350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42832.57335648148</v>
      </c>
      <c r="T1685" s="11">
        <f t="shared" si="161"/>
        <v>42808.57335648148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>
        <f t="shared" si="157"/>
        <v>79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42811.565289351849</v>
      </c>
      <c r="T1686" s="11">
        <f t="shared" si="161"/>
        <v>42783.606956018521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>
        <f t="shared" si="157"/>
        <v>23</v>
      </c>
      <c r="Q1687" t="str">
        <f t="shared" si="158"/>
        <v>music</v>
      </c>
      <c r="R1687" t="str">
        <f t="shared" si="159"/>
        <v>faith</v>
      </c>
      <c r="S1687" s="11">
        <f t="shared" si="160"/>
        <v>42818.0002662037</v>
      </c>
      <c r="T1687" s="11">
        <f t="shared" si="161"/>
        <v>42788.041932870365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>
        <f t="shared" si="157"/>
        <v>5000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42852.593969907401</v>
      </c>
      <c r="T1688" s="11">
        <f t="shared" si="161"/>
        <v>42792.635636574072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>
        <f t="shared" si="157"/>
        <v>256</v>
      </c>
      <c r="Q1689" t="str">
        <f t="shared" si="158"/>
        <v>music</v>
      </c>
      <c r="R1689" t="str">
        <f t="shared" si="159"/>
        <v>faith</v>
      </c>
      <c r="S1689" s="11">
        <f t="shared" si="160"/>
        <v>42835.635416666664</v>
      </c>
      <c r="T1689" s="11">
        <f t="shared" si="161"/>
        <v>42801.838483796295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>
        <f t="shared" si="157"/>
        <v>571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42834.28465277778</v>
      </c>
      <c r="T1690" s="11">
        <f t="shared" si="161"/>
        <v>42804.326319444437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42810.692476851851</v>
      </c>
      <c r="T1691" s="11">
        <f t="shared" si="161"/>
        <v>42780.734143518515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>
        <f t="shared" si="157"/>
        <v>227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42831.181041666663</v>
      </c>
      <c r="T1692" s="11">
        <f t="shared" si="161"/>
        <v>42801.222708333335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>
        <f t="shared" si="157"/>
        <v>789</v>
      </c>
      <c r="Q1693" t="str">
        <f t="shared" si="158"/>
        <v>music</v>
      </c>
      <c r="R1693" t="str">
        <f t="shared" si="159"/>
        <v>faith</v>
      </c>
      <c r="S1693" s="11">
        <f t="shared" si="160"/>
        <v>42827.833333333336</v>
      </c>
      <c r="T1693" s="11">
        <f t="shared" si="161"/>
        <v>42795.49314814814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>
        <f t="shared" si="157"/>
        <v>333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42820.790972222218</v>
      </c>
      <c r="T1694" s="11">
        <f t="shared" si="161"/>
        <v>42787.94290509259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>
        <f t="shared" si="157"/>
        <v>375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42834.624999999993</v>
      </c>
      <c r="T1695" s="11">
        <f t="shared" si="161"/>
        <v>42803.711944444447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>
        <f t="shared" si="157"/>
        <v>10000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42820.98333333333</v>
      </c>
      <c r="T1696" s="11">
        <f t="shared" si="161"/>
        <v>42791.461504629631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>
        <f t="shared" si="157"/>
        <v>522</v>
      </c>
      <c r="Q1697" t="str">
        <f t="shared" si="158"/>
        <v>music</v>
      </c>
      <c r="R1697" t="str">
        <f t="shared" si="159"/>
        <v>faith</v>
      </c>
      <c r="S1697" s="11">
        <f t="shared" si="160"/>
        <v>42834.833333333336</v>
      </c>
      <c r="T1697" s="11">
        <f t="shared" si="161"/>
        <v>42800.823078703703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42825.819571759253</v>
      </c>
      <c r="T1698" s="11">
        <f t="shared" si="161"/>
        <v>42795.861238425925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>
        <f t="shared" si="157"/>
        <v>568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42834.782962962963</v>
      </c>
      <c r="T1699" s="11">
        <f t="shared" si="161"/>
        <v>42804.82462962962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42819.939583333333</v>
      </c>
      <c r="T1700" s="11">
        <f t="shared" si="161"/>
        <v>42795.999537037038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>
        <f t="shared" si="157"/>
        <v>1276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42836.655613425923</v>
      </c>
      <c r="T1701" s="11">
        <f t="shared" si="161"/>
        <v>42806.655613425923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>
        <f t="shared" si="157"/>
        <v>253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42825.958333333336</v>
      </c>
      <c r="T1702" s="11">
        <f t="shared" si="161"/>
        <v>42795.863310185181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>
        <f t="shared" si="157"/>
        <v>2525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42019.456076388888</v>
      </c>
      <c r="T1703" s="11">
        <f t="shared" si="161"/>
        <v>41989.456076388888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>
        <f t="shared" si="157"/>
        <v>16500</v>
      </c>
      <c r="Q1704" t="str">
        <f t="shared" si="158"/>
        <v>music</v>
      </c>
      <c r="R1704" t="str">
        <f t="shared" si="159"/>
        <v>faith</v>
      </c>
      <c r="S1704" s="11">
        <f t="shared" si="160"/>
        <v>42093.619791666664</v>
      </c>
      <c r="T1704" s="11">
        <f t="shared" si="161"/>
        <v>42063.661458333336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>
        <f t="shared" si="157"/>
        <v>2500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42247.073344907411</v>
      </c>
      <c r="T1705" s="11">
        <f t="shared" si="161"/>
        <v>42187.073344907411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>
        <f t="shared" si="157"/>
        <v>182</v>
      </c>
      <c r="Q1706" t="str">
        <f t="shared" si="158"/>
        <v>music</v>
      </c>
      <c r="R1706" t="str">
        <f t="shared" si="159"/>
        <v>faith</v>
      </c>
      <c r="S1706" s="11">
        <f t="shared" si="160"/>
        <v>42050.931400462963</v>
      </c>
      <c r="T1706" s="11">
        <f t="shared" si="161"/>
        <v>42020.931400462963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42256.458333333336</v>
      </c>
      <c r="T1707" s="11">
        <f t="shared" si="161"/>
        <v>42244.808402777773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42239.098055555551</v>
      </c>
      <c r="T1708" s="11">
        <f t="shared" si="161"/>
        <v>42179.098055555551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>
        <f t="shared" si="157"/>
        <v>556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42457.471006944441</v>
      </c>
      <c r="T1709" s="11">
        <f t="shared" si="161"/>
        <v>42427.512673611105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42491.658634259256</v>
      </c>
      <c r="T1710" s="11">
        <f t="shared" si="161"/>
        <v>42451.658634259256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>
        <f t="shared" si="157"/>
        <v>438</v>
      </c>
      <c r="Q1711" t="str">
        <f t="shared" si="158"/>
        <v>music</v>
      </c>
      <c r="R1711" t="str">
        <f t="shared" si="159"/>
        <v>faith</v>
      </c>
      <c r="S1711" s="11">
        <f t="shared" si="160"/>
        <v>41882.610416666663</v>
      </c>
      <c r="T1711" s="11">
        <f t="shared" si="161"/>
        <v>41841.355486111104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>
        <f t="shared" si="157"/>
        <v>5000</v>
      </c>
      <c r="Q1712" t="str">
        <f t="shared" si="158"/>
        <v>music</v>
      </c>
      <c r="R1712" t="str">
        <f t="shared" si="159"/>
        <v>faith</v>
      </c>
      <c r="S1712" s="11">
        <f t="shared" si="160"/>
        <v>42387.333333333336</v>
      </c>
      <c r="T1712" s="11">
        <f t="shared" si="161"/>
        <v>42341.382962962954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>
        <f t="shared" si="157"/>
        <v>5000</v>
      </c>
      <c r="Q1713" t="str">
        <f t="shared" si="158"/>
        <v>music</v>
      </c>
      <c r="R1713" t="str">
        <f t="shared" si="159"/>
        <v>faith</v>
      </c>
      <c r="S1713" s="11">
        <f t="shared" si="160"/>
        <v>41883.437893518516</v>
      </c>
      <c r="T1713" s="11">
        <f t="shared" si="161"/>
        <v>41852.437893518516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42185.705474537033</v>
      </c>
      <c r="T1714" s="11">
        <f t="shared" si="161"/>
        <v>42125.705474537033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>
        <f t="shared" si="157"/>
        <v>3000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41917.592731481483</v>
      </c>
      <c r="T1715" s="11">
        <f t="shared" si="161"/>
        <v>41887.592731481483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>
        <f t="shared" si="157"/>
        <v>1471</v>
      </c>
      <c r="Q1716" t="str">
        <f t="shared" si="158"/>
        <v>music</v>
      </c>
      <c r="R1716" t="str">
        <f t="shared" si="159"/>
        <v>faith</v>
      </c>
      <c r="S1716" s="11">
        <f t="shared" si="160"/>
        <v>42125.710196759253</v>
      </c>
      <c r="T1716" s="11">
        <f t="shared" si="161"/>
        <v>42095.710196759253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>
        <f t="shared" si="157"/>
        <v>2500</v>
      </c>
      <c r="Q1717" t="str">
        <f t="shared" si="158"/>
        <v>music</v>
      </c>
      <c r="R1717" t="str">
        <f t="shared" si="159"/>
        <v>faith</v>
      </c>
      <c r="S1717" s="11">
        <f t="shared" si="160"/>
        <v>42093.931944444441</v>
      </c>
      <c r="T1717" s="11">
        <f t="shared" si="161"/>
        <v>42064.009085648147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>
        <f t="shared" si="157"/>
        <v>667</v>
      </c>
      <c r="Q1718" t="str">
        <f t="shared" si="158"/>
        <v>music</v>
      </c>
      <c r="R1718" t="str">
        <f t="shared" si="159"/>
        <v>faith</v>
      </c>
      <c r="S1718" s="11">
        <f t="shared" si="160"/>
        <v>42713.410868055551</v>
      </c>
      <c r="T1718" s="11">
        <f t="shared" si="161"/>
        <v>42673.369201388887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>
        <f t="shared" si="157"/>
        <v>80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42480.958333333336</v>
      </c>
      <c r="T1719" s="11">
        <f t="shared" si="161"/>
        <v>42460.773587962954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>
        <f t="shared" si="157"/>
        <v>17500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42503.999305555553</v>
      </c>
      <c r="T1720" s="11">
        <f t="shared" si="161"/>
        <v>42460.402187499996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>
        <f t="shared" si="157"/>
        <v>1333</v>
      </c>
      <c r="Q1721" t="str">
        <f t="shared" si="158"/>
        <v>music</v>
      </c>
      <c r="R1721" t="str">
        <f t="shared" si="159"/>
        <v>faith</v>
      </c>
      <c r="S1721" s="11">
        <f t="shared" si="160"/>
        <v>41899.326284722221</v>
      </c>
      <c r="T1721" s="11">
        <f t="shared" si="161"/>
        <v>41869.326284722221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>
        <f t="shared" si="157"/>
        <v>500</v>
      </c>
      <c r="Q1722" t="str">
        <f t="shared" si="158"/>
        <v>music</v>
      </c>
      <c r="R1722" t="str">
        <f t="shared" si="159"/>
        <v>faith</v>
      </c>
      <c r="S1722" s="11">
        <f t="shared" si="160"/>
        <v>41952.616562499999</v>
      </c>
      <c r="T1722" s="11">
        <f t="shared" si="161"/>
        <v>41922.574895833335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42349.25304398148</v>
      </c>
      <c r="T1723" s="11">
        <f t="shared" si="161"/>
        <v>42319.25304398148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>
        <f t="shared" si="157"/>
        <v>2880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42462.798611111109</v>
      </c>
      <c r="T1724" s="11">
        <f t="shared" si="161"/>
        <v>42425.752650462957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>
        <f t="shared" si="157"/>
        <v>3333</v>
      </c>
      <c r="Q1725" t="str">
        <f t="shared" si="158"/>
        <v>music</v>
      </c>
      <c r="R1725" t="str">
        <f t="shared" si="159"/>
        <v>faith</v>
      </c>
      <c r="S1725" s="11">
        <f t="shared" si="160"/>
        <v>42186.041666666664</v>
      </c>
      <c r="T1725" s="11">
        <f t="shared" si="161"/>
        <v>42129.617071759254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>
        <f t="shared" si="157"/>
        <v>1500</v>
      </c>
      <c r="Q1726" t="str">
        <f t="shared" si="158"/>
        <v>music</v>
      </c>
      <c r="R1726" t="str">
        <f t="shared" si="159"/>
        <v>faith</v>
      </c>
      <c r="S1726" s="11">
        <f t="shared" si="160"/>
        <v>41942.724097222221</v>
      </c>
      <c r="T1726" s="11">
        <f t="shared" si="161"/>
        <v>41912.724097222221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>
        <f t="shared" si="157"/>
        <v>611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41875.759826388887</v>
      </c>
      <c r="T1727" s="11">
        <f t="shared" si="161"/>
        <v>41845.759826388887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>
        <f t="shared" si="157"/>
        <v>406</v>
      </c>
      <c r="Q1728" t="str">
        <f t="shared" si="158"/>
        <v>music</v>
      </c>
      <c r="R1728" t="str">
        <f t="shared" si="159"/>
        <v>faith</v>
      </c>
      <c r="S1728" s="11">
        <f t="shared" si="160"/>
        <v>41817.711388888885</v>
      </c>
      <c r="T1728" s="11">
        <f t="shared" si="161"/>
        <v>41788.711388888885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>
        <f t="shared" si="157"/>
        <v>3000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42099.249999999993</v>
      </c>
      <c r="T1729" s="11">
        <f t="shared" si="161"/>
        <v>42044.719641203708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</v>
      </c>
      <c r="P1730">
        <f t="shared" si="157"/>
        <v>179</v>
      </c>
      <c r="Q1730" t="str">
        <f t="shared" si="158"/>
        <v>music</v>
      </c>
      <c r="R1730" t="str">
        <f t="shared" si="159"/>
        <v>faith</v>
      </c>
      <c r="S1730" s="11">
        <f t="shared" si="160"/>
        <v>42298.417523148142</v>
      </c>
      <c r="T1730" s="11">
        <f t="shared" si="161"/>
        <v>42268.417523148142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ROUND(IFERROR(E1731/D1731*100,0),0)</f>
        <v>0</v>
      </c>
      <c r="P1731">
        <f t="shared" ref="P1731:P1794" si="163">IFERROR(ROUND(D1731/L1731,0),0)</f>
        <v>0</v>
      </c>
      <c r="Q1731" t="str">
        <f t="shared" ref="Q1731:Q1794" si="164">LEFT(N1731,FIND("/",N1731,1)-1)</f>
        <v>music</v>
      </c>
      <c r="R1731" t="str">
        <f t="shared" ref="R1731:R1794" si="165">MID(N1731,FIND("/",N1731,1)+1,LEN(N1731))</f>
        <v>faith</v>
      </c>
      <c r="S1731" s="11">
        <f t="shared" ref="S1731:S1794" si="166">I1731/60/60/24+DATE(1970,1,1)+(-5/24)</f>
        <v>42530.843819444439</v>
      </c>
      <c r="T1731" s="11">
        <f t="shared" ref="T1731:T1794" si="167">J1731/60/60/24+DATE(1970,1,1)+(-5/24)</f>
        <v>42470.843819444439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42301.879432870373</v>
      </c>
      <c r="T1732" s="11">
        <f t="shared" si="167"/>
        <v>42271.879432870373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42166.416666666664</v>
      </c>
      <c r="T1733" s="11">
        <f t="shared" si="167"/>
        <v>42152.698518518511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42384.999999999993</v>
      </c>
      <c r="T1734" s="11">
        <f t="shared" si="167"/>
        <v>42325.475474537037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42626.687499999993</v>
      </c>
      <c r="T1735" s="11">
        <f t="shared" si="167"/>
        <v>42614.467291666668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>
        <f t="shared" si="163"/>
        <v>4500</v>
      </c>
      <c r="Q1736" t="str">
        <f t="shared" si="164"/>
        <v>music</v>
      </c>
      <c r="R1736" t="str">
        <f t="shared" si="165"/>
        <v>faith</v>
      </c>
      <c r="S1736" s="11">
        <f t="shared" si="166"/>
        <v>42131.828194444439</v>
      </c>
      <c r="T1736" s="11">
        <f t="shared" si="167"/>
        <v>42101.828194444439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500</v>
      </c>
      <c r="Q1737" t="str">
        <f t="shared" si="164"/>
        <v>music</v>
      </c>
      <c r="R1737" t="str">
        <f t="shared" si="165"/>
        <v>faith</v>
      </c>
      <c r="S1737" s="11">
        <f t="shared" si="166"/>
        <v>42589.605844907412</v>
      </c>
      <c r="T1737" s="11">
        <f t="shared" si="167"/>
        <v>42559.605844907412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>
        <f t="shared" si="163"/>
        <v>3000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42316.694826388884</v>
      </c>
      <c r="T1738" s="11">
        <f t="shared" si="167"/>
        <v>42286.65315972222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>
        <f t="shared" si="163"/>
        <v>267</v>
      </c>
      <c r="Q1739" t="str">
        <f t="shared" si="164"/>
        <v>music</v>
      </c>
      <c r="R1739" t="str">
        <f t="shared" si="165"/>
        <v>faith</v>
      </c>
      <c r="S1739" s="11">
        <f t="shared" si="166"/>
        <v>42205.740648148152</v>
      </c>
      <c r="T1739" s="11">
        <f t="shared" si="167"/>
        <v>42175.740648148152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>
        <f t="shared" si="163"/>
        <v>5000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41914.665995370371</v>
      </c>
      <c r="T1740" s="11">
        <f t="shared" si="167"/>
        <v>41884.665995370371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>
        <f t="shared" si="163"/>
        <v>1000</v>
      </c>
      <c r="Q1741" t="str">
        <f t="shared" si="164"/>
        <v>music</v>
      </c>
      <c r="R1741" t="str">
        <f t="shared" si="165"/>
        <v>faith</v>
      </c>
      <c r="S1741" s="11">
        <f t="shared" si="166"/>
        <v>42494.624212962961</v>
      </c>
      <c r="T1741" s="11">
        <f t="shared" si="167"/>
        <v>42435.665879629632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42201.60905092593</v>
      </c>
      <c r="T1742" s="11">
        <f t="shared" si="167"/>
        <v>42171.60905092593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>
        <f t="shared" si="163"/>
        <v>23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42165.419803240737</v>
      </c>
      <c r="T1743" s="11">
        <f t="shared" si="167"/>
        <v>42120.419803240737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>
        <f t="shared" si="163"/>
        <v>59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42742.666666666664</v>
      </c>
      <c r="T1744" s="11">
        <f t="shared" si="167"/>
        <v>42710.668634259251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42608.957638888889</v>
      </c>
      <c r="T1745" s="11">
        <f t="shared" si="167"/>
        <v>42586.717303240737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>
        <f t="shared" si="163"/>
        <v>79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42071.355057870365</v>
      </c>
      <c r="T1746" s="11">
        <f t="shared" si="167"/>
        <v>42026.396724537037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>
        <f t="shared" si="163"/>
        <v>79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42725.874999999993</v>
      </c>
      <c r="T1747" s="11">
        <f t="shared" si="167"/>
        <v>42690.051365740735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>
        <f t="shared" si="163"/>
        <v>140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42697.874999999993</v>
      </c>
      <c r="T1748" s="11">
        <f t="shared" si="167"/>
        <v>42667.968368055554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>
        <f t="shared" si="163"/>
        <v>57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42321.416666666664</v>
      </c>
      <c r="T1749" s="11">
        <f t="shared" si="167"/>
        <v>42292.227199074077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>
        <f t="shared" si="163"/>
        <v>276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42249.742395833331</v>
      </c>
      <c r="T1750" s="11">
        <f t="shared" si="167"/>
        <v>42219.742395833331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>
        <f t="shared" si="163"/>
        <v>77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42795.583333333336</v>
      </c>
      <c r="T1751" s="11">
        <f t="shared" si="167"/>
        <v>42758.767604166664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>
        <f t="shared" si="163"/>
        <v>40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42479.628518518519</v>
      </c>
      <c r="T1752" s="11">
        <f t="shared" si="167"/>
        <v>42454.628518518519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>
        <f t="shared" si="163"/>
        <v>164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42082.5315162037</v>
      </c>
      <c r="T1753" s="11">
        <f t="shared" si="167"/>
        <v>42052.573182870365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>
        <f t="shared" si="163"/>
        <v>13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42657.044930555552</v>
      </c>
      <c r="T1754" s="11">
        <f t="shared" si="167"/>
        <v>42627.044930555552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429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42450.499629629623</v>
      </c>
      <c r="T1755" s="11">
        <f t="shared" si="167"/>
        <v>42420.541296296295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>
        <f t="shared" si="163"/>
        <v>94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42097.626770833333</v>
      </c>
      <c r="T1756" s="11">
        <f t="shared" si="167"/>
        <v>42067.668437499997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6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42282.580567129626</v>
      </c>
      <c r="T1757" s="11">
        <f t="shared" si="167"/>
        <v>42252.580567129626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>
        <f t="shared" si="163"/>
        <v>46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42610.959131944437</v>
      </c>
      <c r="T1758" s="11">
        <f t="shared" si="167"/>
        <v>42570.959131944437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>
        <f t="shared" si="163"/>
        <v>357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42763.603472222218</v>
      </c>
      <c r="T1759" s="11">
        <f t="shared" si="167"/>
        <v>42733.619016203702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>
        <f t="shared" si="163"/>
        <v>37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42565.74759259259</v>
      </c>
      <c r="T1760" s="11">
        <f t="shared" si="167"/>
        <v>42505.74759259259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>
        <f t="shared" si="163"/>
        <v>102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42088.579039351847</v>
      </c>
      <c r="T1761" s="11">
        <f t="shared" si="167"/>
        <v>42068.620706018519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>
        <f t="shared" si="163"/>
        <v>49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42425.464270833334</v>
      </c>
      <c r="T1762" s="11">
        <f t="shared" si="167"/>
        <v>42405.464270833334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33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42259.359490740739</v>
      </c>
      <c r="T1763" s="11">
        <f t="shared" si="167"/>
        <v>42209.359490740739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42440.773668981477</v>
      </c>
      <c r="T1764" s="11">
        <f t="shared" si="167"/>
        <v>42410.773668981477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>
        <f t="shared" si="163"/>
        <v>102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42666.660185185181</v>
      </c>
      <c r="T1765" s="11">
        <f t="shared" si="167"/>
        <v>42636.660185185181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>
        <f t="shared" si="163"/>
        <v>282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41854.27753472222</v>
      </c>
      <c r="T1766" s="11">
        <f t="shared" si="167"/>
        <v>41825.27753472222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>
        <f t="shared" si="163"/>
        <v>121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41864.772129629629</v>
      </c>
      <c r="T1767" s="11">
        <f t="shared" si="167"/>
        <v>41834.772129629629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41876.65148148148</v>
      </c>
      <c r="T1768" s="11">
        <f t="shared" si="167"/>
        <v>41855.65148148148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>
        <f t="shared" si="163"/>
        <v>128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41854.450046296297</v>
      </c>
      <c r="T1769" s="11">
        <f t="shared" si="167"/>
        <v>41824.450046296297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>
        <f t="shared" si="163"/>
        <v>333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41909.352361111109</v>
      </c>
      <c r="T1770" s="11">
        <f t="shared" si="167"/>
        <v>41849.352361111109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>
        <f t="shared" si="163"/>
        <v>1818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42017.610636574071</v>
      </c>
      <c r="T1771" s="11">
        <f t="shared" si="167"/>
        <v>41987.610636574071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>
        <f t="shared" si="163"/>
        <v>266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41926.571689814817</v>
      </c>
      <c r="T1772" s="11">
        <f t="shared" si="167"/>
        <v>41891.571689814817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>
        <f t="shared" si="163"/>
        <v>168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41935.771296296298</v>
      </c>
      <c r="T1773" s="11">
        <f t="shared" si="167"/>
        <v>41905.771296296298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>
        <f t="shared" si="163"/>
        <v>289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41826.509675925925</v>
      </c>
      <c r="T1774" s="11">
        <f t="shared" si="167"/>
        <v>41766.509675925925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>
        <f t="shared" si="163"/>
        <v>1579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42023.552060185182</v>
      </c>
      <c r="T1775" s="11">
        <f t="shared" si="167"/>
        <v>41978.552060185182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>
        <f t="shared" si="163"/>
        <v>192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41972.415972222218</v>
      </c>
      <c r="T1776" s="11">
        <f t="shared" si="167"/>
        <v>41930.010324074072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>
        <f t="shared" si="163"/>
        <v>262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41936.768055555556</v>
      </c>
      <c r="T1777" s="11">
        <f t="shared" si="167"/>
        <v>41891.768055555556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>
        <f t="shared" si="163"/>
        <v>1250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41941.748506944445</v>
      </c>
      <c r="T1778" s="11">
        <f t="shared" si="167"/>
        <v>41905.748506944445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>
        <f t="shared" si="163"/>
        <v>480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42055.14876157407</v>
      </c>
      <c r="T1779" s="11">
        <f t="shared" si="167"/>
        <v>42025.14876157407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>
        <f t="shared" si="163"/>
        <v>3333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42090.613368055558</v>
      </c>
      <c r="T1780" s="11">
        <f t="shared" si="167"/>
        <v>42045.655034722215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>
        <f t="shared" si="163"/>
        <v>289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42615.483564814807</v>
      </c>
      <c r="T1781" s="11">
        <f t="shared" si="167"/>
        <v>42585.483564814807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>
        <f t="shared" si="163"/>
        <v>197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42553.392476851855</v>
      </c>
      <c r="T1782" s="11">
        <f t="shared" si="167"/>
        <v>42493.392476851855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>
        <f t="shared" si="163"/>
        <v>229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42628.409085648142</v>
      </c>
      <c r="T1783" s="11">
        <f t="shared" si="167"/>
        <v>42597.409085648142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>
        <f t="shared" si="163"/>
        <v>461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42421.366770833331</v>
      </c>
      <c r="T1784" s="11">
        <f t="shared" si="167"/>
        <v>42388.366770833331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>
        <f t="shared" si="163"/>
        <v>216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42145.741643518515</v>
      </c>
      <c r="T1785" s="11">
        <f t="shared" si="167"/>
        <v>42115.741643518515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>
        <f t="shared" si="163"/>
        <v>152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42034.934027777774</v>
      </c>
      <c r="T1786" s="11">
        <f t="shared" si="167"/>
        <v>42003.447222222218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>
        <f t="shared" si="163"/>
        <v>222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41927.791666666664</v>
      </c>
      <c r="T1787" s="11">
        <f t="shared" si="167"/>
        <v>41896.926562499997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>
        <f t="shared" si="163"/>
        <v>66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41988.342326388891</v>
      </c>
      <c r="T1788" s="11">
        <f t="shared" si="167"/>
        <v>41958.342326388891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>
        <f t="shared" si="163"/>
        <v>417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42098.40552083333</v>
      </c>
      <c r="T1789" s="11">
        <f t="shared" si="167"/>
        <v>42068.447187499994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>
        <f t="shared" si="163"/>
        <v>1375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41943.740069444444</v>
      </c>
      <c r="T1790" s="11">
        <f t="shared" si="167"/>
        <v>41913.740069444444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>
        <f t="shared" si="163"/>
        <v>2000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42016.041701388887</v>
      </c>
      <c r="T1791" s="11">
        <f t="shared" si="167"/>
        <v>41956.041701388887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>
        <f t="shared" si="163"/>
        <v>2200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42040.466180555559</v>
      </c>
      <c r="T1792" s="11">
        <f t="shared" si="167"/>
        <v>42010.466180555559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>
        <f t="shared" si="163"/>
        <v>750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42033.532002314816</v>
      </c>
      <c r="T1793" s="11">
        <f t="shared" si="167"/>
        <v>41973.532002314816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</v>
      </c>
      <c r="P1794">
        <f t="shared" si="163"/>
        <v>180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42226.082638888889</v>
      </c>
      <c r="T1794" s="11">
        <f t="shared" si="167"/>
        <v>42188.822708333326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ROUND(IFERROR(E1795/D1795*100,0),0)</f>
        <v>1</v>
      </c>
      <c r="P1795">
        <f t="shared" ref="P1795:P1858" si="169">IFERROR(ROUND(D1795/L1795,0),0)</f>
        <v>1500</v>
      </c>
      <c r="Q1795" t="str">
        <f t="shared" ref="Q1795:Q1858" si="170">LEFT(N1795,FIND("/",N1795,1)-1)</f>
        <v>photography</v>
      </c>
      <c r="R1795" t="str">
        <f t="shared" ref="R1795:R1858" si="171">MID(N1795,FIND("/",N1795,1)+1,LEN(N1795))</f>
        <v>photobooks</v>
      </c>
      <c r="S1795" s="11">
        <f t="shared" ref="S1795:S1858" si="172">I1795/60/60/24+DATE(1970,1,1)+(-5/24)</f>
        <v>41970.724999999999</v>
      </c>
      <c r="T1795" s="11">
        <f t="shared" ref="T1795:T1858" si="173">J1795/60/60/24+DATE(1970,1,1)+(-5/24)</f>
        <v>41940.683333333334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>
        <f t="shared" si="169"/>
        <v>500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42046.342847222222</v>
      </c>
      <c r="T1796" s="11">
        <f t="shared" si="173"/>
        <v>42011.342847222222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>
        <f t="shared" si="169"/>
        <v>346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42657.458333333336</v>
      </c>
      <c r="T1797" s="11">
        <f t="shared" si="173"/>
        <v>42628.080335648141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>
        <f t="shared" si="169"/>
        <v>221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42575.231087962959</v>
      </c>
      <c r="T1798" s="11">
        <f t="shared" si="173"/>
        <v>42515.231087962959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>
        <f t="shared" si="169"/>
        <v>71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42719.360983796294</v>
      </c>
      <c r="T1799" s="11">
        <f t="shared" si="173"/>
        <v>42689.360983796294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>
        <f t="shared" si="169"/>
        <v>432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42404.118437499994</v>
      </c>
      <c r="T1800" s="11">
        <f t="shared" si="173"/>
        <v>42344.118437499994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>
        <f t="shared" si="169"/>
        <v>667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41954.676018518519</v>
      </c>
      <c r="T1801" s="11">
        <f t="shared" si="173"/>
        <v>41934.634351851848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>
        <f t="shared" si="169"/>
        <v>409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42653.397800925923</v>
      </c>
      <c r="T1802" s="11">
        <f t="shared" si="173"/>
        <v>42623.397800925923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>
        <f t="shared" si="169"/>
        <v>459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42353.298611111109</v>
      </c>
      <c r="T1803" s="11">
        <f t="shared" si="173"/>
        <v>42321.452175925922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>
        <f t="shared" si="169"/>
        <v>194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42182.707638888889</v>
      </c>
      <c r="T1804" s="11">
        <f t="shared" si="173"/>
        <v>42159.264236111114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>
        <f t="shared" si="169"/>
        <v>233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42048.863217592596</v>
      </c>
      <c r="T1805" s="11">
        <f t="shared" si="173"/>
        <v>42017.863217592596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>
        <f t="shared" si="169"/>
        <v>298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42322.511620370373</v>
      </c>
      <c r="T1806" s="11">
        <f t="shared" si="173"/>
        <v>42282.469953703701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>
        <f t="shared" si="169"/>
        <v>184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42279.541666666664</v>
      </c>
      <c r="T1807" s="11">
        <f t="shared" si="173"/>
        <v>42247.595578703702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>
        <f t="shared" si="169"/>
        <v>2500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41912.429965277777</v>
      </c>
      <c r="T1808" s="11">
        <f t="shared" si="173"/>
        <v>41877.429965277777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>
        <f t="shared" si="169"/>
        <v>625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41909.860104166662</v>
      </c>
      <c r="T1809" s="11">
        <f t="shared" si="173"/>
        <v>41879.860104166662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>
        <f t="shared" si="169"/>
        <v>292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42777.472569444442</v>
      </c>
      <c r="T1810" s="11">
        <f t="shared" si="173"/>
        <v>42742.472569444442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>
        <f t="shared" si="169"/>
        <v>389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42064.699525462966</v>
      </c>
      <c r="T1811" s="11">
        <f t="shared" si="173"/>
        <v>42029.699525462966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>
        <f t="shared" si="169"/>
        <v>225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41872.701689814814</v>
      </c>
      <c r="T1812" s="11">
        <f t="shared" si="173"/>
        <v>41860.701689814814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>
        <f t="shared" si="169"/>
        <v>2077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41935.958333333328</v>
      </c>
      <c r="T1813" s="11">
        <f t="shared" si="173"/>
        <v>41876.225347222222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>
        <f t="shared" si="169"/>
        <v>283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42554.110370370363</v>
      </c>
      <c r="T1814" s="11">
        <f t="shared" si="173"/>
        <v>42524.110370370363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41859.68069444444</v>
      </c>
      <c r="T1815" s="11">
        <f t="shared" si="173"/>
        <v>41829.68069444444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>
        <f t="shared" si="169"/>
        <v>86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42063.105740740742</v>
      </c>
      <c r="T1816" s="11">
        <f t="shared" si="173"/>
        <v>42033.105740740742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42186.698344907411</v>
      </c>
      <c r="T1817" s="11">
        <f t="shared" si="173"/>
        <v>42172.698344907411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>
        <f t="shared" si="169"/>
        <v>4167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42576.583333333336</v>
      </c>
      <c r="T1818" s="11">
        <f t="shared" si="173"/>
        <v>42548.667858796289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>
        <f t="shared" si="169"/>
        <v>180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42765.082638888889</v>
      </c>
      <c r="T1819" s="11">
        <f t="shared" si="173"/>
        <v>42705.453784722216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42096.984374999993</v>
      </c>
      <c r="T1820" s="11">
        <f t="shared" si="173"/>
        <v>42067.026041666664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>
        <f t="shared" si="169"/>
        <v>300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41850.543935185182</v>
      </c>
      <c r="T1821" s="11">
        <f t="shared" si="173"/>
        <v>41820.543935185182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>
        <f t="shared" si="169"/>
        <v>3250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42094.834374999999</v>
      </c>
      <c r="T1822" s="11">
        <f t="shared" si="173"/>
        <v>42064.87604166667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>
        <f t="shared" si="169"/>
        <v>44</v>
      </c>
      <c r="Q1823" t="str">
        <f t="shared" si="170"/>
        <v>music</v>
      </c>
      <c r="R1823" t="str">
        <f t="shared" si="171"/>
        <v>rock</v>
      </c>
      <c r="S1823" s="11">
        <f t="shared" si="172"/>
        <v>40971.110729166663</v>
      </c>
      <c r="T1823" s="11">
        <f t="shared" si="173"/>
        <v>40926.110729166663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1">
        <f t="shared" si="172"/>
        <v>41670.584027777775</v>
      </c>
      <c r="T1824" s="11">
        <f t="shared" si="173"/>
        <v>41634.588680555549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>
        <f t="shared" si="169"/>
        <v>21</v>
      </c>
      <c r="Q1825" t="str">
        <f t="shared" si="170"/>
        <v>music</v>
      </c>
      <c r="R1825" t="str">
        <f t="shared" si="171"/>
        <v>rock</v>
      </c>
      <c r="S1825" s="11">
        <f t="shared" si="172"/>
        <v>41206.47657407407</v>
      </c>
      <c r="T1825" s="11">
        <f t="shared" si="173"/>
        <v>41176.47657407407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41646.880555555552</v>
      </c>
      <c r="T1826" s="11">
        <f t="shared" si="173"/>
        <v>41626.707951388889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>
        <f t="shared" si="169"/>
        <v>40</v>
      </c>
      <c r="Q1827" t="str">
        <f t="shared" si="170"/>
        <v>music</v>
      </c>
      <c r="R1827" t="str">
        <f t="shared" si="171"/>
        <v>rock</v>
      </c>
      <c r="S1827" s="11">
        <f t="shared" si="172"/>
        <v>41466.626192129625</v>
      </c>
      <c r="T1827" s="11">
        <f t="shared" si="173"/>
        <v>41443.626192129625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1">
        <f t="shared" si="172"/>
        <v>41687.715474537035</v>
      </c>
      <c r="T1828" s="11">
        <f t="shared" si="173"/>
        <v>41657.715474537035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>
        <f t="shared" si="169"/>
        <v>83</v>
      </c>
      <c r="Q1829" t="str">
        <f t="shared" si="170"/>
        <v>music</v>
      </c>
      <c r="R1829" t="str">
        <f t="shared" si="171"/>
        <v>rock</v>
      </c>
      <c r="S1829" s="11">
        <f t="shared" si="172"/>
        <v>40605.117604166662</v>
      </c>
      <c r="T1829" s="11">
        <f t="shared" si="173"/>
        <v>40555.117604166662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1">
        <f t="shared" si="172"/>
        <v>41768.708333333328</v>
      </c>
      <c r="T1830" s="11">
        <f t="shared" si="173"/>
        <v>41736.691319444442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>
        <f t="shared" si="169"/>
        <v>45</v>
      </c>
      <c r="Q1831" t="str">
        <f t="shared" si="170"/>
        <v>music</v>
      </c>
      <c r="R1831" t="str">
        <f t="shared" si="171"/>
        <v>rock</v>
      </c>
      <c r="S1831" s="11">
        <f t="shared" si="172"/>
        <v>40564.708333333328</v>
      </c>
      <c r="T1831" s="11">
        <f t="shared" si="173"/>
        <v>40515.879293981481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>
        <f t="shared" si="169"/>
        <v>66</v>
      </c>
      <c r="Q1832" t="str">
        <f t="shared" si="170"/>
        <v>music</v>
      </c>
      <c r="R1832" t="str">
        <f t="shared" si="171"/>
        <v>rock</v>
      </c>
      <c r="S1832" s="11">
        <f t="shared" si="172"/>
        <v>41694.475775462961</v>
      </c>
      <c r="T1832" s="11">
        <f t="shared" si="173"/>
        <v>41664.475775462961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71</v>
      </c>
      <c r="Q1833" t="str">
        <f t="shared" si="170"/>
        <v>music</v>
      </c>
      <c r="R1833" t="str">
        <f t="shared" si="171"/>
        <v>rock</v>
      </c>
      <c r="S1833" s="11">
        <f t="shared" si="172"/>
        <v>41041.787766203699</v>
      </c>
      <c r="T1833" s="11">
        <f t="shared" si="173"/>
        <v>41026.787766203699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>
        <f t="shared" si="169"/>
        <v>18</v>
      </c>
      <c r="Q1834" t="str">
        <f t="shared" si="170"/>
        <v>music</v>
      </c>
      <c r="R1834" t="str">
        <f t="shared" si="171"/>
        <v>rock</v>
      </c>
      <c r="S1834" s="11">
        <f t="shared" si="172"/>
        <v>40606.331331018519</v>
      </c>
      <c r="T1834" s="11">
        <f t="shared" si="173"/>
        <v>40576.331331018519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>
        <f t="shared" si="169"/>
        <v>16</v>
      </c>
      <c r="Q1835" t="str">
        <f t="shared" si="170"/>
        <v>music</v>
      </c>
      <c r="R1835" t="str">
        <f t="shared" si="171"/>
        <v>rock</v>
      </c>
      <c r="S1835" s="11">
        <f t="shared" si="172"/>
        <v>41335.124305555553</v>
      </c>
      <c r="T1835" s="11">
        <f t="shared" si="173"/>
        <v>41302.835682870369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>
        <f t="shared" si="169"/>
        <v>111</v>
      </c>
      <c r="Q1836" t="str">
        <f t="shared" si="170"/>
        <v>music</v>
      </c>
      <c r="R1836" t="str">
        <f t="shared" si="171"/>
        <v>rock</v>
      </c>
      <c r="S1836" s="11">
        <f t="shared" si="172"/>
        <v>42028.755729166667</v>
      </c>
      <c r="T1836" s="11">
        <f t="shared" si="173"/>
        <v>41988.755729166667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45</v>
      </c>
      <c r="Q1837" t="str">
        <f t="shared" si="170"/>
        <v>music</v>
      </c>
      <c r="R1837" t="str">
        <f t="shared" si="171"/>
        <v>rock</v>
      </c>
      <c r="S1837" s="11">
        <f t="shared" si="172"/>
        <v>42460.452210648145</v>
      </c>
      <c r="T1837" s="11">
        <f t="shared" si="173"/>
        <v>42430.49387731481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>
        <f t="shared" si="169"/>
        <v>91</v>
      </c>
      <c r="Q1838" t="str">
        <f t="shared" si="170"/>
        <v>music</v>
      </c>
      <c r="R1838" t="str">
        <f t="shared" si="171"/>
        <v>rock</v>
      </c>
      <c r="S1838" s="11">
        <f t="shared" si="172"/>
        <v>41322.601030092592</v>
      </c>
      <c r="T1838" s="11">
        <f t="shared" si="173"/>
        <v>41305.601030092592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>
        <f t="shared" si="169"/>
        <v>20</v>
      </c>
      <c r="Q1839" t="str">
        <f t="shared" si="170"/>
        <v>music</v>
      </c>
      <c r="R1839" t="str">
        <f t="shared" si="171"/>
        <v>rock</v>
      </c>
      <c r="S1839" s="11">
        <f t="shared" si="172"/>
        <v>40985.797858796293</v>
      </c>
      <c r="T1839" s="11">
        <f t="shared" si="173"/>
        <v>40925.839525462965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11">
        <f t="shared" si="172"/>
        <v>40816.916666666664</v>
      </c>
      <c r="T1840" s="11">
        <f t="shared" si="173"/>
        <v>40788.578206018516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>
        <f t="shared" si="169"/>
        <v>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42644.513680555552</v>
      </c>
      <c r="T1841" s="11">
        <f t="shared" si="173"/>
        <v>42614.513680555552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>
        <f t="shared" si="169"/>
        <v>69</v>
      </c>
      <c r="Q1842" t="str">
        <f t="shared" si="170"/>
        <v>music</v>
      </c>
      <c r="R1842" t="str">
        <f t="shared" si="171"/>
        <v>rock</v>
      </c>
      <c r="S1842" s="11">
        <f t="shared" si="172"/>
        <v>41400.999305555553</v>
      </c>
      <c r="T1842" s="11">
        <f t="shared" si="173"/>
        <v>41381.88784722222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>
        <f t="shared" si="169"/>
        <v>50</v>
      </c>
      <c r="Q1843" t="str">
        <f t="shared" si="170"/>
        <v>music</v>
      </c>
      <c r="R1843" t="str">
        <f t="shared" si="171"/>
        <v>rock</v>
      </c>
      <c r="S1843" s="11">
        <f t="shared" si="172"/>
        <v>41778.999305555553</v>
      </c>
      <c r="T1843" s="11">
        <f t="shared" si="173"/>
        <v>41745.637094907404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>
        <f t="shared" si="169"/>
        <v>95</v>
      </c>
      <c r="Q1844" t="str">
        <f t="shared" si="170"/>
        <v>music</v>
      </c>
      <c r="R1844" t="str">
        <f t="shared" si="171"/>
        <v>rock</v>
      </c>
      <c r="S1844" s="11">
        <f t="shared" si="172"/>
        <v>42065.040972222218</v>
      </c>
      <c r="T1844" s="11">
        <f t="shared" si="173"/>
        <v>42031.423391203702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>
        <f t="shared" si="169"/>
        <v>75</v>
      </c>
      <c r="Q1845" t="str">
        <f t="shared" si="170"/>
        <v>music</v>
      </c>
      <c r="R1845" t="str">
        <f t="shared" si="171"/>
        <v>rock</v>
      </c>
      <c r="S1845" s="11">
        <f t="shared" si="172"/>
        <v>40594.786504629628</v>
      </c>
      <c r="T1845" s="11">
        <f t="shared" si="173"/>
        <v>40564.786504629628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>
        <f t="shared" si="169"/>
        <v>75</v>
      </c>
      <c r="Q1846" t="str">
        <f t="shared" si="170"/>
        <v>music</v>
      </c>
      <c r="R1846" t="str">
        <f t="shared" si="171"/>
        <v>rock</v>
      </c>
      <c r="S1846" s="11">
        <f t="shared" si="172"/>
        <v>40704.916666666664</v>
      </c>
      <c r="T1846" s="11">
        <f t="shared" si="173"/>
        <v>40666.765208333331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11">
        <f t="shared" si="172"/>
        <v>42537.996527777774</v>
      </c>
      <c r="T1847" s="11">
        <f t="shared" si="173"/>
        <v>42523.124976851854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>
        <f t="shared" si="169"/>
        <v>72</v>
      </c>
      <c r="Q1848" t="str">
        <f t="shared" si="170"/>
        <v>music</v>
      </c>
      <c r="R1848" t="str">
        <f t="shared" si="171"/>
        <v>rock</v>
      </c>
      <c r="S1848" s="11">
        <f t="shared" si="172"/>
        <v>41258.441863425927</v>
      </c>
      <c r="T1848" s="11">
        <f t="shared" si="173"/>
        <v>41228.441863425927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>
        <f t="shared" si="169"/>
        <v>66</v>
      </c>
      <c r="Q1849" t="str">
        <f t="shared" si="170"/>
        <v>music</v>
      </c>
      <c r="R1849" t="str">
        <f t="shared" si="171"/>
        <v>rock</v>
      </c>
      <c r="S1849" s="11">
        <f t="shared" si="172"/>
        <v>42115.028148148143</v>
      </c>
      <c r="T1849" s="11">
        <f t="shared" si="173"/>
        <v>42094.028148148143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>
        <f t="shared" si="169"/>
        <v>125</v>
      </c>
      <c r="Q1850" t="str">
        <f t="shared" si="170"/>
        <v>music</v>
      </c>
      <c r="R1850" t="str">
        <f t="shared" si="171"/>
        <v>rock</v>
      </c>
      <c r="S1850" s="11">
        <f t="shared" si="172"/>
        <v>40755.082638888889</v>
      </c>
      <c r="T1850" s="11">
        <f t="shared" si="173"/>
        <v>40691.579722222217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11">
        <f t="shared" si="172"/>
        <v>41199.637256944443</v>
      </c>
      <c r="T1851" s="11">
        <f t="shared" si="173"/>
        <v>41169.637256944443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>
        <f t="shared" si="169"/>
        <v>50</v>
      </c>
      <c r="Q1852" t="str">
        <f t="shared" si="170"/>
        <v>music</v>
      </c>
      <c r="R1852" t="str">
        <f t="shared" si="171"/>
        <v>rock</v>
      </c>
      <c r="S1852" s="11">
        <f t="shared" si="172"/>
        <v>41830.751157407409</v>
      </c>
      <c r="T1852" s="11">
        <f t="shared" si="173"/>
        <v>41800.751157407409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1">
        <f t="shared" si="172"/>
        <v>41847.833333333328</v>
      </c>
      <c r="T1853" s="11">
        <f t="shared" si="173"/>
        <v>41827.69835648148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>
        <f t="shared" si="169"/>
        <v>115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42118.791666666664</v>
      </c>
      <c r="T1854" s="11">
        <f t="shared" si="173"/>
        <v>42081.563101851854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>
        <f t="shared" si="169"/>
        <v>57</v>
      </c>
      <c r="Q1855" t="str">
        <f t="shared" si="170"/>
        <v>music</v>
      </c>
      <c r="R1855" t="str">
        <f t="shared" si="171"/>
        <v>rock</v>
      </c>
      <c r="S1855" s="11">
        <f t="shared" si="172"/>
        <v>41226.893715277773</v>
      </c>
      <c r="T1855" s="11">
        <f t="shared" si="173"/>
        <v>41176.852048611108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>
        <f t="shared" si="169"/>
        <v>86</v>
      </c>
      <c r="Q1856" t="str">
        <f t="shared" si="170"/>
        <v>music</v>
      </c>
      <c r="R1856" t="str">
        <f t="shared" si="171"/>
        <v>rock</v>
      </c>
      <c r="S1856" s="11">
        <f t="shared" si="172"/>
        <v>41417.812928240739</v>
      </c>
      <c r="T1856" s="11">
        <f t="shared" si="173"/>
        <v>41387.812928240739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>
        <f t="shared" si="169"/>
        <v>46</v>
      </c>
      <c r="Q1857" t="str">
        <f t="shared" si="170"/>
        <v>music</v>
      </c>
      <c r="R1857" t="str">
        <f t="shared" si="171"/>
        <v>rock</v>
      </c>
      <c r="S1857" s="11">
        <f t="shared" si="172"/>
        <v>41645.330324074072</v>
      </c>
      <c r="T1857" s="11">
        <f t="shared" si="173"/>
        <v>41600.330324074072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1">
        <f t="shared" si="172"/>
        <v>41838.64666666666</v>
      </c>
      <c r="T1858" s="11">
        <f t="shared" si="173"/>
        <v>41817.64666666666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ROUND(IFERROR(E1859/D1859*100,0),0)</f>
        <v>100</v>
      </c>
      <c r="P1859">
        <f t="shared" ref="P1859:P1922" si="175">IFERROR(ROUND(D1859/L1859,0),0)</f>
        <v>136</v>
      </c>
      <c r="Q1859" t="str">
        <f t="shared" ref="Q1859:Q1922" si="176">LEFT(N1859,FIND("/",N1859,1)-1)</f>
        <v>music</v>
      </c>
      <c r="R1859" t="str">
        <f t="shared" ref="R1859:R1922" si="177">MID(N1859,FIND("/",N1859,1)+1,LEN(N1859))</f>
        <v>rock</v>
      </c>
      <c r="S1859" s="11">
        <f t="shared" ref="S1859:S1922" si="178">I1859/60/60/24+DATE(1970,1,1)+(-5/24)</f>
        <v>41894.560335648144</v>
      </c>
      <c r="T1859" s="11">
        <f t="shared" ref="T1859:T1922" si="179">J1859/60/60/24+DATE(1970,1,1)+(-5/24)</f>
        <v>41864.560335648144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>
        <f t="shared" si="175"/>
        <v>37</v>
      </c>
      <c r="Q1860" t="str">
        <f t="shared" si="176"/>
        <v>music</v>
      </c>
      <c r="R1860" t="str">
        <f t="shared" si="177"/>
        <v>rock</v>
      </c>
      <c r="S1860" s="11">
        <f t="shared" si="178"/>
        <v>40893.033807870372</v>
      </c>
      <c r="T1860" s="11">
        <f t="shared" si="179"/>
        <v>40832.9921412037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>
        <f t="shared" si="175"/>
        <v>54</v>
      </c>
      <c r="Q1861" t="str">
        <f t="shared" si="176"/>
        <v>music</v>
      </c>
      <c r="R1861" t="str">
        <f t="shared" si="177"/>
        <v>rock</v>
      </c>
      <c r="S1861" s="11">
        <f t="shared" si="178"/>
        <v>40808.561678240738</v>
      </c>
      <c r="T1861" s="11">
        <f t="shared" si="179"/>
        <v>40778.561678240738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>
        <f t="shared" si="175"/>
        <v>39</v>
      </c>
      <c r="Q1862" t="str">
        <f t="shared" si="176"/>
        <v>music</v>
      </c>
      <c r="R1862" t="str">
        <f t="shared" si="177"/>
        <v>rock</v>
      </c>
      <c r="S1862" s="11">
        <f t="shared" si="178"/>
        <v>41676.500972222217</v>
      </c>
      <c r="T1862" s="11">
        <f t="shared" si="179"/>
        <v>41655.500972222217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42030.091909722221</v>
      </c>
      <c r="T1863" s="11">
        <f t="shared" si="179"/>
        <v>42000.091909722221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>
        <f t="shared" si="175"/>
        <v>1125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42802.104166666664</v>
      </c>
      <c r="T1864" s="11">
        <f t="shared" si="179"/>
        <v>42755.284421296288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>
        <f t="shared" si="175"/>
        <v>1250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41802.588946759257</v>
      </c>
      <c r="T1865" s="11">
        <f t="shared" si="179"/>
        <v>41772.588946759257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>
        <f t="shared" si="175"/>
        <v>135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41763.508101851847</v>
      </c>
      <c r="T1866" s="11">
        <f t="shared" si="179"/>
        <v>41733.508101851847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>
        <f t="shared" si="175"/>
        <v>55000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42680.200775462967</v>
      </c>
      <c r="T1867" s="11">
        <f t="shared" si="179"/>
        <v>42645.159108796295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>
        <f t="shared" si="175"/>
        <v>12500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42794.958333333336</v>
      </c>
      <c r="T1868" s="11">
        <f t="shared" si="179"/>
        <v>42742.038159722222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>
        <f t="shared" si="175"/>
        <v>20000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42679.716574074067</v>
      </c>
      <c r="T1869" s="11">
        <f t="shared" si="179"/>
        <v>42649.716574074067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>
        <f t="shared" si="175"/>
        <v>1471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42353.124305555553</v>
      </c>
      <c r="T1870" s="11">
        <f t="shared" si="179"/>
        <v>42328.570891203701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42738.794548611106</v>
      </c>
      <c r="T1871" s="11">
        <f t="shared" si="179"/>
        <v>42708.794548611106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>
        <f t="shared" si="175"/>
        <v>318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42399.970138888886</v>
      </c>
      <c r="T1872" s="11">
        <f t="shared" si="179"/>
        <v>42371.14739583333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>
        <f t="shared" si="175"/>
        <v>68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41963.616909722223</v>
      </c>
      <c r="T1873" s="11">
        <f t="shared" si="179"/>
        <v>41923.575243055551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>
        <f t="shared" si="175"/>
        <v>1538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42184.921319444438</v>
      </c>
      <c r="T1874" s="11">
        <f t="shared" si="179"/>
        <v>42154.921319444438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>
        <f t="shared" si="175"/>
        <v>4000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42193.489583333336</v>
      </c>
      <c r="T1875" s="11">
        <f t="shared" si="179"/>
        <v>42164.407523148147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>
        <f t="shared" si="175"/>
        <v>80000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42549.760798611103</v>
      </c>
      <c r="T1876" s="11">
        <f t="shared" si="179"/>
        <v>42529.760798611103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>
        <f t="shared" si="175"/>
        <v>3333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42588.691064814811</v>
      </c>
      <c r="T1877" s="11">
        <f t="shared" si="179"/>
        <v>42528.691064814811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41806.076446759253</v>
      </c>
      <c r="T1878" s="11">
        <f t="shared" si="179"/>
        <v>41776.076446759253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42063.820891203701</v>
      </c>
      <c r="T1879" s="11">
        <f t="shared" si="179"/>
        <v>42034.820891203701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41802.800405092588</v>
      </c>
      <c r="T1880" s="11">
        <f t="shared" si="179"/>
        <v>41772.800405092588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>
        <f t="shared" si="175"/>
        <v>2500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42443.399641203701</v>
      </c>
      <c r="T1881" s="11">
        <f t="shared" si="179"/>
        <v>42413.441307870373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>
        <f t="shared" si="175"/>
        <v>208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42459.31689814815</v>
      </c>
      <c r="T1882" s="11">
        <f t="shared" si="179"/>
        <v>42430.358564814807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>
        <f t="shared" si="175"/>
        <v>29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42072.902650462966</v>
      </c>
      <c r="T1883" s="11">
        <f t="shared" si="179"/>
        <v>42042.944317129623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>
        <f t="shared" si="175"/>
        <v>41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41100.783333333333</v>
      </c>
      <c r="T1884" s="11">
        <f t="shared" si="179"/>
        <v>41067.740879629629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>
        <f t="shared" si="175"/>
        <v>31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41007.698009259257</v>
      </c>
      <c r="T1885" s="11">
        <f t="shared" si="179"/>
        <v>40977.739675925921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>
        <f t="shared" si="175"/>
        <v>38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41240.291666666664</v>
      </c>
      <c r="T1886" s="11">
        <f t="shared" si="179"/>
        <v>41204.989988425921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>
        <f t="shared" si="175"/>
        <v>44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41131.708333333328</v>
      </c>
      <c r="T1887" s="11">
        <f t="shared" si="179"/>
        <v>41098.885532407403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>
        <f t="shared" si="175"/>
        <v>41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41955.740023148144</v>
      </c>
      <c r="T1888" s="11">
        <f t="shared" si="179"/>
        <v>41925.69835648148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>
        <f t="shared" si="175"/>
        <v>375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42341.687499999993</v>
      </c>
      <c r="T1889" s="11">
        <f t="shared" si="179"/>
        <v>42323.591805555552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>
        <f t="shared" si="175"/>
        <v>28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40329.999305555553</v>
      </c>
      <c r="T1890" s="11">
        <f t="shared" si="179"/>
        <v>40299.03162037037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>
        <f t="shared" si="175"/>
        <v>45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41344.543356481481</v>
      </c>
      <c r="T1891" s="11">
        <f t="shared" si="179"/>
        <v>41299.585023148145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>
        <f t="shared" si="175"/>
        <v>49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41258.577870370369</v>
      </c>
      <c r="T1892" s="11">
        <f t="shared" si="179"/>
        <v>41228.577870370369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>
        <f t="shared" si="175"/>
        <v>83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40381.041666666664</v>
      </c>
      <c r="T1893" s="11">
        <f t="shared" si="179"/>
        <v>40335.589745370366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>
        <f t="shared" si="175"/>
        <v>19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40701.429178240738</v>
      </c>
      <c r="T1894" s="11">
        <f t="shared" si="179"/>
        <v>40671.429178240738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56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40648.957638888889</v>
      </c>
      <c r="T1895" s="11">
        <f t="shared" si="179"/>
        <v>40632.733622685184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>
        <f t="shared" si="175"/>
        <v>50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40951.696562500001</v>
      </c>
      <c r="T1896" s="11">
        <f t="shared" si="179"/>
        <v>40920.696562500001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>
        <f t="shared" si="175"/>
        <v>193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42297.538449074076</v>
      </c>
      <c r="T1897" s="11">
        <f t="shared" si="179"/>
        <v>42267.538449074076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>
        <f t="shared" si="175"/>
        <v>35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41011.501909722218</v>
      </c>
      <c r="T1898" s="11">
        <f t="shared" si="179"/>
        <v>40981.501909722218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>
        <f t="shared" si="175"/>
        <v>35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41702.666666666664</v>
      </c>
      <c r="T1899" s="11">
        <f t="shared" si="179"/>
        <v>41680.375069444446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>
        <f t="shared" si="175"/>
        <v>48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42401.541666666664</v>
      </c>
      <c r="T1900" s="11">
        <f t="shared" si="179"/>
        <v>42365.9846412037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>
        <f t="shared" si="175"/>
        <v>21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42088.691736111105</v>
      </c>
      <c r="T1901" s="11">
        <f t="shared" si="179"/>
        <v>42058.733402777776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>
        <f t="shared" si="175"/>
        <v>46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41188.207638888889</v>
      </c>
      <c r="T1902" s="11">
        <f t="shared" si="179"/>
        <v>41160.663553240738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>
        <f t="shared" si="175"/>
        <v>3960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42146.333333333336</v>
      </c>
      <c r="T1903" s="11">
        <f t="shared" si="179"/>
        <v>42116.334826388884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>
        <f t="shared" si="175"/>
        <v>333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42067.581562499996</v>
      </c>
      <c r="T1904" s="11">
        <f t="shared" si="179"/>
        <v>42037.581562499996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>
        <f t="shared" si="175"/>
        <v>73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42762.562395833331</v>
      </c>
      <c r="T1905" s="11">
        <f t="shared" si="179"/>
        <v>42702.562395833331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>
        <f t="shared" si="175"/>
        <v>25000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42371.477094907408</v>
      </c>
      <c r="T1906" s="11">
        <f t="shared" si="179"/>
        <v>42326.477094907408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>
        <f t="shared" si="175"/>
        <v>6250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41889.717523148145</v>
      </c>
      <c r="T1907" s="11">
        <f t="shared" si="179"/>
        <v>41859.717523148145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>
        <f t="shared" si="175"/>
        <v>505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42544.462766203702</v>
      </c>
      <c r="T1908" s="11">
        <f t="shared" si="179"/>
        <v>42514.462766203702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>
        <f t="shared" si="175"/>
        <v>7500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41782.378761574073</v>
      </c>
      <c r="T1909" s="11">
        <f t="shared" si="179"/>
        <v>41767.378761574073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>
        <f t="shared" si="175"/>
        <v>6250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42733.709490740737</v>
      </c>
      <c r="T1910" s="11">
        <f t="shared" si="179"/>
        <v>42703.709490740737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>
        <f t="shared" si="175"/>
        <v>921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41935.220821759256</v>
      </c>
      <c r="T1911" s="11">
        <f t="shared" si="179"/>
        <v>41905.220821759256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>
        <f t="shared" si="175"/>
        <v>298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42308.739583333336</v>
      </c>
      <c r="T1912" s="11">
        <f t="shared" si="179"/>
        <v>42264.754826388882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>
        <f t="shared" si="175"/>
        <v>42500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41859.825624999998</v>
      </c>
      <c r="T1913" s="11">
        <f t="shared" si="179"/>
        <v>41829.825624999998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>
        <f t="shared" si="175"/>
        <v>119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42159.018055555549</v>
      </c>
      <c r="T1914" s="11">
        <f t="shared" si="179"/>
        <v>42129.018055555549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>
        <f t="shared" si="175"/>
        <v>1846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41920.302986111106</v>
      </c>
      <c r="T1915" s="11">
        <f t="shared" si="179"/>
        <v>41890.302986111106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>
        <f t="shared" si="175"/>
        <v>333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41943.957638888889</v>
      </c>
      <c r="T1916" s="11">
        <f t="shared" si="179"/>
        <v>41928.966122685182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>
        <f t="shared" si="175"/>
        <v>125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41883.840532407405</v>
      </c>
      <c r="T1917" s="11">
        <f t="shared" si="179"/>
        <v>41863.840532407405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>
        <f t="shared" si="175"/>
        <v>3333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42681.550636574073</v>
      </c>
      <c r="T1918" s="11">
        <f t="shared" si="179"/>
        <v>42656.508969907409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>
        <f t="shared" si="175"/>
        <v>5571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42776.06172453703</v>
      </c>
      <c r="T1919" s="11">
        <f t="shared" si="179"/>
        <v>42746.06172453703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>
        <f t="shared" si="175"/>
        <v>2778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41863.581608796296</v>
      </c>
      <c r="T1920" s="11">
        <f t="shared" si="179"/>
        <v>41828.581608796296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>
        <f t="shared" si="175"/>
        <v>63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42143.667233796288</v>
      </c>
      <c r="T1921" s="11">
        <f t="shared" si="179"/>
        <v>42113.667233796288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</v>
      </c>
      <c r="P1922">
        <f t="shared" si="175"/>
        <v>95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42298.749999999993</v>
      </c>
      <c r="T1922" s="11">
        <f t="shared" si="179"/>
        <v>42270.66737268518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ROUND(IFERROR(E1923/D1923*100,0),0)</f>
        <v>137</v>
      </c>
      <c r="P1923">
        <f t="shared" ref="P1923:P1986" si="181">IFERROR(ROUND(D1923/L1923,0),0)</f>
        <v>39</v>
      </c>
      <c r="Q1923" t="str">
        <f t="shared" ref="Q1923:Q1986" si="182">LEFT(N1923,FIND("/",N1923,1)-1)</f>
        <v>music</v>
      </c>
      <c r="R1923" t="str">
        <f t="shared" ref="R1923:R1986" si="183">MID(N1923,FIND("/",N1923,1)+1,LEN(N1923))</f>
        <v>indie rock</v>
      </c>
      <c r="S1923" s="11">
        <f t="shared" ref="S1923:S1986" si="184">I1923/60/60/24+DATE(1970,1,1)+(-5/24)</f>
        <v>41104.013229166667</v>
      </c>
      <c r="T1923" s="11">
        <f t="shared" ref="T1923:T1986" si="185">J1923/60/60/24+DATE(1970,1,1)+(-5/24)</f>
        <v>41074.013229166667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>
        <f t="shared" si="181"/>
        <v>31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41620.047534722216</v>
      </c>
      <c r="T1924" s="11">
        <f t="shared" si="185"/>
        <v>41590.047534722216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>
        <f t="shared" si="181"/>
        <v>10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40812.999305555553</v>
      </c>
      <c r="T1925" s="11">
        <f t="shared" si="185"/>
        <v>40772.640416666662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>
        <f t="shared" si="181"/>
        <v>91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41654.606249999997</v>
      </c>
      <c r="T1926" s="11">
        <f t="shared" si="185"/>
        <v>41626.552719907406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>
        <f t="shared" si="181"/>
        <v>29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41557.791666666664</v>
      </c>
      <c r="T1927" s="11">
        <f t="shared" si="185"/>
        <v>41535.693148148144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>
        <f t="shared" si="181"/>
        <v>14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40483.80972222222</v>
      </c>
      <c r="T1928" s="11">
        <f t="shared" si="185"/>
        <v>40456.746018518512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>
        <f t="shared" si="181"/>
        <v>55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40975.999305555553</v>
      </c>
      <c r="T1929" s="11">
        <f t="shared" si="185"/>
        <v>40960.653229166666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>
        <f t="shared" si="181"/>
        <v>75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41401.439745370371</v>
      </c>
      <c r="T1930" s="11">
        <f t="shared" si="185"/>
        <v>41371.439745370371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40728.813263888886</v>
      </c>
      <c r="T1931" s="11">
        <f t="shared" si="185"/>
        <v>40686.813263888886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38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41462.350486111107</v>
      </c>
      <c r="T1932" s="11">
        <f t="shared" si="185"/>
        <v>41402.350486111107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>
        <f t="shared" si="181"/>
        <v>40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41050.9375</v>
      </c>
      <c r="T1933" s="11">
        <f t="shared" si="185"/>
        <v>41037.684131944443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>
        <f t="shared" si="181"/>
        <v>66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40932.601539351846</v>
      </c>
      <c r="T1934" s="11">
        <f t="shared" si="185"/>
        <v>40911.601539351846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>
        <f t="shared" si="181"/>
        <v>55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41908.922534722216</v>
      </c>
      <c r="T1935" s="11">
        <f t="shared" si="185"/>
        <v>41878.922534722216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>
        <f t="shared" si="181"/>
        <v>65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</v>
      </c>
      <c r="T1936" s="11">
        <f t="shared" si="185"/>
        <v>40865.658807870372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>
        <f t="shared" si="181"/>
        <v>50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41810.999305555553</v>
      </c>
      <c r="T1937" s="11">
        <f t="shared" si="185"/>
        <v>41773.72420138889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>
        <f t="shared" si="181"/>
        <v>52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40883.040972222218</v>
      </c>
      <c r="T1938" s="11">
        <f t="shared" si="185"/>
        <v>40852.68136574074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>
        <f t="shared" si="181"/>
        <v>21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41074.957638888889</v>
      </c>
      <c r="T1939" s="11">
        <f t="shared" si="185"/>
        <v>41058.91065972222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>
        <f t="shared" si="181"/>
        <v>132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</v>
      </c>
      <c r="T1940" s="11">
        <f t="shared" si="185"/>
        <v>41426.05128472222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>
        <f t="shared" si="181"/>
        <v>104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41343.735046296293</v>
      </c>
      <c r="T1941" s="11">
        <f t="shared" si="185"/>
        <v>41313.776712962957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>
        <f t="shared" si="181"/>
        <v>21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40708.957638888889</v>
      </c>
      <c r="T1942" s="11">
        <f t="shared" si="185"/>
        <v>40670.298993055556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>
        <f t="shared" si="181"/>
        <v>51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41774.08253472222</v>
      </c>
      <c r="T1943" s="11">
        <f t="shared" si="185"/>
        <v>41744.08253472222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>
        <f t="shared" si="181"/>
        <v>63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40728.619675925926</v>
      </c>
      <c r="T1944" s="11">
        <f t="shared" si="185"/>
        <v>40638.619675925926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>
        <f t="shared" si="181"/>
        <v>4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42593.061527777776</v>
      </c>
      <c r="T1945" s="11">
        <f t="shared" si="185"/>
        <v>42548.061527777776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>
        <f t="shared" si="181"/>
        <v>22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41760.376041666663</v>
      </c>
      <c r="T1946" s="11">
        <f t="shared" si="185"/>
        <v>41730.376041666663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>
        <f t="shared" si="181"/>
        <v>147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42197.043495370373</v>
      </c>
      <c r="T1947" s="11">
        <f t="shared" si="185"/>
        <v>42157.043495370373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>
        <f t="shared" si="181"/>
        <v>107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41748.900011574071</v>
      </c>
      <c r="T1948" s="11">
        <f t="shared" si="185"/>
        <v>41688.941678240735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40140.040972222218</v>
      </c>
      <c r="T1949" s="11">
        <f t="shared" si="185"/>
        <v>40102.709722222222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>
        <f t="shared" si="181"/>
        <v>24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42527.501388888886</v>
      </c>
      <c r="T1950" s="11">
        <f t="shared" si="185"/>
        <v>42473.395937499998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>
        <f t="shared" si="181"/>
        <v>53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41830.214710648142</v>
      </c>
      <c r="T1951" s="11">
        <f t="shared" si="185"/>
        <v>41800.214710648142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>
        <f t="shared" si="181"/>
        <v>26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40654.973067129627</v>
      </c>
      <c r="T1952" s="11">
        <f t="shared" si="185"/>
        <v>40623.973067129627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>
        <f t="shared" si="181"/>
        <v>60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42681.253900462958</v>
      </c>
      <c r="T1953" s="11">
        <f t="shared" si="185"/>
        <v>42651.212233796294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>
        <f t="shared" si="181"/>
        <v>51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41563.398321759254</v>
      </c>
      <c r="T1954" s="11">
        <f t="shared" si="185"/>
        <v>41526.398321759254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>
        <f t="shared" si="181"/>
        <v>102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40969.916666666664</v>
      </c>
      <c r="T1955" s="11">
        <f t="shared" si="185"/>
        <v>40940.991493055553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>
        <f t="shared" si="181"/>
        <v>120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42440.999999999993</v>
      </c>
      <c r="T1956" s="11">
        <f t="shared" si="185"/>
        <v>42394.372407407405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>
        <f t="shared" si="181"/>
        <v>145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41052.583333333328</v>
      </c>
      <c r="T1957" s="11">
        <f t="shared" si="185"/>
        <v>41020.063437500001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>
        <f t="shared" si="181"/>
        <v>164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42112.673668981479</v>
      </c>
      <c r="T1958" s="11">
        <f t="shared" si="185"/>
        <v>42067.71533564815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>
        <f t="shared" si="181"/>
        <v>45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41208.890196759254</v>
      </c>
      <c r="T1959" s="11">
        <f t="shared" si="185"/>
        <v>41178.890196759254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>
        <f t="shared" si="181"/>
        <v>5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41356.737974537034</v>
      </c>
      <c r="T1960" s="11">
        <f t="shared" si="185"/>
        <v>41326.779641203699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>
        <f t="shared" si="181"/>
        <v>24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41912.791666666664</v>
      </c>
      <c r="T1961" s="11">
        <f t="shared" si="185"/>
        <v>41871.63726851852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>
        <f t="shared" si="181"/>
        <v>2121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41994.154409722221</v>
      </c>
      <c r="T1962" s="11">
        <f t="shared" si="185"/>
        <v>41964.154409722221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>
        <f t="shared" si="181"/>
        <v>6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41187.957638888889</v>
      </c>
      <c r="T1963" s="11">
        <f t="shared" si="185"/>
        <v>41147.986307870371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>
        <f t="shared" si="181"/>
        <v>33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41772.572175925925</v>
      </c>
      <c r="T1964" s="11">
        <f t="shared" si="185"/>
        <v>41742.572175925925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>
        <f t="shared" si="181"/>
        <v>93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41898.221458333333</v>
      </c>
      <c r="T1965" s="11">
        <f t="shared" si="185"/>
        <v>41863.221458333333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>
        <f t="shared" si="181"/>
        <v>70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42482.064490740733</v>
      </c>
      <c r="T1966" s="11">
        <f t="shared" si="185"/>
        <v>42452.064490740733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>
        <f t="shared" si="181"/>
        <v>49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40919.833333333328</v>
      </c>
      <c r="T1967" s="11">
        <f t="shared" si="185"/>
        <v>40897.880902777775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>
        <f t="shared" si="181"/>
        <v>66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41865.332152777773</v>
      </c>
      <c r="T1968" s="11">
        <f t="shared" si="185"/>
        <v>41835.332152777773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>
        <f t="shared" si="181"/>
        <v>49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41760.455196759256</v>
      </c>
      <c r="T1969" s="11">
        <f t="shared" si="185"/>
        <v>41730.455196759256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>
        <f t="shared" si="181"/>
        <v>98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42707.420312499999</v>
      </c>
      <c r="T1970" s="11">
        <f t="shared" si="185"/>
        <v>42676.378645833327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>
        <f t="shared" si="181"/>
        <v>11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42587.584120370368</v>
      </c>
      <c r="T1971" s="11">
        <f t="shared" si="185"/>
        <v>42557.584120370368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>
        <f t="shared" si="181"/>
        <v>7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41383.943298611113</v>
      </c>
      <c r="T1972" s="11">
        <f t="shared" si="185"/>
        <v>41323.984965277778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>
        <f t="shared" si="181"/>
        <v>104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41592.958333333328</v>
      </c>
      <c r="T1973" s="11">
        <f t="shared" si="185"/>
        <v>41561.29237268518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>
        <f t="shared" si="181"/>
        <v>11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41230.845416666663</v>
      </c>
      <c r="T1974" s="11">
        <f t="shared" si="185"/>
        <v>41200.803749999999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>
        <f t="shared" si="181"/>
        <v>97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42588.083333333336</v>
      </c>
      <c r="T1975" s="11">
        <f t="shared" si="185"/>
        <v>42549.514629629623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>
        <f t="shared" si="181"/>
        <v>50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41505.125798611109</v>
      </c>
      <c r="T1976" s="11">
        <f t="shared" si="185"/>
        <v>41445.125798611109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>
        <f t="shared" si="181"/>
        <v>63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41343.54688657407</v>
      </c>
      <c r="T1977" s="11">
        <f t="shared" si="185"/>
        <v>41313.54688657407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>
        <f t="shared" si="181"/>
        <v>8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41468.691261574073</v>
      </c>
      <c r="T1978" s="11">
        <f t="shared" si="185"/>
        <v>41438.691261574073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>
        <f t="shared" si="181"/>
        <v>61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42357.124305555553</v>
      </c>
      <c r="T1979" s="11">
        <f t="shared" si="185"/>
        <v>42311.008564814816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>
        <f t="shared" si="181"/>
        <v>129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41072.083333333328</v>
      </c>
      <c r="T1980" s="11">
        <f t="shared" si="185"/>
        <v>41039.017268518517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>
        <f t="shared" si="181"/>
        <v>246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42326.999305555553</v>
      </c>
      <c r="T1981" s="11">
        <f t="shared" si="185"/>
        <v>42290.25168981481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>
        <f t="shared" si="181"/>
        <v>26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42463.292384259257</v>
      </c>
      <c r="T1982" s="11">
        <f t="shared" si="185"/>
        <v>42423.334050925921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>
        <f t="shared" si="181"/>
        <v>625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41829.516956018517</v>
      </c>
      <c r="T1983" s="11">
        <f t="shared" si="185"/>
        <v>41799.516956018517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42708.419988425921</v>
      </c>
      <c r="T1984" s="11">
        <f t="shared" si="185"/>
        <v>42678.378321759257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>
        <f t="shared" si="181"/>
        <v>2063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42615.083333333336</v>
      </c>
      <c r="T1985" s="11">
        <f t="shared" si="185"/>
        <v>42592.803449074076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</v>
      </c>
      <c r="P1986">
        <f t="shared" si="181"/>
        <v>2143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41973.623622685183</v>
      </c>
      <c r="T1986" s="11">
        <f t="shared" si="185"/>
        <v>41913.581956018512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ROUND(IFERROR(E1987/D1987*100,0),0)</f>
        <v>3</v>
      </c>
      <c r="P1987">
        <f t="shared" ref="P1987:P2050" si="187">IFERROR(ROUND(D1987/L1987,0),0)</f>
        <v>400</v>
      </c>
      <c r="Q1987" t="str">
        <f t="shared" ref="Q1987:Q2050" si="188">LEFT(N1987,FIND("/",N1987,1)-1)</f>
        <v>photography</v>
      </c>
      <c r="R1987" t="str">
        <f t="shared" ref="R1987:R2050" si="189">MID(N1987,FIND("/",N1987,1)+1,LEN(N1987))</f>
        <v>people</v>
      </c>
      <c r="S1987" s="11">
        <f t="shared" ref="S1987:S2050" si="190">I1987/60/60/24+DATE(1970,1,1)+(-5/24)</f>
        <v>42584.749999999993</v>
      </c>
      <c r="T1987" s="11">
        <f t="shared" ref="T1987:T2050" si="191">J1987/60/60/24+DATE(1970,1,1)+(-5/24)</f>
        <v>42555.490405092591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>
        <f t="shared" si="187"/>
        <v>2000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42443.183831018519</v>
      </c>
      <c r="T1988" s="11">
        <f t="shared" si="191"/>
        <v>42413.225497685176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>
        <f t="shared" si="187"/>
        <v>196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42064.431435185186</v>
      </c>
      <c r="T1989" s="11">
        <f t="shared" si="191"/>
        <v>42034.431435185186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>
        <f t="shared" si="187"/>
        <v>6000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42236.554884259262</v>
      </c>
      <c r="T1990" s="11">
        <f t="shared" si="191"/>
        <v>42206.554884259262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5000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42715.472314814811</v>
      </c>
      <c r="T1991" s="11">
        <f t="shared" si="191"/>
        <v>42685.472314814811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>
        <f t="shared" si="187"/>
        <v>600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42412.987638888888</v>
      </c>
      <c r="T1992" s="11">
        <f t="shared" si="191"/>
        <v>42397.987638888888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>
        <f t="shared" si="187"/>
        <v>667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42188.685023148144</v>
      </c>
      <c r="T1993" s="11">
        <f t="shared" si="191"/>
        <v>42167.685023148144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>
        <f t="shared" si="187"/>
        <v>750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42052.935081018521</v>
      </c>
      <c r="T1994" s="11">
        <f t="shared" si="191"/>
        <v>42022.935081018521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42359.380057870374</v>
      </c>
      <c r="T1995" s="11">
        <f t="shared" si="191"/>
        <v>42329.380057870374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42710.839606481481</v>
      </c>
      <c r="T1996" s="11">
        <f t="shared" si="191"/>
        <v>42650.797939814809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>
        <f t="shared" si="187"/>
        <v>333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42201.693703703706</v>
      </c>
      <c r="T1997" s="11">
        <f t="shared" si="191"/>
        <v>42181.693703703706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41830.611238425925</v>
      </c>
      <c r="T1998" s="11">
        <f t="shared" si="191"/>
        <v>41800.611238425925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41877.722361111111</v>
      </c>
      <c r="T1999" s="11">
        <f t="shared" si="191"/>
        <v>41847.722361111111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>
        <f t="shared" si="187"/>
        <v>833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41851.910162037035</v>
      </c>
      <c r="T2000" s="11">
        <f t="shared" si="191"/>
        <v>41806.910162037035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>
        <f t="shared" si="187"/>
        <v>4429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41956.316064814811</v>
      </c>
      <c r="T2001" s="11">
        <f t="shared" si="191"/>
        <v>41926.274398148147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>
        <f t="shared" si="187"/>
        <v>200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42375.743206018517</v>
      </c>
      <c r="T2002" s="11">
        <f t="shared" si="191"/>
        <v>42345.743206018517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>
        <f t="shared" si="187"/>
        <v>34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42167.624999999993</v>
      </c>
      <c r="T2003" s="11">
        <f t="shared" si="191"/>
        <v>42136.001342592594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>
        <f t="shared" si="187"/>
        <v>36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42758.503969907404</v>
      </c>
      <c r="T2004" s="11">
        <f t="shared" si="191"/>
        <v>42728.503969907404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29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40361.75</v>
      </c>
      <c r="T2005" s="11">
        <f t="shared" si="191"/>
        <v>40346.917268518519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>
        <f t="shared" si="187"/>
        <v>141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41830.396562499998</v>
      </c>
      <c r="T2006" s="11">
        <f t="shared" si="191"/>
        <v>41800.396562499998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>
        <f t="shared" si="187"/>
        <v>157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41562.957638888889</v>
      </c>
      <c r="T2007" s="11">
        <f t="shared" si="191"/>
        <v>41535.604374999995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>
        <f t="shared" si="187"/>
        <v>165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41976.333854166667</v>
      </c>
      <c r="T2008" s="11">
        <f t="shared" si="191"/>
        <v>41941.292187499996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>
        <f t="shared" si="187"/>
        <v>73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40413.958333333328</v>
      </c>
      <c r="T2009" s="11">
        <f t="shared" si="191"/>
        <v>40347.629467592589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>
        <f t="shared" si="187"/>
        <v>38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40805.396087962959</v>
      </c>
      <c r="T2010" s="11">
        <f t="shared" si="191"/>
        <v>40761.396087962959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>
        <f t="shared" si="187"/>
        <v>126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42697.156747685185</v>
      </c>
      <c r="T2011" s="11">
        <f t="shared" si="191"/>
        <v>42661.115081018514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>
        <f t="shared" si="187"/>
        <v>17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42600.788090277776</v>
      </c>
      <c r="T2012" s="11">
        <f t="shared" si="191"/>
        <v>42570.788090277776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>
        <f t="shared" si="187"/>
        <v>51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42380.749999999993</v>
      </c>
      <c r="T2013" s="11">
        <f t="shared" si="191"/>
        <v>42347.150150462963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>
        <f t="shared" si="187"/>
        <v>27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42040.613900462959</v>
      </c>
      <c r="T2014" s="11">
        <f t="shared" si="191"/>
        <v>42010.613900462959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>
        <f t="shared" si="187"/>
        <v>35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42559.752476851849</v>
      </c>
      <c r="T2015" s="11">
        <f t="shared" si="191"/>
        <v>42499.752476851849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>
        <f t="shared" si="187"/>
        <v>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41357.964571759258</v>
      </c>
      <c r="T2016" s="11">
        <f t="shared" si="191"/>
        <v>41324.006238425922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>
        <f t="shared" si="187"/>
        <v>44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40795.668553240735</v>
      </c>
      <c r="T2017" s="11">
        <f t="shared" si="191"/>
        <v>40765.668553240735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>
        <f t="shared" si="187"/>
        <v>21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41342.672442129624</v>
      </c>
      <c r="T2018" s="11">
        <f t="shared" si="191"/>
        <v>41312.672442129624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>
        <f t="shared" si="187"/>
        <v>59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40991.958333333328</v>
      </c>
      <c r="T2019" s="11">
        <f t="shared" si="191"/>
        <v>40960.849016203698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>
        <f t="shared" si="187"/>
        <v>144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42229.157511574071</v>
      </c>
      <c r="T2020" s="11">
        <f t="shared" si="191"/>
        <v>42199.157511574071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>
        <f t="shared" si="187"/>
        <v>22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42635.500243055554</v>
      </c>
      <c r="T2021" s="11">
        <f t="shared" si="191"/>
        <v>42605.500243055554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>
        <f t="shared" si="187"/>
        <v>12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41773.752777777772</v>
      </c>
      <c r="T2022" s="11">
        <f t="shared" si="191"/>
        <v>41736.88916666666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>
        <f t="shared" si="187"/>
        <v>53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41905.862233796295</v>
      </c>
      <c r="T2023" s="11">
        <f t="shared" si="191"/>
        <v>41860.862233796295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>
        <f t="shared" si="187"/>
        <v>308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42532.36078703704</v>
      </c>
      <c r="T2024" s="11">
        <f t="shared" si="191"/>
        <v>42502.36078703704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>
        <f t="shared" si="187"/>
        <v>283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42166.212418981479</v>
      </c>
      <c r="T2025" s="11">
        <f t="shared" si="191"/>
        <v>42136.212418981479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>
        <f t="shared" si="187"/>
        <v>38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41133.916666666664</v>
      </c>
      <c r="T2026" s="11">
        <f t="shared" si="191"/>
        <v>41099.758611111109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>
        <f t="shared" si="187"/>
        <v>110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42165.976226851846</v>
      </c>
      <c r="T2027" s="11">
        <f t="shared" si="191"/>
        <v>42135.976226851846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>
        <f t="shared" si="187"/>
        <v>55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41749.957638888889</v>
      </c>
      <c r="T2028" s="11">
        <f t="shared" si="191"/>
        <v>41704.527604166666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>
        <f t="shared" si="187"/>
        <v>186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42093.563877314817</v>
      </c>
      <c r="T2029" s="11">
        <f t="shared" si="191"/>
        <v>42048.605543981481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>
        <f t="shared" si="187"/>
        <v>38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40252.704861111109</v>
      </c>
      <c r="T2030" s="11">
        <f t="shared" si="191"/>
        <v>40215.710717592592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>
        <f t="shared" si="187"/>
        <v>27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41877.813437500001</v>
      </c>
      <c r="T2031" s="11">
        <f t="shared" si="191"/>
        <v>41847.813437500001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>
        <f t="shared" si="187"/>
        <v>52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41242.788148148145</v>
      </c>
      <c r="T2032" s="11">
        <f t="shared" si="191"/>
        <v>41212.788148148145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>
        <f t="shared" si="187"/>
        <v>98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42012.833333333336</v>
      </c>
      <c r="T2033" s="11">
        <f t="shared" si="191"/>
        <v>41975.120983796289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>
        <f t="shared" si="187"/>
        <v>47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42718.999999999993</v>
      </c>
      <c r="T2034" s="11">
        <f t="shared" si="191"/>
        <v>42689.35733796296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>
        <f t="shared" si="187"/>
        <v>158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41754.874050925922</v>
      </c>
      <c r="T2035" s="11">
        <f t="shared" si="191"/>
        <v>41724.874050925922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>
        <f t="shared" si="187"/>
        <v>154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42131.081944444442</v>
      </c>
      <c r="T2036" s="11">
        <f t="shared" si="191"/>
        <v>42075.921678240738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>
        <f t="shared" si="187"/>
        <v>124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42356.833333333336</v>
      </c>
      <c r="T2037" s="11">
        <f t="shared" si="191"/>
        <v>42311.41674768518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>
        <f t="shared" si="187"/>
        <v>35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41768.656469907408</v>
      </c>
      <c r="T2038" s="11">
        <f t="shared" si="191"/>
        <v>41738.656469907408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>
        <f t="shared" si="187"/>
        <v>23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41638.043437499997</v>
      </c>
      <c r="T2039" s="11">
        <f t="shared" si="191"/>
        <v>41578.001770833333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>
        <f t="shared" si="187"/>
        <v>39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41456.541666666664</v>
      </c>
      <c r="T2040" s="11">
        <f t="shared" si="191"/>
        <v>41424.062743055554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>
        <f t="shared" si="187"/>
        <v>330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42704.999305555553</v>
      </c>
      <c r="T2041" s="11">
        <f t="shared" si="191"/>
        <v>42675.23061342592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>
        <f t="shared" si="187"/>
        <v>11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41593.760451388887</v>
      </c>
      <c r="T2042" s="11">
        <f t="shared" si="191"/>
        <v>41578.718784722223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>
        <f t="shared" si="187"/>
        <v>79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42684.359108796292</v>
      </c>
      <c r="T2043" s="11">
        <f t="shared" si="191"/>
        <v>42654.317442129628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>
        <f t="shared" si="187"/>
        <v>71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42391.499699074069</v>
      </c>
      <c r="T2044" s="11">
        <f t="shared" si="191"/>
        <v>42331.499699074069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>
        <f t="shared" si="187"/>
        <v>7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42714.999305555553</v>
      </c>
      <c r="T2045" s="11">
        <f t="shared" si="191"/>
        <v>42660.968483796292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>
        <f t="shared" si="187"/>
        <v>83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42168.475856481477</v>
      </c>
      <c r="T2046" s="11">
        <f t="shared" si="191"/>
        <v>42138.475856481477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>
        <f t="shared" si="187"/>
        <v>19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41098.880173611105</v>
      </c>
      <c r="T2047" s="11">
        <f t="shared" si="191"/>
        <v>41068.880173611105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>
        <f t="shared" si="187"/>
        <v>46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41416.963472222218</v>
      </c>
      <c r="T2048" s="11">
        <f t="shared" si="191"/>
        <v>41386.963472222218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>
        <f t="shared" si="187"/>
        <v>221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42110.791666666664</v>
      </c>
      <c r="T2049" s="11">
        <f t="shared" si="191"/>
        <v>42081.695254629631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</v>
      </c>
      <c r="P2050">
        <f t="shared" si="187"/>
        <v>62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41417.443182870367</v>
      </c>
      <c r="T2050" s="11">
        <f t="shared" si="191"/>
        <v>41387.443182870367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ROUND(IFERROR(E2051/D2051*100,0),0)</f>
        <v>120</v>
      </c>
      <c r="P2051">
        <f t="shared" ref="P2051:P2114" si="193">IFERROR(ROUND(D2051/L2051,0),0)</f>
        <v>67</v>
      </c>
      <c r="Q2051" t="str">
        <f t="shared" ref="Q2051:Q2114" si="194">LEFT(N2051,FIND("/",N2051,1)-1)</f>
        <v>technology</v>
      </c>
      <c r="R2051" t="str">
        <f t="shared" ref="R2051:R2114" si="195">MID(N2051,FIND("/",N2051,1)+1,LEN(N2051))</f>
        <v>hardware</v>
      </c>
      <c r="S2051" s="11">
        <f t="shared" ref="S2051:S2114" si="196">I2051/60/60/24+DATE(1970,1,1)+(-5/24)</f>
        <v>41610.749305555553</v>
      </c>
      <c r="T2051" s="11">
        <f t="shared" ref="T2051:T2114" si="197">J2051/60/60/24+DATE(1970,1,1)+(-5/24)</f>
        <v>41575.319016203699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>
        <f t="shared" si="193"/>
        <v>59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42154.863171296289</v>
      </c>
      <c r="T2052" s="11">
        <f t="shared" si="197"/>
        <v>42114.863171296289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>
        <f t="shared" si="193"/>
        <v>33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41633.814085648148</v>
      </c>
      <c r="T2053" s="11">
        <f t="shared" si="197"/>
        <v>41603.814085648148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>
        <f t="shared" si="193"/>
        <v>92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42419.875613425924</v>
      </c>
      <c r="T2054" s="11">
        <f t="shared" si="197"/>
        <v>42374.875613425924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>
        <f t="shared" si="193"/>
        <v>41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42333.450821759259</v>
      </c>
      <c r="T2055" s="11">
        <f t="shared" si="197"/>
        <v>42303.409155092588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>
        <f t="shared" si="193"/>
        <v>56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41761.312615740739</v>
      </c>
      <c r="T2056" s="11">
        <f t="shared" si="197"/>
        <v>41731.312615740739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>
        <f t="shared" si="193"/>
        <v>59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41975.958333333336</v>
      </c>
      <c r="T2057" s="11">
        <f t="shared" si="197"/>
        <v>41946.465775462959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>
        <f t="shared" si="193"/>
        <v>90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41381.552569444444</v>
      </c>
      <c r="T2058" s="11">
        <f t="shared" si="197"/>
        <v>41351.552569444444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>
        <f t="shared" si="193"/>
        <v>23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42426.286249999997</v>
      </c>
      <c r="T2059" s="11">
        <f t="shared" si="197"/>
        <v>42396.286249999997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>
        <f t="shared" si="193"/>
        <v>6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42065.624999999993</v>
      </c>
      <c r="T2060" s="11">
        <f t="shared" si="197"/>
        <v>42026.16238425926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>
        <f t="shared" si="193"/>
        <v>80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42400.707638888889</v>
      </c>
      <c r="T2061" s="11">
        <f t="shared" si="197"/>
        <v>42361.394143518519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>
        <f t="shared" si="193"/>
        <v>18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41843.434606481482</v>
      </c>
      <c r="T2062" s="11">
        <f t="shared" si="197"/>
        <v>41783.434606481482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>
        <f t="shared" si="193"/>
        <v>143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42735.556180555555</v>
      </c>
      <c r="T2063" s="11">
        <f t="shared" si="197"/>
        <v>42705.556180555555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>
        <f t="shared" si="193"/>
        <v>493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42453.1330787037</v>
      </c>
      <c r="T2064" s="11">
        <f t="shared" si="197"/>
        <v>42423.174745370365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>
        <f t="shared" si="193"/>
        <v>82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42505.524317129624</v>
      </c>
      <c r="T2065" s="11">
        <f t="shared" si="197"/>
        <v>42472.524317129624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>
        <f t="shared" si="193"/>
        <v>45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41425.291666666664</v>
      </c>
      <c r="T2066" s="11">
        <f t="shared" si="197"/>
        <v>41389.1565162037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>
        <f t="shared" si="193"/>
        <v>26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41633.125335648147</v>
      </c>
      <c r="T2067" s="11">
        <f t="shared" si="197"/>
        <v>41603.125335648147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>
        <f t="shared" si="193"/>
        <v>31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41874.563460648147</v>
      </c>
      <c r="T2068" s="11">
        <f t="shared" si="197"/>
        <v>41844.563460648147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>
        <f t="shared" si="193"/>
        <v>50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42148.645555555551</v>
      </c>
      <c r="T2069" s="11">
        <f t="shared" si="197"/>
        <v>42115.645555555551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>
        <f t="shared" si="193"/>
        <v>329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42663.633275462962</v>
      </c>
      <c r="T2070" s="11">
        <f t="shared" si="197"/>
        <v>42633.633275462962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>
        <f t="shared" si="193"/>
        <v>190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42371.763784722221</v>
      </c>
      <c r="T2071" s="11">
        <f t="shared" si="197"/>
        <v>42340.763784722221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>
        <f t="shared" si="193"/>
        <v>82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42549.448182870365</v>
      </c>
      <c r="T2072" s="11">
        <f t="shared" si="197"/>
        <v>42519.448182870365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>
        <f t="shared" si="193"/>
        <v>72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42645.070416666662</v>
      </c>
      <c r="T2073" s="11">
        <f t="shared" si="197"/>
        <v>42600.070416666662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>
        <f t="shared" si="193"/>
        <v>204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42497.373055555552</v>
      </c>
      <c r="T2074" s="11">
        <f t="shared" si="197"/>
        <v>42467.373055555552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>
        <f t="shared" si="193"/>
        <v>213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42132.459699074076</v>
      </c>
      <c r="T2075" s="11">
        <f t="shared" si="197"/>
        <v>42087.459699074076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>
        <f t="shared" si="193"/>
        <v>200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42496.617847222216</v>
      </c>
      <c r="T2076" s="11">
        <f t="shared" si="197"/>
        <v>42466.617847222216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>
        <f t="shared" si="193"/>
        <v>1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41480.473240740735</v>
      </c>
      <c r="T2077" s="11">
        <f t="shared" si="197"/>
        <v>41450.473240740735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>
        <f t="shared" si="193"/>
        <v>21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41843.672326388885</v>
      </c>
      <c r="T2078" s="11">
        <f t="shared" si="197"/>
        <v>41803.672326388885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>
        <f t="shared" si="193"/>
        <v>266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42160.666666666664</v>
      </c>
      <c r="T2079" s="11">
        <f t="shared" si="197"/>
        <v>42102.83421296296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>
        <f t="shared" si="193"/>
        <v>417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42722.563159722216</v>
      </c>
      <c r="T2080" s="11">
        <f t="shared" si="197"/>
        <v>42692.563159722216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>
        <f t="shared" si="193"/>
        <v>16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42180.583333333336</v>
      </c>
      <c r="T2081" s="11">
        <f t="shared" si="197"/>
        <v>42150.502233796295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>
        <f t="shared" si="193"/>
        <v>20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42319.790509259255</v>
      </c>
      <c r="T2082" s="11">
        <f t="shared" si="197"/>
        <v>42289.748842592591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>
        <f t="shared" si="193"/>
        <v>64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41044.999305555553</v>
      </c>
      <c r="T2083" s="11">
        <f t="shared" si="197"/>
        <v>41003.948553240742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>
        <f t="shared" si="193"/>
        <v>39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40870.953657407401</v>
      </c>
      <c r="T2084" s="11">
        <f t="shared" si="197"/>
        <v>40810.911990740737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>
        <f t="shared" si="193"/>
        <v>30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41064.513831018514</v>
      </c>
      <c r="T2085" s="11">
        <f t="shared" si="197"/>
        <v>41034.513831018514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>
        <f t="shared" si="193"/>
        <v>65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41763.082638888889</v>
      </c>
      <c r="T2086" s="11">
        <f t="shared" si="197"/>
        <v>41731.624791666662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>
        <f t="shared" si="193"/>
        <v>72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41105.627164351848</v>
      </c>
      <c r="T2087" s="11">
        <f t="shared" si="197"/>
        <v>41075.627164351848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>
        <f t="shared" si="193"/>
        <v>114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40890.999305555553</v>
      </c>
      <c r="T2088" s="11">
        <f t="shared" si="197"/>
        <v>40860.462175925924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>
        <f t="shared" si="193"/>
        <v>60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40793.996041666665</v>
      </c>
      <c r="T2089" s="11">
        <f t="shared" si="197"/>
        <v>40763.996041666665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>
        <f t="shared" si="193"/>
        <v>40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40431.957638888889</v>
      </c>
      <c r="T2090" s="11">
        <f t="shared" si="197"/>
        <v>40395.506388888884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>
        <f t="shared" si="193"/>
        <v>40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41487.867986111109</v>
      </c>
      <c r="T2091" s="11">
        <f t="shared" si="197"/>
        <v>41452.867986111109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>
        <f t="shared" si="193"/>
        <v>50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41329.173090277778</v>
      </c>
      <c r="T2092" s="11">
        <f t="shared" si="197"/>
        <v>41299.173090277778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>
        <f t="shared" si="193"/>
        <v>73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40603.625</v>
      </c>
      <c r="T2093" s="11">
        <f t="shared" si="197"/>
        <v>40555.114328703698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>
        <f t="shared" si="193"/>
        <v>109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40823.499212962961</v>
      </c>
      <c r="T2094" s="11">
        <f t="shared" si="197"/>
        <v>40763.499212962961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>
        <f t="shared" si="193"/>
        <v>65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41265.68787037037</v>
      </c>
      <c r="T2095" s="11">
        <f t="shared" si="197"/>
        <v>41205.646203703705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>
        <f t="shared" si="193"/>
        <v>49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40972.916666666664</v>
      </c>
      <c r="T2096" s="11">
        <f t="shared" si="197"/>
        <v>40938.811689814815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40818.525150462956</v>
      </c>
      <c r="T2097" s="11">
        <f t="shared" si="197"/>
        <v>40758.525150462956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>
        <f t="shared" si="193"/>
        <v>43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41207.957638888889</v>
      </c>
      <c r="T2098" s="11">
        <f t="shared" si="197"/>
        <v>41192.550173611111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40878.418229166666</v>
      </c>
      <c r="T2099" s="11">
        <f t="shared" si="197"/>
        <v>40818.376562499994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40975.905497685184</v>
      </c>
      <c r="T2100" s="11">
        <f t="shared" si="197"/>
        <v>40945.905497685184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>
        <f t="shared" si="193"/>
        <v>48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42186.944444444445</v>
      </c>
      <c r="T2101" s="11">
        <f t="shared" si="197"/>
        <v>42173.53800925926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>
        <f t="shared" si="193"/>
        <v>22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41089.957638888889</v>
      </c>
      <c r="T2102" s="11">
        <f t="shared" si="197"/>
        <v>41074.62663194444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>
        <f t="shared" si="193"/>
        <v>45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40951.941134259258</v>
      </c>
      <c r="T2103" s="11">
        <f t="shared" si="197"/>
        <v>40891.941134259258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26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40668.660277777773</v>
      </c>
      <c r="T2104" s="11">
        <f t="shared" si="197"/>
        <v>40638.660277777773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>
        <f t="shared" si="193"/>
        <v>68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41222.588275462964</v>
      </c>
      <c r="T2105" s="11">
        <f t="shared" si="197"/>
        <v>41192.546608796292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>
        <f t="shared" si="193"/>
        <v>22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41424.791666666664</v>
      </c>
      <c r="T2106" s="11">
        <f t="shared" si="197"/>
        <v>41393.86613425926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20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41963.958333333336</v>
      </c>
      <c r="T2107" s="11">
        <f t="shared" si="197"/>
        <v>41951.580474537033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>
        <f t="shared" si="193"/>
        <v>50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41300.006643518514</v>
      </c>
      <c r="T2108" s="11">
        <f t="shared" si="197"/>
        <v>41270.006643518514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>
        <f t="shared" si="193"/>
        <v>34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41955.543900462959</v>
      </c>
      <c r="T2109" s="11">
        <f t="shared" si="197"/>
        <v>41934.502233796295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>
        <f t="shared" si="193"/>
        <v>84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41161.954861111109</v>
      </c>
      <c r="T2110" s="11">
        <f t="shared" si="197"/>
        <v>41134.967361111107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>
        <f t="shared" si="193"/>
        <v>100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42190.500196759262</v>
      </c>
      <c r="T2111" s="11">
        <f t="shared" si="197"/>
        <v>42160.500196759262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41786.999305555553</v>
      </c>
      <c r="T2112" s="11">
        <f t="shared" si="197"/>
        <v>41759.462604166663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>
        <f t="shared" si="193"/>
        <v>51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40769.833333333328</v>
      </c>
      <c r="T2113" s="11">
        <f t="shared" si="197"/>
        <v>40702.988715277774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41379.719826388886</v>
      </c>
      <c r="T2114" s="11">
        <f t="shared" si="197"/>
        <v>41365.719826388886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ROUND(IFERROR(E2115/D2115*100,0),0)</f>
        <v>105</v>
      </c>
      <c r="P2115">
        <f t="shared" ref="P2115:P2178" si="199">IFERROR(ROUND(D2115/L2115,0),0)</f>
        <v>65</v>
      </c>
      <c r="Q2115" t="str">
        <f t="shared" ref="Q2115:Q2178" si="200">LEFT(N2115,FIND("/",N2115,1)-1)</f>
        <v>music</v>
      </c>
      <c r="R2115" t="str">
        <f t="shared" ref="R2115:R2178" si="201">MID(N2115,FIND("/",N2115,1)+1,LEN(N2115))</f>
        <v>indie rock</v>
      </c>
      <c r="S2115" s="11">
        <f t="shared" ref="S2115:S2178" si="202">I2115/60/60/24+DATE(1970,1,1)+(-5/24)</f>
        <v>41905.657129629624</v>
      </c>
      <c r="T2115" s="11">
        <f t="shared" ref="T2115:T2178" si="203">J2115/60/60/24+DATE(1970,1,1)+(-5/24)</f>
        <v>41870.657129629624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>
        <f t="shared" si="199"/>
        <v>34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40520.999305555553</v>
      </c>
      <c r="T2116" s="11">
        <f t="shared" si="203"/>
        <v>40458.607291666667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>
        <f t="shared" si="199"/>
        <v>42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40593.872696759259</v>
      </c>
      <c r="T2117" s="11">
        <f t="shared" si="203"/>
        <v>40563.872696759259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>
        <f t="shared" si="199"/>
        <v>522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41184.569479166668</v>
      </c>
      <c r="T2118" s="11">
        <f t="shared" si="203"/>
        <v>41136.569479166668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>
        <f t="shared" si="199"/>
        <v>34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42303.999305555553</v>
      </c>
      <c r="T2119" s="11">
        <f t="shared" si="203"/>
        <v>42289.851261574069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>
        <f t="shared" si="199"/>
        <v>59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40748.631203703699</v>
      </c>
      <c r="T2120" s="11">
        <f t="shared" si="203"/>
        <v>40718.631203703699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>
        <f t="shared" si="199"/>
        <v>91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41136.921817129631</v>
      </c>
      <c r="T2121" s="11">
        <f t="shared" si="203"/>
        <v>41106.921817129631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>
        <f t="shared" si="199"/>
        <v>116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41640.756203703699</v>
      </c>
      <c r="T2122" s="11">
        <f t="shared" si="203"/>
        <v>41591.756203703699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>
        <f t="shared" si="199"/>
        <v>5000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42746.534120370365</v>
      </c>
      <c r="T2123" s="11">
        <f t="shared" si="203"/>
        <v>42716.534120370365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>
        <f t="shared" si="199"/>
        <v>26667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42742.092233796291</v>
      </c>
      <c r="T2124" s="11">
        <f t="shared" si="203"/>
        <v>42712.092233796291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40252.082638888889</v>
      </c>
      <c r="T2125" s="11">
        <f t="shared" si="203"/>
        <v>40198.216516203705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>
        <f t="shared" si="199"/>
        <v>220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</v>
      </c>
      <c r="T2126" s="11">
        <f t="shared" si="203"/>
        <v>40463.819849537031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>
        <f t="shared" si="199"/>
        <v>2222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42220.815196759257</v>
      </c>
      <c r="T2127" s="11">
        <f t="shared" si="203"/>
        <v>42190.815196759257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>
        <f t="shared" si="199"/>
        <v>10000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41981.76489583333</v>
      </c>
      <c r="T2128" s="11">
        <f t="shared" si="203"/>
        <v>41951.76489583333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>
        <f t="shared" si="199"/>
        <v>119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42075.255358796298</v>
      </c>
      <c r="T2129" s="11">
        <f t="shared" si="203"/>
        <v>42045.297025462954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>
        <f t="shared" si="199"/>
        <v>15000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41903.564456018517</v>
      </c>
      <c r="T2130" s="11">
        <f t="shared" si="203"/>
        <v>41843.564456018517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>
        <f t="shared" si="199"/>
        <v>167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42438.815972222219</v>
      </c>
      <c r="T2131" s="11">
        <f t="shared" si="203"/>
        <v>42408.815972222219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>
        <f t="shared" si="199"/>
        <v>10500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41866.87804398148</v>
      </c>
      <c r="T2132" s="11">
        <f t="shared" si="203"/>
        <v>41831.87804398148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167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42196.998738425922</v>
      </c>
      <c r="T2133" s="11">
        <f t="shared" si="203"/>
        <v>42166.998738425922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>
        <f t="shared" si="199"/>
        <v>1010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41673.27884259259</v>
      </c>
      <c r="T2134" s="11">
        <f t="shared" si="203"/>
        <v>41643.27884259259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>
        <f t="shared" si="199"/>
        <v>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40657.082638888889</v>
      </c>
      <c r="T2135" s="11">
        <f t="shared" si="203"/>
        <v>40618.888877314814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>
        <f t="shared" si="199"/>
        <v>2000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41391.678136574068</v>
      </c>
      <c r="T2136" s="11">
        <f t="shared" si="203"/>
        <v>41361.678136574068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>
        <f t="shared" si="199"/>
        <v>227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41186.755011574067</v>
      </c>
      <c r="T2137" s="11">
        <f t="shared" si="203"/>
        <v>41156.755011574067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>
        <f t="shared" si="199"/>
        <v>20000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41566.300763888888</v>
      </c>
      <c r="T2138" s="11">
        <f t="shared" si="203"/>
        <v>41536.300763888888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>
        <f t="shared" si="199"/>
        <v>94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41978.562835648147</v>
      </c>
      <c r="T2139" s="11">
        <f t="shared" si="203"/>
        <v>41948.562835648147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>
        <f t="shared" si="199"/>
        <v>83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41586.846516203703</v>
      </c>
      <c r="T2140" s="11">
        <f t="shared" si="203"/>
        <v>41556.804849537039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>
        <f t="shared" si="199"/>
        <v>536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42677.541759259257</v>
      </c>
      <c r="T2141" s="11">
        <f t="shared" si="203"/>
        <v>42647.541759259257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>
        <f t="shared" si="199"/>
        <v>45455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41285.625277777777</v>
      </c>
      <c r="T2142" s="11">
        <f t="shared" si="203"/>
        <v>41255.625277777777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41957.068969907406</v>
      </c>
      <c r="T2143" s="11">
        <f t="shared" si="203"/>
        <v>41927.027303240735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>
        <f t="shared" si="199"/>
        <v>875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42368.493171296293</v>
      </c>
      <c r="T2144" s="11">
        <f t="shared" si="203"/>
        <v>42340.493171296293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>
        <f t="shared" si="199"/>
        <v>400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40380.583333333328</v>
      </c>
      <c r="T2145" s="11">
        <f t="shared" si="203"/>
        <v>40332.678379629629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>
        <f t="shared" si="199"/>
        <v>1479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41531.338425925926</v>
      </c>
      <c r="T2146" s="11">
        <f t="shared" si="203"/>
        <v>41499.338425925926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>
        <f t="shared" si="199"/>
        <v>169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41605.070763888885</v>
      </c>
      <c r="T2147" s="11">
        <f t="shared" si="203"/>
        <v>41575.029097222221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>
        <f t="shared" si="199"/>
        <v>5000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42411.471180555549</v>
      </c>
      <c r="T2148" s="11">
        <f t="shared" si="203"/>
        <v>42397.471180555549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>
        <f t="shared" si="199"/>
        <v>7091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41959.129027777781</v>
      </c>
      <c r="T2149" s="11">
        <f t="shared" si="203"/>
        <v>41927.087361111109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50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42096.483587962961</v>
      </c>
      <c r="T2150" s="11">
        <f t="shared" si="203"/>
        <v>42066.525254629632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40389.791666666664</v>
      </c>
      <c r="T2151" s="11">
        <f t="shared" si="203"/>
        <v>40354.816620370366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>
        <f t="shared" si="199"/>
        <v>12500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42564.076377314814</v>
      </c>
      <c r="T2152" s="11">
        <f t="shared" si="203"/>
        <v>42534.076377314814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>
        <f t="shared" si="199"/>
        <v>7500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42550.639050925929</v>
      </c>
      <c r="T2153" s="11">
        <f t="shared" si="203"/>
        <v>42520.639050925929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>
        <f t="shared" si="199"/>
        <v>7500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41713.582280092589</v>
      </c>
      <c r="T2154" s="11">
        <f t="shared" si="203"/>
        <v>41683.62394675926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>
        <f t="shared" si="199"/>
        <v>93156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42014.124305555553</v>
      </c>
      <c r="T2155" s="11">
        <f t="shared" si="203"/>
        <v>41974.702754629623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>
        <f t="shared" si="199"/>
        <v>125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41667.42392361111</v>
      </c>
      <c r="T2156" s="11">
        <f t="shared" si="203"/>
        <v>41647.42392361111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>
        <f t="shared" si="199"/>
        <v>1000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42460.497511574074</v>
      </c>
      <c r="T2157" s="11">
        <f t="shared" si="203"/>
        <v>42430.539178240739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>
        <f t="shared" si="199"/>
        <v>675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41533.645902777775</v>
      </c>
      <c r="T2158" s="11">
        <f t="shared" si="203"/>
        <v>41488.645902777775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>
        <f t="shared" si="199"/>
        <v>1316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42727.124305555553</v>
      </c>
      <c r="T2159" s="11">
        <f t="shared" si="203"/>
        <v>42694.772951388884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>
        <f t="shared" si="199"/>
        <v>965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41309.645532407405</v>
      </c>
      <c r="T2160" s="11">
        <f t="shared" si="203"/>
        <v>41264.645532407405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>
        <f t="shared" si="199"/>
        <v>1800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40740.522847222215</v>
      </c>
      <c r="T2161" s="11">
        <f t="shared" si="203"/>
        <v>40710.522847222215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>
        <f t="shared" si="199"/>
        <v>625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41048.503530092588</v>
      </c>
      <c r="T2162" s="11">
        <f t="shared" si="203"/>
        <v>41018.503530092588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>
        <f t="shared" si="199"/>
        <v>31</v>
      </c>
      <c r="Q2163" t="str">
        <f t="shared" si="200"/>
        <v>music</v>
      </c>
      <c r="R2163" t="str">
        <f t="shared" si="201"/>
        <v>rock</v>
      </c>
      <c r="S2163" s="11">
        <f t="shared" si="202"/>
        <v>42270.644201388881</v>
      </c>
      <c r="T2163" s="11">
        <f t="shared" si="203"/>
        <v>42240.644201388881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>
        <f t="shared" si="199"/>
        <v>78</v>
      </c>
      <c r="Q2164" t="str">
        <f t="shared" si="200"/>
        <v>music</v>
      </c>
      <c r="R2164" t="str">
        <f t="shared" si="201"/>
        <v>rock</v>
      </c>
      <c r="S2164" s="11">
        <f t="shared" si="202"/>
        <v>41844.557766203703</v>
      </c>
      <c r="T2164" s="11">
        <f t="shared" si="203"/>
        <v>41813.557766203703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>
        <f t="shared" si="199"/>
        <v>57</v>
      </c>
      <c r="Q2165" t="str">
        <f t="shared" si="200"/>
        <v>music</v>
      </c>
      <c r="R2165" t="str">
        <f t="shared" si="201"/>
        <v>rock</v>
      </c>
      <c r="S2165" s="11">
        <f t="shared" si="202"/>
        <v>42162.951388888883</v>
      </c>
      <c r="T2165" s="11">
        <f t="shared" si="203"/>
        <v>42111.691203703704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>
        <f t="shared" si="199"/>
        <v>66</v>
      </c>
      <c r="Q2166" t="str">
        <f t="shared" si="200"/>
        <v>music</v>
      </c>
      <c r="R2166" t="str">
        <f t="shared" si="201"/>
        <v>rock</v>
      </c>
      <c r="S2166" s="11">
        <f t="shared" si="202"/>
        <v>42545.957638888889</v>
      </c>
      <c r="T2166" s="11">
        <f t="shared" si="203"/>
        <v>42515.509421296294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>
        <f t="shared" si="199"/>
        <v>21</v>
      </c>
      <c r="Q2167" t="str">
        <f t="shared" si="200"/>
        <v>music</v>
      </c>
      <c r="R2167" t="str">
        <f t="shared" si="201"/>
        <v>rock</v>
      </c>
      <c r="S2167" s="11">
        <f t="shared" si="202"/>
        <v>42468.417071759257</v>
      </c>
      <c r="T2167" s="11">
        <f t="shared" si="203"/>
        <v>42438.458738425928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>
        <f t="shared" si="199"/>
        <v>63</v>
      </c>
      <c r="Q2168" t="str">
        <f t="shared" si="200"/>
        <v>music</v>
      </c>
      <c r="R2168" t="str">
        <f t="shared" si="201"/>
        <v>rock</v>
      </c>
      <c r="S2168" s="11">
        <f t="shared" si="202"/>
        <v>41978.671504629623</v>
      </c>
      <c r="T2168" s="11">
        <f t="shared" si="203"/>
        <v>41933.629837962959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19</v>
      </c>
      <c r="Q2169" t="str">
        <f t="shared" si="200"/>
        <v>music</v>
      </c>
      <c r="R2169" t="str">
        <f t="shared" si="201"/>
        <v>rock</v>
      </c>
      <c r="S2169" s="11">
        <f t="shared" si="202"/>
        <v>41166.858067129629</v>
      </c>
      <c r="T2169" s="11">
        <f t="shared" si="203"/>
        <v>41152.858067129629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>
        <f t="shared" si="199"/>
        <v>53</v>
      </c>
      <c r="Q2170" t="str">
        <f t="shared" si="200"/>
        <v>music</v>
      </c>
      <c r="R2170" t="str">
        <f t="shared" si="201"/>
        <v>rock</v>
      </c>
      <c r="S2170" s="11">
        <f t="shared" si="202"/>
        <v>42775.999999999993</v>
      </c>
      <c r="T2170" s="11">
        <f t="shared" si="203"/>
        <v>42745.391909722217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11">
        <f t="shared" si="202"/>
        <v>42796.492488425924</v>
      </c>
      <c r="T2171" s="11">
        <f t="shared" si="203"/>
        <v>42793.492488425924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>
        <f t="shared" si="199"/>
        <v>18</v>
      </c>
      <c r="Q2172" t="str">
        <f t="shared" si="200"/>
        <v>music</v>
      </c>
      <c r="R2172" t="str">
        <f t="shared" si="201"/>
        <v>rock</v>
      </c>
      <c r="S2172" s="11">
        <f t="shared" si="202"/>
        <v>42238.541921296295</v>
      </c>
      <c r="T2172" s="11">
        <f t="shared" si="203"/>
        <v>42198.541921296295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>
        <f t="shared" si="199"/>
        <v>85</v>
      </c>
      <c r="Q2173" t="str">
        <f t="shared" si="200"/>
        <v>music</v>
      </c>
      <c r="R2173" t="str">
        <f t="shared" si="201"/>
        <v>rock</v>
      </c>
      <c r="S2173" s="11">
        <f t="shared" si="202"/>
        <v>42176.999999999993</v>
      </c>
      <c r="T2173" s="11">
        <f t="shared" si="203"/>
        <v>42141.748784722215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11">
        <f t="shared" si="202"/>
        <v>42112.371759259251</v>
      </c>
      <c r="T2174" s="11">
        <f t="shared" si="203"/>
        <v>42082.371759259251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>
        <f t="shared" si="199"/>
        <v>47</v>
      </c>
      <c r="Q2175" t="str">
        <f t="shared" si="200"/>
        <v>music</v>
      </c>
      <c r="R2175" t="str">
        <f t="shared" si="201"/>
        <v>rock</v>
      </c>
      <c r="S2175" s="11">
        <f t="shared" si="202"/>
        <v>41526.957638888889</v>
      </c>
      <c r="T2175" s="11">
        <f t="shared" si="203"/>
        <v>41495.484293981477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>
        <f t="shared" si="199"/>
        <v>63</v>
      </c>
      <c r="Q2176" t="str">
        <f t="shared" si="200"/>
        <v>music</v>
      </c>
      <c r="R2176" t="str">
        <f t="shared" si="201"/>
        <v>rock</v>
      </c>
      <c r="S2176" s="11">
        <f t="shared" si="202"/>
        <v>42495.334571759253</v>
      </c>
      <c r="T2176" s="11">
        <f t="shared" si="203"/>
        <v>42465.334571759253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27</v>
      </c>
      <c r="Q2177" t="str">
        <f t="shared" si="200"/>
        <v>music</v>
      </c>
      <c r="R2177" t="str">
        <f t="shared" si="201"/>
        <v>rock</v>
      </c>
      <c r="S2177" s="11">
        <f t="shared" si="202"/>
        <v>42571.800763888888</v>
      </c>
      <c r="T2177" s="11">
        <f t="shared" si="203"/>
        <v>42564.800763888888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</v>
      </c>
      <c r="P2178">
        <f t="shared" si="199"/>
        <v>70</v>
      </c>
      <c r="Q2178" t="str">
        <f t="shared" si="200"/>
        <v>music</v>
      </c>
      <c r="R2178" t="str">
        <f t="shared" si="201"/>
        <v>rock</v>
      </c>
      <c r="S2178" s="11">
        <f t="shared" si="202"/>
        <v>42126.424872685187</v>
      </c>
      <c r="T2178" s="11">
        <f t="shared" si="203"/>
        <v>42096.424872685187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ROUND(IFERROR(E2179/D2179*100,0),0)</f>
        <v>100</v>
      </c>
      <c r="P2179">
        <f t="shared" ref="P2179:P2242" si="205">IFERROR(ROUND(D2179/L2179,0),0)</f>
        <v>66</v>
      </c>
      <c r="Q2179" t="str">
        <f t="shared" ref="Q2179:Q2242" si="206">LEFT(N2179,FIND("/",N2179,1)-1)</f>
        <v>music</v>
      </c>
      <c r="R2179" t="str">
        <f t="shared" ref="R2179:R2242" si="207">MID(N2179,FIND("/",N2179,1)+1,LEN(N2179))</f>
        <v>rock</v>
      </c>
      <c r="S2179" s="11">
        <f t="shared" ref="S2179:S2242" si="208">I2179/60/60/24+DATE(1970,1,1)+(-5/24)</f>
        <v>42527.042442129627</v>
      </c>
      <c r="T2179" s="11">
        <f t="shared" ref="T2179:T2242" si="209">J2179/60/60/24+DATE(1970,1,1)+(-5/24)</f>
        <v>42502.042442129627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>
        <f t="shared" si="205"/>
        <v>29</v>
      </c>
      <c r="Q2180" t="str">
        <f t="shared" si="206"/>
        <v>music</v>
      </c>
      <c r="R2180" t="str">
        <f t="shared" si="207"/>
        <v>rock</v>
      </c>
      <c r="S2180" s="11">
        <f t="shared" si="208"/>
        <v>42753.428206018514</v>
      </c>
      <c r="T2180" s="11">
        <f t="shared" si="209"/>
        <v>42723.428206018514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>
        <f t="shared" si="205"/>
        <v>48</v>
      </c>
      <c r="Q2181" t="str">
        <f t="shared" si="206"/>
        <v>music</v>
      </c>
      <c r="R2181" t="str">
        <f t="shared" si="207"/>
        <v>rock</v>
      </c>
      <c r="S2181" s="11">
        <f t="shared" si="208"/>
        <v>42104.962870370371</v>
      </c>
      <c r="T2181" s="11">
        <f t="shared" si="209"/>
        <v>42074.962870370371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>
        <f t="shared" si="205"/>
        <v>64</v>
      </c>
      <c r="Q2182" t="str">
        <f t="shared" si="206"/>
        <v>music</v>
      </c>
      <c r="R2182" t="str">
        <f t="shared" si="207"/>
        <v>rock</v>
      </c>
      <c r="S2182" s="11">
        <f t="shared" si="208"/>
        <v>42321.503101851849</v>
      </c>
      <c r="T2182" s="11">
        <f t="shared" si="209"/>
        <v>42279.461435185185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>
        <f t="shared" si="205"/>
        <v>38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42786.796909722216</v>
      </c>
      <c r="T2183" s="11">
        <f t="shared" si="209"/>
        <v>42772.796909722216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>
        <f t="shared" si="205"/>
        <v>8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41914.692418981482</v>
      </c>
      <c r="T2184" s="11">
        <f t="shared" si="209"/>
        <v>41879.692418981482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>
        <f t="shared" si="205"/>
        <v>6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42774.999999999993</v>
      </c>
      <c r="T2185" s="11">
        <f t="shared" si="209"/>
        <v>42745.157141203708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>
        <f t="shared" si="205"/>
        <v>38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42394.458333333336</v>
      </c>
      <c r="T2186" s="11">
        <f t="shared" si="209"/>
        <v>42380.481956018521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>
        <f t="shared" si="205"/>
        <v>8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41359.141655092593</v>
      </c>
      <c r="T2187" s="11">
        <f t="shared" si="209"/>
        <v>41319.141655092593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>
        <f t="shared" si="205"/>
        <v>51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42619.874999999993</v>
      </c>
      <c r="T2188" s="11">
        <f t="shared" si="209"/>
        <v>42583.406747685185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>
        <f t="shared" si="205"/>
        <v>6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42096.957638888889</v>
      </c>
      <c r="T2189" s="11">
        <f t="shared" si="209"/>
        <v>42068.000763888886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>
        <f t="shared" si="205"/>
        <v>11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42668.499999999993</v>
      </c>
      <c r="T2190" s="11">
        <f t="shared" si="209"/>
        <v>42633.377789351849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>
        <f t="shared" si="205"/>
        <v>14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42481.708333333336</v>
      </c>
      <c r="T2191" s="11">
        <f t="shared" si="209"/>
        <v>42467.579861111109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>
        <f t="shared" si="205"/>
        <v>35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42452.082638888889</v>
      </c>
      <c r="T2192" s="11">
        <f t="shared" si="209"/>
        <v>42417.416712962957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>
        <f t="shared" si="205"/>
        <v>30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42780.6253125</v>
      </c>
      <c r="T2193" s="11">
        <f t="shared" si="209"/>
        <v>42768.6253125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>
        <f t="shared" si="205"/>
        <v>4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42719.749999999993</v>
      </c>
      <c r="T2194" s="11">
        <f t="shared" si="209"/>
        <v>42691.642870370364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>
        <f t="shared" si="205"/>
        <v>17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42694.999305555553</v>
      </c>
      <c r="T2195" s="11">
        <f t="shared" si="209"/>
        <v>42664.197592592587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>
        <f t="shared" si="205"/>
        <v>11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42455.507986111108</v>
      </c>
      <c r="T2196" s="11">
        <f t="shared" si="209"/>
        <v>42425.54965277778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>
        <f t="shared" si="205"/>
        <v>40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42227.563657407409</v>
      </c>
      <c r="T2197" s="11">
        <f t="shared" si="209"/>
        <v>42197.563657407409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>
        <f t="shared" si="205"/>
        <v>60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42706.083333333336</v>
      </c>
      <c r="T2198" s="11">
        <f t="shared" si="209"/>
        <v>42675.278958333329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>
        <f t="shared" si="205"/>
        <v>7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42063.37568287037</v>
      </c>
      <c r="T2199" s="11">
        <f t="shared" si="209"/>
        <v>42033.37568287037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>
        <f t="shared" si="205"/>
        <v>61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42322.347222222219</v>
      </c>
      <c r="T2200" s="11">
        <f t="shared" si="209"/>
        <v>42292.305555555555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>
        <f t="shared" si="205"/>
        <v>36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42292.208310185182</v>
      </c>
      <c r="T2201" s="11">
        <f t="shared" si="209"/>
        <v>42262.208310185182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>
        <f t="shared" si="205"/>
        <v>8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42190.916666666664</v>
      </c>
      <c r="T2202" s="11">
        <f t="shared" si="209"/>
        <v>42163.417453703696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>
        <f t="shared" si="205"/>
        <v>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41290.638483796298</v>
      </c>
      <c r="T2203" s="11">
        <f t="shared" si="209"/>
        <v>41276.638483796298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>
        <f t="shared" si="205"/>
        <v>6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41214.640833333331</v>
      </c>
      <c r="T2204" s="11">
        <f t="shared" si="209"/>
        <v>41184.640833333331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>
        <f t="shared" si="205"/>
        <v>40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42271.651412037034</v>
      </c>
      <c r="T2205" s="11">
        <f t="shared" si="209"/>
        <v>42241.651412037034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>
        <f t="shared" si="205"/>
        <v>21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41342.103229166663</v>
      </c>
      <c r="T2206" s="11">
        <f t="shared" si="209"/>
        <v>41312.103229166663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28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41061.613298611104</v>
      </c>
      <c r="T2207" s="11">
        <f t="shared" si="209"/>
        <v>41031.613298611104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>
        <f t="shared" si="205"/>
        <v>32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41015.048888888887</v>
      </c>
      <c r="T2208" s="11">
        <f t="shared" si="209"/>
        <v>40997.048888888887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41594.027465277773</v>
      </c>
      <c r="T2209" s="11">
        <f t="shared" si="209"/>
        <v>41563.985798611109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41005.958333333328</v>
      </c>
      <c r="T2210" s="11">
        <f t="shared" si="209"/>
        <v>40946.673912037033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>
        <f t="shared" si="205"/>
        <v>33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41743.75</v>
      </c>
      <c r="T2211" s="11">
        <f t="shared" si="209"/>
        <v>41732.27134259259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>
        <f t="shared" si="205"/>
        <v>56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41013.524999999994</v>
      </c>
      <c r="T2212" s="11">
        <f t="shared" si="209"/>
        <v>40955.857754629629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>
        <f t="shared" si="205"/>
        <v>21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41739.082638888889</v>
      </c>
      <c r="T2213" s="11">
        <f t="shared" si="209"/>
        <v>41716.576678240737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>
        <f t="shared" si="205"/>
        <v>49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41581.833333333328</v>
      </c>
      <c r="T2214" s="11">
        <f t="shared" si="209"/>
        <v>41548.539085648146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5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42139.617812499993</v>
      </c>
      <c r="T2215" s="11">
        <f t="shared" si="209"/>
        <v>42109.617812499993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>
        <f t="shared" si="205"/>
        <v>25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41676.58388888889</v>
      </c>
      <c r="T2216" s="11">
        <f t="shared" si="209"/>
        <v>41646.58388888889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>
        <f t="shared" si="205"/>
        <v>17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40981.082638888889</v>
      </c>
      <c r="T2217" s="11">
        <f t="shared" si="209"/>
        <v>40958.508935185186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>
        <f t="shared" si="205"/>
        <v>21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42208.543344907412</v>
      </c>
      <c r="T2218" s="11">
        <f t="shared" si="209"/>
        <v>42194.543344907412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42310.124999999993</v>
      </c>
      <c r="T2219" s="11">
        <f t="shared" si="209"/>
        <v>42299.568437499998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>
        <f t="shared" si="205"/>
        <v>26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41149.791666666664</v>
      </c>
      <c r="T2220" s="11">
        <f t="shared" si="209"/>
        <v>41127.603969907403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42235.510555555556</v>
      </c>
      <c r="T2221" s="11">
        <f t="shared" si="209"/>
        <v>42205.510555555556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41481.852268518516</v>
      </c>
      <c r="T2222" s="11">
        <f t="shared" si="209"/>
        <v>41451.852268518516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>
        <f t="shared" si="205"/>
        <v>34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42482.791666666664</v>
      </c>
      <c r="T2223" s="11">
        <f t="shared" si="209"/>
        <v>42452.458437499998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>
        <f t="shared" si="205"/>
        <v>17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40936.579247685186</v>
      </c>
      <c r="T2224" s="11">
        <f t="shared" si="209"/>
        <v>40906.579247685186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>
        <f t="shared" si="205"/>
        <v>195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42182.432500000003</v>
      </c>
      <c r="T2225" s="11">
        <f t="shared" si="209"/>
        <v>42152.432500000003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>
        <f t="shared" si="205"/>
        <v>34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42672.583333333336</v>
      </c>
      <c r="T2226" s="11">
        <f t="shared" si="209"/>
        <v>42644.459201388883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>
        <f t="shared" si="205"/>
        <v>17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41903.583506944444</v>
      </c>
      <c r="T2227" s="11">
        <f t="shared" si="209"/>
        <v>41873.583506944444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>
        <f t="shared" si="205"/>
        <v>56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42411.999305555553</v>
      </c>
      <c r="T2228" s="11">
        <f t="shared" si="209"/>
        <v>42381.590532407405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>
        <f t="shared" si="205"/>
        <v>43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41591.640682870369</v>
      </c>
      <c r="T2229" s="11">
        <f t="shared" si="209"/>
        <v>41561.599016203698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>
        <f t="shared" si="205"/>
        <v>7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42232.069861111107</v>
      </c>
      <c r="T2230" s="11">
        <f t="shared" si="209"/>
        <v>42202.069861111107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>
        <f t="shared" si="205"/>
        <v>15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41519.958333333328</v>
      </c>
      <c r="T2231" s="11">
        <f t="shared" si="209"/>
        <v>41484.455914351849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>
        <f t="shared" si="205"/>
        <v>17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41754.672766203701</v>
      </c>
      <c r="T2232" s="11">
        <f t="shared" si="209"/>
        <v>41724.672766203701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>
        <f t="shared" si="205"/>
        <v>2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</v>
      </c>
      <c r="T2233" s="11">
        <f t="shared" si="209"/>
        <v>41423.702557870369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>
        <f t="shared" si="205"/>
        <v>5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41838.916666666664</v>
      </c>
      <c r="T2234" s="11">
        <f t="shared" si="209"/>
        <v>41806.585740740738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>
        <f t="shared" si="205"/>
        <v>6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42351.791666666664</v>
      </c>
      <c r="T2235" s="11">
        <f t="shared" si="209"/>
        <v>42331.170590277768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42740.616284722222</v>
      </c>
      <c r="T2236" s="11">
        <f t="shared" si="209"/>
        <v>42710.616284722222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>
        <f t="shared" si="205"/>
        <v>88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42091.77211805556</v>
      </c>
      <c r="T2237" s="11">
        <f t="shared" si="209"/>
        <v>42061.813784722217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>
        <f t="shared" si="205"/>
        <v>4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42401.408831018511</v>
      </c>
      <c r="T2238" s="11">
        <f t="shared" si="209"/>
        <v>42371.408831018511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>
        <f t="shared" si="205"/>
        <v>18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41955.124305555553</v>
      </c>
      <c r="T2239" s="11">
        <f t="shared" si="209"/>
        <v>41914.794942129629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>
        <f t="shared" si="205"/>
        <v>51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42804.41337962963</v>
      </c>
      <c r="T2240" s="11">
        <f t="shared" si="209"/>
        <v>42774.41337962963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>
        <f t="shared" si="205"/>
        <v>59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41608.959722222222</v>
      </c>
      <c r="T2241" s="11">
        <f t="shared" si="209"/>
        <v>41572.750162037039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271</v>
      </c>
      <c r="P2242">
        <f t="shared" si="205"/>
        <v>52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42482.617407407401</v>
      </c>
      <c r="T2242" s="11">
        <f t="shared" si="209"/>
        <v>42452.617407407401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ROUND(IFERROR(E2243/D2243*100,0),0)</f>
        <v>806</v>
      </c>
      <c r="P2243">
        <f t="shared" ref="P2243:P2306" si="211">IFERROR(ROUND(D2243/L2243,0),0)</f>
        <v>6</v>
      </c>
      <c r="Q2243" t="str">
        <f t="shared" ref="Q2243:Q2306" si="212">LEFT(N2243,FIND("/",N2243,1)-1)</f>
        <v>games</v>
      </c>
      <c r="R2243" t="str">
        <f t="shared" ref="R2243:R2306" si="213">MID(N2243,FIND("/",N2243,1)+1,LEN(N2243))</f>
        <v>tabletop games</v>
      </c>
      <c r="S2243" s="11">
        <f t="shared" ref="S2243:S2306" si="214">I2243/60/60/24+DATE(1970,1,1)+(-5/24)</f>
        <v>42796.619212962956</v>
      </c>
      <c r="T2243" s="11">
        <f t="shared" ref="T2243:T2306" si="215">J2243/60/60/24+DATE(1970,1,1)+(-5/24)</f>
        <v>42766.619212962956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>
        <f t="shared" si="211"/>
        <v>4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41604.91805555555</v>
      </c>
      <c r="T2244" s="11">
        <f t="shared" si="215"/>
        <v>41569.367280092592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0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42806.916666666664</v>
      </c>
      <c r="T2245" s="11">
        <f t="shared" si="215"/>
        <v>42800.542708333327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>
        <f t="shared" si="211"/>
        <v>17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42659.645833333336</v>
      </c>
      <c r="T2246" s="11">
        <f t="shared" si="215"/>
        <v>42647.610486111109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>
        <f t="shared" si="211"/>
        <v>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41691.541666666664</v>
      </c>
      <c r="T2247" s="11">
        <f t="shared" si="215"/>
        <v>41660.500196759262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42251.583449074074</v>
      </c>
      <c r="T2248" s="11">
        <f t="shared" si="215"/>
        <v>42221.583449074074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>
        <f t="shared" si="211"/>
        <v>49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42214.457928240743</v>
      </c>
      <c r="T2249" s="11">
        <f t="shared" si="215"/>
        <v>42200.457928240743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>
        <f t="shared" si="211"/>
        <v>55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42718.667569444442</v>
      </c>
      <c r="T2250" s="11">
        <f t="shared" si="215"/>
        <v>42688.667569444442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>
        <f t="shared" si="211"/>
        <v>19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41366.453298611108</v>
      </c>
      <c r="T2251" s="11">
        <f t="shared" si="215"/>
        <v>41336.494965277772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>
        <f t="shared" si="211"/>
        <v>44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42706.838807870365</v>
      </c>
      <c r="T2252" s="11">
        <f t="shared" si="215"/>
        <v>42676.7971412037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>
        <f t="shared" si="211"/>
        <v>18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41867.137465277774</v>
      </c>
      <c r="T2253" s="11">
        <f t="shared" si="215"/>
        <v>41846.137465277774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>
        <f t="shared" si="211"/>
        <v>36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42588.119652777772</v>
      </c>
      <c r="T2254" s="11">
        <f t="shared" si="215"/>
        <v>42573.119652777772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>
        <f t="shared" si="211"/>
        <v>95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42326.46466435185</v>
      </c>
      <c r="T2255" s="11">
        <f t="shared" si="215"/>
        <v>42296.422997685186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>
        <f t="shared" si="211"/>
        <v>3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42759.439444444441</v>
      </c>
      <c r="T2256" s="11">
        <f t="shared" si="215"/>
        <v>42752.439444444441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>
        <f t="shared" si="211"/>
        <v>15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42497.743645833332</v>
      </c>
      <c r="T2257" s="11">
        <f t="shared" si="215"/>
        <v>42467.743645833332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>
        <f t="shared" si="211"/>
        <v>10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42696.243587962956</v>
      </c>
      <c r="T2258" s="11">
        <f t="shared" si="215"/>
        <v>42682.243587962956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>
        <f t="shared" si="211"/>
        <v>15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42540.749999999993</v>
      </c>
      <c r="T2259" s="11">
        <f t="shared" si="215"/>
        <v>42505.728344907409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>
        <f t="shared" si="211"/>
        <v>11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42166.542673611104</v>
      </c>
      <c r="T2260" s="11">
        <f t="shared" si="215"/>
        <v>42136.542673611104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>
        <f t="shared" si="211"/>
        <v>5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42712.59648148148</v>
      </c>
      <c r="T2261" s="11">
        <f t="shared" si="215"/>
        <v>42702.59648148148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>
        <f t="shared" si="211"/>
        <v>30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41724.766782407409</v>
      </c>
      <c r="T2262" s="11">
        <f t="shared" si="215"/>
        <v>41694.808449074073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>
        <f t="shared" si="211"/>
        <v>5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42780.516435185178</v>
      </c>
      <c r="T2263" s="11">
        <f t="shared" si="215"/>
        <v>42759.516435185178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>
        <f t="shared" si="211"/>
        <v>18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41960.791666666664</v>
      </c>
      <c r="T2264" s="11">
        <f t="shared" si="215"/>
        <v>41926.376828703702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>
        <f t="shared" si="211"/>
        <v>125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42035.623993055553</v>
      </c>
      <c r="T2265" s="11">
        <f t="shared" si="215"/>
        <v>42014.623993055553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>
        <f t="shared" si="211"/>
        <v>13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42512.916666666664</v>
      </c>
      <c r="T2266" s="11">
        <f t="shared" si="215"/>
        <v>42496.374004629623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>
        <f t="shared" si="211"/>
        <v>12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42696.644756944443</v>
      </c>
      <c r="T2267" s="11">
        <f t="shared" si="215"/>
        <v>42689.644756944443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>
        <f t="shared" si="211"/>
        <v>8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42486.874999999993</v>
      </c>
      <c r="T2268" s="11">
        <f t="shared" si="215"/>
        <v>42469.666574074072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>
        <f t="shared" si="211"/>
        <v>50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41993.833333333336</v>
      </c>
      <c r="T2269" s="11">
        <f t="shared" si="215"/>
        <v>41968.621493055551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>
        <f t="shared" si="211"/>
        <v>144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42805.874016203699</v>
      </c>
      <c r="T2270" s="11">
        <f t="shared" si="215"/>
        <v>42775.874016203699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>
        <f t="shared" si="211"/>
        <v>3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42800.999999999993</v>
      </c>
      <c r="T2271" s="11">
        <f t="shared" si="215"/>
        <v>42776.496099537035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>
        <f t="shared" si="211"/>
        <v>15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42745.707638888889</v>
      </c>
      <c r="T2272" s="11">
        <f t="shared" si="215"/>
        <v>42725.661030092589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>
        <f t="shared" si="211"/>
        <v>15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42713.791712962957</v>
      </c>
      <c r="T2273" s="11">
        <f t="shared" si="215"/>
        <v>42683.791712962957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>
        <f t="shared" si="211"/>
        <v>1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42345.491157407399</v>
      </c>
      <c r="T2274" s="11">
        <f t="shared" si="215"/>
        <v>42315.491157407399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>
        <f t="shared" si="211"/>
        <v>17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42806.299097222225</v>
      </c>
      <c r="T2275" s="11">
        <f t="shared" si="215"/>
        <v>42781.340763888882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>
        <f t="shared" si="211"/>
        <v>25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41693.292326388888</v>
      </c>
      <c r="T2276" s="11">
        <f t="shared" si="215"/>
        <v>41663.292326388888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>
        <f t="shared" si="211"/>
        <v>8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41995.408321759263</v>
      </c>
      <c r="T2277" s="11">
        <f t="shared" si="215"/>
        <v>41965.408321759263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>
        <f t="shared" si="211"/>
        <v>61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41644.443159722221</v>
      </c>
      <c r="T2278" s="11">
        <f t="shared" si="215"/>
        <v>41614.443159722221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>
        <f t="shared" si="211"/>
        <v>41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40966.470173611109</v>
      </c>
      <c r="T2279" s="11">
        <f t="shared" si="215"/>
        <v>40936.470173611109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>
        <f t="shared" si="211"/>
        <v>20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42372.749305555553</v>
      </c>
      <c r="T2280" s="11">
        <f t="shared" si="215"/>
        <v>42338.500775462955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>
        <f t="shared" si="211"/>
        <v>31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42038.958333333336</v>
      </c>
      <c r="T2281" s="11">
        <f t="shared" si="215"/>
        <v>42020.598368055551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>
        <f t="shared" si="211"/>
        <v>20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42264.416562499995</v>
      </c>
      <c r="T2282" s="11">
        <f t="shared" si="215"/>
        <v>42234.416562499995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27</v>
      </c>
      <c r="Q2283" t="str">
        <f t="shared" si="212"/>
        <v>music</v>
      </c>
      <c r="R2283" t="str">
        <f t="shared" si="213"/>
        <v>rock</v>
      </c>
      <c r="S2283" s="11">
        <f t="shared" si="214"/>
        <v>40749.076388888883</v>
      </c>
      <c r="T2283" s="11">
        <f t="shared" si="215"/>
        <v>40687.077511574069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>
        <f t="shared" si="211"/>
        <v>63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42382.966273148144</v>
      </c>
      <c r="T2284" s="11">
        <f t="shared" si="215"/>
        <v>42322.966273148144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41037.875046296293</v>
      </c>
      <c r="T2285" s="11">
        <f t="shared" si="215"/>
        <v>40977.916712962957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>
        <f t="shared" si="211"/>
        <v>102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40613.958333333328</v>
      </c>
      <c r="T2286" s="11">
        <f t="shared" si="215"/>
        <v>40585.588483796295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>
        <f t="shared" si="211"/>
        <v>38</v>
      </c>
      <c r="Q2287" t="str">
        <f t="shared" si="212"/>
        <v>music</v>
      </c>
      <c r="R2287" t="str">
        <f t="shared" si="213"/>
        <v>rock</v>
      </c>
      <c r="S2287" s="11">
        <f t="shared" si="214"/>
        <v>41088.977349537032</v>
      </c>
      <c r="T2287" s="11">
        <f t="shared" si="215"/>
        <v>41058.977349537032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1">
        <f t="shared" si="214"/>
        <v>41522.957638888889</v>
      </c>
      <c r="T2288" s="11">
        <f t="shared" si="215"/>
        <v>41494.755254629628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>
        <f t="shared" si="211"/>
        <v>42</v>
      </c>
      <c r="Q2289" t="str">
        <f t="shared" si="212"/>
        <v>music</v>
      </c>
      <c r="R2289" t="str">
        <f t="shared" si="213"/>
        <v>rock</v>
      </c>
      <c r="S2289" s="11">
        <f t="shared" si="214"/>
        <v>41813.459027777775</v>
      </c>
      <c r="T2289" s="11">
        <f t="shared" si="215"/>
        <v>41792.459027777775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1">
        <f t="shared" si="214"/>
        <v>41086.541666666664</v>
      </c>
      <c r="T2290" s="11">
        <f t="shared" si="215"/>
        <v>41067.619085648148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>
        <f t="shared" si="211"/>
        <v>60</v>
      </c>
      <c r="Q2291" t="str">
        <f t="shared" si="212"/>
        <v>music</v>
      </c>
      <c r="R2291" t="str">
        <f t="shared" si="213"/>
        <v>rock</v>
      </c>
      <c r="S2291" s="11">
        <f t="shared" si="214"/>
        <v>41614.765277777777</v>
      </c>
      <c r="T2291" s="11">
        <f t="shared" si="215"/>
        <v>41571.790046296293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>
        <f t="shared" si="211"/>
        <v>52</v>
      </c>
      <c r="Q2292" t="str">
        <f t="shared" si="212"/>
        <v>music</v>
      </c>
      <c r="R2292" t="str">
        <f t="shared" si="213"/>
        <v>rock</v>
      </c>
      <c r="S2292" s="11">
        <f t="shared" si="214"/>
        <v>40148.5</v>
      </c>
      <c r="T2292" s="11">
        <f t="shared" si="215"/>
        <v>40070.045486111107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>
        <f t="shared" si="211"/>
        <v>58</v>
      </c>
      <c r="Q2293" t="str">
        <f t="shared" si="212"/>
        <v>music</v>
      </c>
      <c r="R2293" t="str">
        <f t="shared" si="213"/>
        <v>rock</v>
      </c>
      <c r="S2293" s="11">
        <f t="shared" si="214"/>
        <v>41021.958333333328</v>
      </c>
      <c r="T2293" s="11">
        <f t="shared" si="215"/>
        <v>40987.768726851849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>
        <f t="shared" si="211"/>
        <v>43</v>
      </c>
      <c r="Q2294" t="str">
        <f t="shared" si="212"/>
        <v>music</v>
      </c>
      <c r="R2294" t="str">
        <f t="shared" si="213"/>
        <v>rock</v>
      </c>
      <c r="S2294" s="11">
        <f t="shared" si="214"/>
        <v>41017.489305555551</v>
      </c>
      <c r="T2294" s="11">
        <f t="shared" si="215"/>
        <v>40987.489305555551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>
        <f t="shared" si="211"/>
        <v>31</v>
      </c>
      <c r="Q2295" t="str">
        <f t="shared" si="212"/>
        <v>music</v>
      </c>
      <c r="R2295" t="str">
        <f t="shared" si="213"/>
        <v>rock</v>
      </c>
      <c r="S2295" s="11">
        <f t="shared" si="214"/>
        <v>41176.957638888889</v>
      </c>
      <c r="T2295" s="11">
        <f t="shared" si="215"/>
        <v>41151.499988425923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>
        <f t="shared" si="211"/>
        <v>45</v>
      </c>
      <c r="Q2296" t="str">
        <f t="shared" si="212"/>
        <v>music</v>
      </c>
      <c r="R2296" t="str">
        <f t="shared" si="213"/>
        <v>rock</v>
      </c>
      <c r="S2296" s="11">
        <f t="shared" si="214"/>
        <v>41294.514814814815</v>
      </c>
      <c r="T2296" s="11">
        <f t="shared" si="215"/>
        <v>41264.514814814815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>
        <f t="shared" si="211"/>
        <v>35</v>
      </c>
      <c r="Q2297" t="str">
        <f t="shared" si="212"/>
        <v>music</v>
      </c>
      <c r="R2297" t="str">
        <f t="shared" si="213"/>
        <v>rock</v>
      </c>
      <c r="S2297" s="11">
        <f t="shared" si="214"/>
        <v>41300.746018518512</v>
      </c>
      <c r="T2297" s="11">
        <f t="shared" si="215"/>
        <v>41270.746018518512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>
        <f t="shared" si="211"/>
        <v>48</v>
      </c>
      <c r="Q2298" t="str">
        <f t="shared" si="212"/>
        <v>music</v>
      </c>
      <c r="R2298" t="str">
        <f t="shared" si="213"/>
        <v>rock</v>
      </c>
      <c r="S2298" s="11">
        <f t="shared" si="214"/>
        <v>40962.52344907407</v>
      </c>
      <c r="T2298" s="11">
        <f t="shared" si="215"/>
        <v>40927.52344907407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40981.957638888889</v>
      </c>
      <c r="T2299" s="11">
        <f t="shared" si="215"/>
        <v>40947.83390046296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>
        <f t="shared" si="211"/>
        <v>104</v>
      </c>
      <c r="Q2300" t="str">
        <f t="shared" si="212"/>
        <v>music</v>
      </c>
      <c r="R2300" t="str">
        <f t="shared" si="213"/>
        <v>rock</v>
      </c>
      <c r="S2300" s="11">
        <f t="shared" si="214"/>
        <v>41724.59065972222</v>
      </c>
      <c r="T2300" s="11">
        <f t="shared" si="215"/>
        <v>41694.632326388884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>
        <f t="shared" si="211"/>
        <v>21</v>
      </c>
      <c r="Q2301" t="str">
        <f t="shared" si="212"/>
        <v>music</v>
      </c>
      <c r="R2301" t="str">
        <f t="shared" si="213"/>
        <v>rock</v>
      </c>
      <c r="S2301" s="11">
        <f t="shared" si="214"/>
        <v>40579.824178240735</v>
      </c>
      <c r="T2301" s="11">
        <f t="shared" si="215"/>
        <v>40564.824178240735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>
        <f t="shared" si="211"/>
        <v>114</v>
      </c>
      <c r="Q2302" t="str">
        <f t="shared" si="212"/>
        <v>music</v>
      </c>
      <c r="R2302" t="str">
        <f t="shared" si="213"/>
        <v>rock</v>
      </c>
      <c r="S2302" s="11">
        <f t="shared" si="214"/>
        <v>41088.518703703703</v>
      </c>
      <c r="T2302" s="11">
        <f t="shared" si="215"/>
        <v>41074.518703703703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>
        <f t="shared" si="211"/>
        <v>24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41445.938611111109</v>
      </c>
      <c r="T2303" s="11">
        <f t="shared" si="215"/>
        <v>41415.938611111109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>
        <f t="shared" si="211"/>
        <v>27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41639.083333333328</v>
      </c>
      <c r="T2304" s="11">
        <f t="shared" si="215"/>
        <v>41605.660115740735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>
        <f t="shared" si="211"/>
        <v>63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40889.944398148145</v>
      </c>
      <c r="T2305" s="11">
        <f t="shared" si="215"/>
        <v>40849.902731481481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40543.999305555553</v>
      </c>
      <c r="T2306" s="11">
        <f t="shared" si="215"/>
        <v>40502.607534722221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ROUND(IFERROR(E2307/D2307*100,0),0)</f>
        <v>101</v>
      </c>
      <c r="P2307">
        <f t="shared" ref="P2307:P2370" si="217">IFERROR(ROUND(D2307/L2307,0),0)</f>
        <v>108</v>
      </c>
      <c r="Q2307" t="str">
        <f t="shared" ref="Q2307:Q2370" si="218">LEFT(N2307,FIND("/",N2307,1)-1)</f>
        <v>music</v>
      </c>
      <c r="R2307" t="str">
        <f t="shared" ref="R2307:R2370" si="219">MID(N2307,FIND("/",N2307,1)+1,LEN(N2307))</f>
        <v>indie rock</v>
      </c>
      <c r="S2307" s="11">
        <f t="shared" ref="S2307:S2370" si="220">I2307/60/60/24+DATE(1970,1,1)+(-5/24)</f>
        <v>41859.541666666664</v>
      </c>
      <c r="T2307" s="11">
        <f t="shared" ref="T2307:T2370" si="221">J2307/60/60/24+DATE(1970,1,1)+(-5/24)</f>
        <v>41834.486944444441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>
        <f t="shared" si="217"/>
        <v>48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40977.959826388884</v>
      </c>
      <c r="T2308" s="11">
        <f t="shared" si="221"/>
        <v>40947.959826388884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>
        <f t="shared" si="217"/>
        <v>26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41034.59407407407</v>
      </c>
      <c r="T2309" s="11">
        <f t="shared" si="221"/>
        <v>41004.594131944439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>
        <f t="shared" si="217"/>
        <v>81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41879.833333333328</v>
      </c>
      <c r="T2310" s="11">
        <f t="shared" si="221"/>
        <v>41851.754583333335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>
        <f t="shared" si="217"/>
        <v>56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41342.779363425921</v>
      </c>
      <c r="T2311" s="11">
        <f t="shared" si="221"/>
        <v>41307.779363425921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>
        <f t="shared" si="217"/>
        <v>15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41354.54415509259</v>
      </c>
      <c r="T2312" s="11">
        <f t="shared" si="221"/>
        <v>41324.585821759254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>
        <f t="shared" si="217"/>
        <v>87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41765.796168981477</v>
      </c>
      <c r="T2313" s="11">
        <f t="shared" si="221"/>
        <v>41735.796168981477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>
        <f t="shared" si="217"/>
        <v>38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41747.75</v>
      </c>
      <c r="T2314" s="11">
        <f t="shared" si="221"/>
        <v>41716.424513888887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>
        <f t="shared" si="217"/>
        <v>32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41032.750300925924</v>
      </c>
      <c r="T2315" s="11">
        <f t="shared" si="221"/>
        <v>41002.750300925924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>
        <f t="shared" si="217"/>
        <v>24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41067.343252314815</v>
      </c>
      <c r="T2316" s="11">
        <f t="shared" si="221"/>
        <v>41037.343252314815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>
        <f t="shared" si="217"/>
        <v>39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41034.517858796295</v>
      </c>
      <c r="T2317" s="11">
        <f t="shared" si="221"/>
        <v>41004.517858796295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>
        <f t="shared" si="217"/>
        <v>75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40156.558333333334</v>
      </c>
      <c r="T2318" s="11">
        <f t="shared" si="221"/>
        <v>40079.516782407409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</v>
      </c>
      <c r="T2319" s="11">
        <f t="shared" si="221"/>
        <v>40192.33390046296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>
        <f t="shared" si="217"/>
        <v>31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40081.957638888889</v>
      </c>
      <c r="T2320" s="11">
        <f t="shared" si="221"/>
        <v>40050.435347222221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>
        <f t="shared" si="217"/>
        <v>39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41622.873668981476</v>
      </c>
      <c r="T2321" s="11">
        <f t="shared" si="221"/>
        <v>41592.873668981476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>
        <f t="shared" si="217"/>
        <v>56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41731.567129629628</v>
      </c>
      <c r="T2322" s="11">
        <f t="shared" si="221"/>
        <v>41696.608796296292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>
        <f t="shared" si="217"/>
        <v>165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42829.010428240734</v>
      </c>
      <c r="T2323" s="11">
        <f t="shared" si="221"/>
        <v>42799.052094907405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>
        <f t="shared" si="217"/>
        <v>675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42834.645474537036</v>
      </c>
      <c r="T2324" s="11">
        <f t="shared" si="221"/>
        <v>42804.687141203707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63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42814.54684027777</v>
      </c>
      <c r="T2325" s="11">
        <f t="shared" si="221"/>
        <v>42807.54684027777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>
        <f t="shared" si="217"/>
        <v>123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42820.635243055549</v>
      </c>
      <c r="T2326" s="11">
        <f t="shared" si="221"/>
        <v>42790.67690972222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143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42823.772349537037</v>
      </c>
      <c r="T2327" s="11">
        <f t="shared" si="221"/>
        <v>42793.814016203702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>
        <f t="shared" si="217"/>
        <v>15000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42855.499999999993</v>
      </c>
      <c r="T2328" s="11">
        <f t="shared" si="221"/>
        <v>42803.825787037036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>
        <f t="shared" si="217"/>
        <v>10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41877.708796296298</v>
      </c>
      <c r="T2329" s="11">
        <f t="shared" si="221"/>
        <v>41842.708796296298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>
        <f t="shared" si="217"/>
        <v>19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42169.573344907411</v>
      </c>
      <c r="T2330" s="11">
        <f t="shared" si="221"/>
        <v>42139.573344907411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>
        <f t="shared" si="217"/>
        <v>200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41837.416041666664</v>
      </c>
      <c r="T2331" s="11">
        <f t="shared" si="221"/>
        <v>41807.416041666664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>
        <f t="shared" si="217"/>
        <v>215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42362.791666666664</v>
      </c>
      <c r="T2332" s="11">
        <f t="shared" si="221"/>
        <v>42332.691469907404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>
        <f t="shared" si="217"/>
        <v>28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41868.797337962962</v>
      </c>
      <c r="T2333" s="11">
        <f t="shared" si="221"/>
        <v>41838.797337962962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>
        <f t="shared" si="217"/>
        <v>71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42041.419803240737</v>
      </c>
      <c r="T2334" s="11">
        <f t="shared" si="221"/>
        <v>42011.419803240737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>
        <f t="shared" si="217"/>
        <v>6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41788.534722222219</v>
      </c>
      <c r="T2335" s="11">
        <f t="shared" si="221"/>
        <v>41767.442013888889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>
        <f t="shared" si="217"/>
        <v>60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41948.523611111108</v>
      </c>
      <c r="T2336" s="11">
        <f t="shared" si="221"/>
        <v>41918.461782407401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>
        <f t="shared" si="217"/>
        <v>113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41801.363923611112</v>
      </c>
      <c r="T2337" s="11">
        <f t="shared" si="221"/>
        <v>41771.363923611112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>
        <f t="shared" si="217"/>
        <v>9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41706.716377314813</v>
      </c>
      <c r="T2338" s="11">
        <f t="shared" si="221"/>
        <v>41666.716377314813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>
        <f t="shared" si="217"/>
        <v>67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41816.432210648149</v>
      </c>
      <c r="T2339" s="11">
        <f t="shared" si="221"/>
        <v>41786.432210648149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>
        <f t="shared" si="217"/>
        <v>122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41819.688472222217</v>
      </c>
      <c r="T2340" s="11">
        <f t="shared" si="221"/>
        <v>41789.688472222217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>
        <f t="shared" si="217"/>
        <v>23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42723.124305555553</v>
      </c>
      <c r="T2341" s="11">
        <f t="shared" si="221"/>
        <v>42692.591539351844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>
        <f t="shared" si="217"/>
        <v>99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42673.434467592589</v>
      </c>
      <c r="T2342" s="11">
        <f t="shared" si="221"/>
        <v>42643.434467592589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42197.605370370373</v>
      </c>
      <c r="T2343" s="11">
        <f t="shared" si="221"/>
        <v>42167.605370370373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</v>
      </c>
      <c r="T2344" s="11">
        <f t="shared" si="221"/>
        <v>41897.49386574074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10000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42377.615972222215</v>
      </c>
      <c r="T2345" s="11">
        <f t="shared" si="221"/>
        <v>42327.616956018515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>
        <f t="shared" si="217"/>
        <v>1000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42545.519317129627</v>
      </c>
      <c r="T2346" s="11">
        <f t="shared" si="221"/>
        <v>42515.519317129627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42094.777083333327</v>
      </c>
      <c r="T2347" s="11">
        <f t="shared" si="221"/>
        <v>42059.79347222222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>
        <f t="shared" si="217"/>
        <v>20000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42660.590636574074</v>
      </c>
      <c r="T2348" s="11">
        <f t="shared" si="221"/>
        <v>42615.590636574074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>
        <f t="shared" si="217"/>
        <v>1000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42607.399027777778</v>
      </c>
      <c r="T2349" s="11">
        <f t="shared" si="221"/>
        <v>42577.399027777778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>
        <f t="shared" si="217"/>
        <v>14000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42420.723819444444</v>
      </c>
      <c r="T2350" s="11">
        <f t="shared" si="221"/>
        <v>42360.723819444444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42227.567453703705</v>
      </c>
      <c r="T2351" s="11">
        <f t="shared" si="221"/>
        <v>42198.567453703705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42738.633912037032</v>
      </c>
      <c r="T2352" s="11">
        <f t="shared" si="221"/>
        <v>42708.633912037032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>
        <f t="shared" si="217"/>
        <v>2700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42123.892812500002</v>
      </c>
      <c r="T2353" s="11">
        <f t="shared" si="221"/>
        <v>42093.892812500002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42161.425370370365</v>
      </c>
      <c r="T2354" s="11">
        <f t="shared" si="221"/>
        <v>42101.425370370365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42115.467847222222</v>
      </c>
      <c r="T2355" s="11">
        <f t="shared" si="221"/>
        <v>42103.467847222222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>
        <f t="shared" si="217"/>
        <v>35000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42014.51458333333</v>
      </c>
      <c r="T2356" s="11">
        <f t="shared" si="221"/>
        <v>41954.51458333333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>
        <f t="shared" si="217"/>
        <v>4000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42126.709907407399</v>
      </c>
      <c r="T2357" s="11">
        <f t="shared" si="221"/>
        <v>42096.709907407399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42160.575277777774</v>
      </c>
      <c r="T2358" s="11">
        <f t="shared" si="221"/>
        <v>42130.575277777774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42294.411782407398</v>
      </c>
      <c r="T2359" s="11">
        <f t="shared" si="221"/>
        <v>42264.411782407398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42034.818749999999</v>
      </c>
      <c r="T2360" s="11">
        <f t="shared" si="221"/>
        <v>41978.722638888888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>
        <f t="shared" si="217"/>
        <v>2500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42219.441249999996</v>
      </c>
      <c r="T2361" s="11">
        <f t="shared" si="221"/>
        <v>42159.441249999996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>
        <f t="shared" si="217"/>
        <v>5000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42407.498611111114</v>
      </c>
      <c r="T2362" s="11">
        <f t="shared" si="221"/>
        <v>42377.498611111114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42490.708333333336</v>
      </c>
      <c r="T2363" s="11">
        <f t="shared" si="221"/>
        <v>42466.650555555556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>
        <f t="shared" si="217"/>
        <v>210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41984.47997685185</v>
      </c>
      <c r="T2364" s="11">
        <f t="shared" si="221"/>
        <v>41954.47997685185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42366.803240740737</v>
      </c>
      <c r="T2365" s="11">
        <f t="shared" si="221"/>
        <v>42321.803240740737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42303.726342592585</v>
      </c>
      <c r="T2366" s="11">
        <f t="shared" si="221"/>
        <v>42248.726342592585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42386.749999999993</v>
      </c>
      <c r="T2367" s="11">
        <f t="shared" si="221"/>
        <v>42346.528067129628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>
        <f t="shared" si="217"/>
        <v>926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42298.323298611103</v>
      </c>
      <c r="T2368" s="11">
        <f t="shared" si="221"/>
        <v>42268.323298611103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>
        <f t="shared" si="217"/>
        <v>3571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42485.720092592594</v>
      </c>
      <c r="T2369" s="11">
        <f t="shared" si="221"/>
        <v>42425.761759259258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>
        <f t="shared" si="217"/>
        <v>20000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42108.471817129634</v>
      </c>
      <c r="T2370" s="11">
        <f t="shared" si="221"/>
        <v>42063.513483796291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ROUND(IFERROR(E2371/D2371*100,0),0)</f>
        <v>0</v>
      </c>
      <c r="P2371">
        <f t="shared" ref="P2371:P2434" si="223">IFERROR(ROUND(D2371/L2371,0),0)</f>
        <v>0</v>
      </c>
      <c r="Q2371" t="str">
        <f t="shared" ref="Q2371:Q2434" si="224">LEFT(N2371,FIND("/",N2371,1)-1)</f>
        <v>technology</v>
      </c>
      <c r="R2371" t="str">
        <f t="shared" ref="R2371:R2434" si="225">MID(N2371,FIND("/",N2371,1)+1,LEN(N2371))</f>
        <v>web</v>
      </c>
      <c r="S2371" s="11">
        <f t="shared" ref="S2371:S2434" si="226">I2371/60/60/24+DATE(1970,1,1)+(-5/24)</f>
        <v>42410.60429398148</v>
      </c>
      <c r="T2371" s="11">
        <f t="shared" ref="T2371:T2434" si="227">J2371/60/60/24+DATE(1970,1,1)+(-5/24)</f>
        <v>42380.60429398148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>
        <f t="shared" si="223"/>
        <v>6250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41990.980798611105</v>
      </c>
      <c r="T2372" s="11">
        <f t="shared" si="227"/>
        <v>41960.980798611105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42180.569398148145</v>
      </c>
      <c r="T2373" s="11">
        <f t="shared" si="227"/>
        <v>42150.569398148145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>
        <f t="shared" si="223"/>
        <v>917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42117.860775462956</v>
      </c>
      <c r="T2374" s="11">
        <f t="shared" si="227"/>
        <v>42087.860775462956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>
        <f t="shared" si="223"/>
        <v>850000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42245.453981481485</v>
      </c>
      <c r="T2375" s="11">
        <f t="shared" si="227"/>
        <v>42215.453981481485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>
        <f t="shared" si="223"/>
        <v>22000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42047.634953703695</v>
      </c>
      <c r="T2376" s="11">
        <f t="shared" si="227"/>
        <v>42017.634953703695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42622.627743055556</v>
      </c>
      <c r="T2377" s="11">
        <f t="shared" si="227"/>
        <v>42592.627743055556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>
        <f t="shared" si="223"/>
        <v>750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42348.717199074068</v>
      </c>
      <c r="T2378" s="11">
        <f t="shared" si="227"/>
        <v>42318.717199074068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42699.703506944446</v>
      </c>
      <c r="T2379" s="11">
        <f t="shared" si="227"/>
        <v>42669.661840277775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42241.804745370369</v>
      </c>
      <c r="T2380" s="11">
        <f t="shared" si="227"/>
        <v>42212.804745370369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42281.808055555557</v>
      </c>
      <c r="T2381" s="11">
        <f t="shared" si="227"/>
        <v>42236.808055555557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>
        <f t="shared" si="223"/>
        <v>5000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42278.584976851846</v>
      </c>
      <c r="T2382" s="11">
        <f t="shared" si="227"/>
        <v>42248.584976851846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>
        <f t="shared" si="223"/>
        <v>12336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42104.727407407401</v>
      </c>
      <c r="T2383" s="11">
        <f t="shared" si="227"/>
        <v>42074.727407407401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>
        <f t="shared" si="223"/>
        <v>1500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42219.979201388887</v>
      </c>
      <c r="T2384" s="11">
        <f t="shared" si="227"/>
        <v>42194.979201388887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>
        <f t="shared" si="223"/>
        <v>3333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42056.848460648143</v>
      </c>
      <c r="T2385" s="11">
        <f t="shared" si="227"/>
        <v>42026.848460648143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>
        <f t="shared" si="223"/>
        <v>125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41956.900960648149</v>
      </c>
      <c r="T2386" s="11">
        <f t="shared" si="227"/>
        <v>41926.859293981477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>
        <f t="shared" si="223"/>
        <v>9286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42221.493425925924</v>
      </c>
      <c r="T2387" s="11">
        <f t="shared" si="227"/>
        <v>42191.493425925924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42014.629907407405</v>
      </c>
      <c r="T2388" s="11">
        <f t="shared" si="227"/>
        <v>41954.629907407405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>
        <f t="shared" si="223"/>
        <v>50000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42573.418287037035</v>
      </c>
      <c r="T2389" s="11">
        <f t="shared" si="227"/>
        <v>42528.418287037035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>
        <f t="shared" si="223"/>
        <v>4625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42019.603472222218</v>
      </c>
      <c r="T2390" s="11">
        <f t="shared" si="227"/>
        <v>41989.645358796297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>
        <f t="shared" si="223"/>
        <v>16000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42210.707638888889</v>
      </c>
      <c r="T2391" s="11">
        <f t="shared" si="227"/>
        <v>42179.445046296292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42008.053981481477</v>
      </c>
      <c r="T2392" s="11">
        <f t="shared" si="227"/>
        <v>41968.053981481477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>
        <f t="shared" si="223"/>
        <v>20000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42094.544490740744</v>
      </c>
      <c r="T2393" s="11">
        <f t="shared" si="227"/>
        <v>42064.586157407401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42305.912303240737</v>
      </c>
      <c r="T2394" s="11">
        <f t="shared" si="227"/>
        <v>42275.912303240737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>
        <f t="shared" si="223"/>
        <v>100000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42224.440011574072</v>
      </c>
      <c r="T2395" s="11">
        <f t="shared" si="227"/>
        <v>42194.440011574072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>
        <f t="shared" si="223"/>
        <v>2500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42061.15385416666</v>
      </c>
      <c r="T2396" s="11">
        <f t="shared" si="227"/>
        <v>42031.15385416666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42745.164583333331</v>
      </c>
      <c r="T2397" s="11">
        <f t="shared" si="227"/>
        <v>42716.913043981483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>
        <f t="shared" si="223"/>
        <v>5000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42292.640717592592</v>
      </c>
      <c r="T2398" s="11">
        <f t="shared" si="227"/>
        <v>42262.640717592592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42006.676574074074</v>
      </c>
      <c r="T2399" s="11">
        <f t="shared" si="227"/>
        <v>41976.676574074074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42187.708148148151</v>
      </c>
      <c r="T2400" s="11">
        <f t="shared" si="227"/>
        <v>42157.708148148151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41991.644745370366</v>
      </c>
      <c r="T2401" s="11">
        <f t="shared" si="227"/>
        <v>41956.644745370366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42474.059768518513</v>
      </c>
      <c r="T2402" s="11">
        <f t="shared" si="227"/>
        <v>42444.059768518513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>
        <f t="shared" si="223"/>
        <v>3111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42434.614537037036</v>
      </c>
      <c r="T2403" s="11">
        <f t="shared" si="227"/>
        <v>42374.614537037036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>
        <f t="shared" si="223"/>
        <v>12000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42137.47142361111</v>
      </c>
      <c r="T2404" s="11">
        <f t="shared" si="227"/>
        <v>42107.47142361111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>
        <f t="shared" si="223"/>
        <v>100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42459.632615740738</v>
      </c>
      <c r="T2405" s="11">
        <f t="shared" si="227"/>
        <v>42399.674282407403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42371.831099537034</v>
      </c>
      <c r="T2406" s="11">
        <f t="shared" si="227"/>
        <v>42341.831099537034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>
        <f t="shared" si="223"/>
        <v>250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42616.377025462956</v>
      </c>
      <c r="T2407" s="11">
        <f t="shared" si="227"/>
        <v>42595.377025462956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>
        <f t="shared" si="223"/>
        <v>203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42022.902662037035</v>
      </c>
      <c r="T2408" s="11">
        <f t="shared" si="227"/>
        <v>41982.902662037035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>
        <f t="shared" si="223"/>
        <v>667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42105.041666666664</v>
      </c>
      <c r="T2409" s="11">
        <f t="shared" si="227"/>
        <v>42082.367222222216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>
        <f t="shared" si="223"/>
        <v>7500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41948.974039351851</v>
      </c>
      <c r="T2410" s="11">
        <f t="shared" si="227"/>
        <v>41918.93237268518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>
        <f t="shared" si="223"/>
        <v>4167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42234.667534722219</v>
      </c>
      <c r="T2411" s="11">
        <f t="shared" si="227"/>
        <v>42204.667534722219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42254.199942129628</v>
      </c>
      <c r="T2412" s="11">
        <f t="shared" si="227"/>
        <v>42224.199942129628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>
        <f t="shared" si="223"/>
        <v>8333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42241.524097222216</v>
      </c>
      <c r="T2413" s="11">
        <f t="shared" si="227"/>
        <v>42211.524097222216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42700.570289351854</v>
      </c>
      <c r="T2414" s="11">
        <f t="shared" si="227"/>
        <v>42655.528622685182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>
        <f t="shared" si="223"/>
        <v>1000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41790.770833333328</v>
      </c>
      <c r="T2415" s="11">
        <f t="shared" si="227"/>
        <v>41759.901412037034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>
        <f t="shared" si="223"/>
        <v>1154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42237.957638888889</v>
      </c>
      <c r="T2416" s="11">
        <f t="shared" si="227"/>
        <v>42198.486805555549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>
        <f t="shared" si="223"/>
        <v>10000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42566.654467592591</v>
      </c>
      <c r="T2417" s="11">
        <f t="shared" si="227"/>
        <v>42536.654467592591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>
        <f t="shared" si="223"/>
        <v>20000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42077.416666666664</v>
      </c>
      <c r="T2418" s="11">
        <f t="shared" si="227"/>
        <v>42019.529432870368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41861.675775462958</v>
      </c>
      <c r="T2419" s="11">
        <f t="shared" si="227"/>
        <v>41831.675775462958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>
        <f t="shared" si="223"/>
        <v>5000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42087.606990740744</v>
      </c>
      <c r="T2420" s="11">
        <f t="shared" si="227"/>
        <v>42027.648657407401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42053.529965277768</v>
      </c>
      <c r="T2421" s="11">
        <f t="shared" si="227"/>
        <v>41993.529965277768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>
        <f t="shared" si="223"/>
        <v>469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41952.862210648142</v>
      </c>
      <c r="T2422" s="11">
        <f t="shared" si="227"/>
        <v>41892.820543981477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>
        <f t="shared" si="223"/>
        <v>6000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42056.479120370372</v>
      </c>
      <c r="T2423" s="11">
        <f t="shared" si="227"/>
        <v>42026.479120370372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>
        <f t="shared" si="223"/>
        <v>500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42074.474953703706</v>
      </c>
      <c r="T2424" s="11">
        <f t="shared" si="227"/>
        <v>42044.516620370363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>
        <f t="shared" si="223"/>
        <v>60000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42004.496412037035</v>
      </c>
      <c r="T2425" s="11">
        <f t="shared" si="227"/>
        <v>41974.496412037035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>
        <f t="shared" si="223"/>
        <v>2778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41939.684120370366</v>
      </c>
      <c r="T2426" s="11">
        <f t="shared" si="227"/>
        <v>41909.684120370366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>
        <f t="shared" si="223"/>
        <v>3500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42517.711111111108</v>
      </c>
      <c r="T2427" s="11">
        <f t="shared" si="227"/>
        <v>42502.705428240741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42223.961712962955</v>
      </c>
      <c r="T2428" s="11">
        <f t="shared" si="227"/>
        <v>42163.961712962955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>
        <f t="shared" si="223"/>
        <v>50000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42452.068668981483</v>
      </c>
      <c r="T2429" s="11">
        <f t="shared" si="227"/>
        <v>42412.11033564814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>
        <f t="shared" si="223"/>
        <v>35000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42075.534155092588</v>
      </c>
      <c r="T2430" s="11">
        <f t="shared" si="227"/>
        <v>42045.575821759259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>
        <f t="shared" si="223"/>
        <v>35000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42771.488888888889</v>
      </c>
      <c r="T2431" s="11">
        <f t="shared" si="227"/>
        <v>42734.670902777776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>
        <f t="shared" si="223"/>
        <v>1500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42411.922499999993</v>
      </c>
      <c r="T2432" s="11">
        <f t="shared" si="227"/>
        <v>42381.922499999993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>
        <f t="shared" si="223"/>
        <v>50000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42548.891354166662</v>
      </c>
      <c r="T2433" s="11">
        <f t="shared" si="227"/>
        <v>42488.891354166662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>
        <f t="shared" si="223"/>
        <v>7000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42071.010381944441</v>
      </c>
      <c r="T2434" s="11">
        <f t="shared" si="227"/>
        <v>42041.010381944441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ROUND(IFERROR(E2435/D2435*100,0),0)</f>
        <v>0</v>
      </c>
      <c r="P2435">
        <f t="shared" ref="P2435:P2498" si="229">IFERROR(ROUND(D2435/L2435,0),0)</f>
        <v>0</v>
      </c>
      <c r="Q2435" t="str">
        <f t="shared" ref="Q2435:Q2498" si="230">LEFT(N2435,FIND("/",N2435,1)-1)</f>
        <v>food</v>
      </c>
      <c r="R2435" t="str">
        <f t="shared" ref="R2435:R2498" si="231">MID(N2435,FIND("/",N2435,1)+1,LEN(N2435))</f>
        <v>food trucks</v>
      </c>
      <c r="S2435" s="11">
        <f t="shared" ref="S2435:S2498" si="232">I2435/60/60/24+DATE(1970,1,1)+(-5/24)</f>
        <v>42427.691469907404</v>
      </c>
      <c r="T2435" s="11">
        <f t="shared" ref="T2435:T2498" si="233">J2435/60/60/24+DATE(1970,1,1)+(-5/24)</f>
        <v>42397.691469907404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>
        <f t="shared" si="229"/>
        <v>10000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42219.977708333325</v>
      </c>
      <c r="T2436" s="11">
        <f t="shared" si="233"/>
        <v>42179.977708333325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>
        <f t="shared" si="229"/>
        <v>62500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42282.069282407399</v>
      </c>
      <c r="T2437" s="11">
        <f t="shared" si="233"/>
        <v>42252.069282407399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>
        <f t="shared" si="229"/>
        <v>58500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42398.407060185178</v>
      </c>
      <c r="T2438" s="11">
        <f t="shared" si="233"/>
        <v>42338.407060185178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42080.541666666664</v>
      </c>
      <c r="T2439" s="11">
        <f t="shared" si="233"/>
        <v>42031.756805555553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>
        <f t="shared" si="229"/>
        <v>15000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42345.748402777775</v>
      </c>
      <c r="T2440" s="11">
        <f t="shared" si="233"/>
        <v>42285.706736111104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42295.610289351847</v>
      </c>
      <c r="T2441" s="11">
        <f t="shared" si="233"/>
        <v>42265.610289351847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>
        <f t="shared" si="229"/>
        <v>2500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42413.691122685181</v>
      </c>
      <c r="T2442" s="11">
        <f t="shared" si="233"/>
        <v>42383.691122685181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>
        <f t="shared" si="229"/>
        <v>69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42207.999305555553</v>
      </c>
      <c r="T2443" s="11">
        <f t="shared" si="233"/>
        <v>42186.917291666665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>
        <f t="shared" si="229"/>
        <v>65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42082.416990740741</v>
      </c>
      <c r="T2444" s="11">
        <f t="shared" si="233"/>
        <v>42052.458657407398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>
        <f t="shared" si="229"/>
        <v>64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41866.416921296295</v>
      </c>
      <c r="T2445" s="11">
        <f t="shared" si="233"/>
        <v>41836.416921296295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>
        <f t="shared" si="229"/>
        <v>49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42515.54619212963</v>
      </c>
      <c r="T2446" s="11">
        <f t="shared" si="233"/>
        <v>42485.54619212963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>
        <f t="shared" si="229"/>
        <v>43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42272.981724537036</v>
      </c>
      <c r="T2447" s="11">
        <f t="shared" si="233"/>
        <v>42242.981724537036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>
        <f t="shared" si="229"/>
        <v>45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42700.436006944445</v>
      </c>
      <c r="T2448" s="11">
        <f t="shared" si="233"/>
        <v>42670.394340277773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>
        <f t="shared" si="229"/>
        <v>7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42685.958333333336</v>
      </c>
      <c r="T2449" s="11">
        <f t="shared" si="233"/>
        <v>42654.26149305555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>
        <f t="shared" si="229"/>
        <v>44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42613.025000000001</v>
      </c>
      <c r="T2450" s="11">
        <f t="shared" si="233"/>
        <v>42607.107789351845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83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41972.975868055553</v>
      </c>
      <c r="T2451" s="11">
        <f t="shared" si="233"/>
        <v>41942.934201388889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>
        <f t="shared" si="229"/>
        <v>147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41939.924305555556</v>
      </c>
      <c r="T2452" s="11">
        <f t="shared" si="233"/>
        <v>41901.864074074074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>
        <f t="shared" si="229"/>
        <v>54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42799.700115740743</v>
      </c>
      <c r="T2453" s="11">
        <f t="shared" si="233"/>
        <v>42779.700115740743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>
        <f t="shared" si="229"/>
        <v>40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42367.749999999993</v>
      </c>
      <c r="T2454" s="11">
        <f t="shared" si="233"/>
        <v>42338.635416666664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>
        <f t="shared" si="229"/>
        <v>45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42768.483900462961</v>
      </c>
      <c r="T2455" s="11">
        <f t="shared" si="233"/>
        <v>42738.483900462961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>
        <f t="shared" si="229"/>
        <v>269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42804.99314814814</v>
      </c>
      <c r="T2456" s="11">
        <f t="shared" si="233"/>
        <v>42769.99314814814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19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42480.573495370372</v>
      </c>
      <c r="T2457" s="11">
        <f t="shared" si="233"/>
        <v>42452.573495370372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>
        <f t="shared" si="229"/>
        <v>22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42791.752766203703</v>
      </c>
      <c r="T2458" s="11">
        <f t="shared" si="233"/>
        <v>42761.752766203703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>
        <f t="shared" si="229"/>
        <v>185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42453.352500000001</v>
      </c>
      <c r="T2459" s="11">
        <f t="shared" si="233"/>
        <v>42423.394166666665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>
        <f t="shared" si="229"/>
        <v>63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42530.583333333336</v>
      </c>
      <c r="T2460" s="11">
        <f t="shared" si="233"/>
        <v>42495.663402777776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>
        <f t="shared" si="229"/>
        <v>106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42452.387557870366</v>
      </c>
      <c r="T2461" s="11">
        <f t="shared" si="233"/>
        <v>42407.429224537038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>
        <f t="shared" si="229"/>
        <v>125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42737.970138888886</v>
      </c>
      <c r="T2462" s="11">
        <f t="shared" si="233"/>
        <v>42703.978784722225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>
        <f t="shared" si="229"/>
        <v>87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40816.916666666664</v>
      </c>
      <c r="T2463" s="11">
        <f t="shared" si="233"/>
        <v>40783.804363425923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>
        <f t="shared" si="229"/>
        <v>26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41108.977962962963</v>
      </c>
      <c r="T2464" s="11">
        <f t="shared" si="233"/>
        <v>41088.977962962963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>
        <f t="shared" si="229"/>
        <v>27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41380.583333333328</v>
      </c>
      <c r="T2465" s="11">
        <f t="shared" si="233"/>
        <v>41340.903067129628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>
        <f t="shared" si="229"/>
        <v>47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42277.603472222218</v>
      </c>
      <c r="T2466" s="11">
        <f t="shared" si="233"/>
        <v>42248.692094907405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>
        <f t="shared" si="229"/>
        <v>15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41175.510972222219</v>
      </c>
      <c r="T2467" s="11">
        <f t="shared" si="233"/>
        <v>41145.510972222219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41402.894131944442</v>
      </c>
      <c r="T2468" s="11">
        <f t="shared" si="233"/>
        <v>41372.894131944442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>
        <f t="shared" si="229"/>
        <v>23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41039.5</v>
      </c>
      <c r="T2469" s="11">
        <f t="shared" si="233"/>
        <v>41025.665868055556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>
        <f t="shared" si="229"/>
        <v>34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</v>
      </c>
      <c r="T2470" s="11">
        <f t="shared" si="233"/>
        <v>41173.945844907401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>
        <f t="shared" si="229"/>
        <v>26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40582.221400462957</v>
      </c>
      <c r="T2471" s="11">
        <f t="shared" si="233"/>
        <v>40557.221400462957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>
        <f t="shared" si="229"/>
        <v>28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41052.866377314815</v>
      </c>
      <c r="T2472" s="11">
        <f t="shared" si="233"/>
        <v>41022.866377314815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29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40933.784629629627</v>
      </c>
      <c r="T2473" s="11">
        <f t="shared" si="233"/>
        <v>40893.784629629627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>
        <f t="shared" si="229"/>
        <v>72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40424.835416666661</v>
      </c>
      <c r="T2474" s="11">
        <f t="shared" si="233"/>
        <v>40353.907175925924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41223.581817129627</v>
      </c>
      <c r="T2475" s="11">
        <f t="shared" si="233"/>
        <v>41193.540150462963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40461.80296296296</v>
      </c>
      <c r="T2476" s="11">
        <f t="shared" si="233"/>
        <v>40416.80296296296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>
        <f t="shared" si="229"/>
        <v>31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40369.708333333328</v>
      </c>
      <c r="T2477" s="11">
        <f t="shared" si="233"/>
        <v>40310.079340277778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>
        <f t="shared" si="229"/>
        <v>58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41946.161689814813</v>
      </c>
      <c r="T2478" s="11">
        <f t="shared" si="233"/>
        <v>41913.120023148142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>
        <f t="shared" si="229"/>
        <v>18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41133.483159722222</v>
      </c>
      <c r="T2479" s="11">
        <f t="shared" si="233"/>
        <v>41088.483159722222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>
        <f t="shared" si="229"/>
        <v>101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41287.742048611108</v>
      </c>
      <c r="T2480" s="11">
        <f t="shared" si="233"/>
        <v>41257.742048611108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>
        <f t="shared" si="229"/>
        <v>19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41117.875</v>
      </c>
      <c r="T2481" s="11">
        <f t="shared" si="233"/>
        <v>41107.518449074072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42287.727824074071</v>
      </c>
      <c r="T2482" s="11">
        <f t="shared" si="233"/>
        <v>42227.727824074071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>
        <f t="shared" si="229"/>
        <v>42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41029.437592592592</v>
      </c>
      <c r="T2483" s="11">
        <f t="shared" si="233"/>
        <v>40999.437592592592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40756.573877314811</v>
      </c>
      <c r="T2484" s="11">
        <f t="shared" si="233"/>
        <v>40711.573877314811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>
        <f t="shared" si="229"/>
        <v>58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41030.500034722223</v>
      </c>
      <c r="T2485" s="11">
        <f t="shared" si="233"/>
        <v>40970.541701388887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>
        <f t="shared" si="229"/>
        <v>39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40801.708368055552</v>
      </c>
      <c r="T2486" s="11">
        <f t="shared" si="233"/>
        <v>40771.708368055552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>
        <f t="shared" si="229"/>
        <v>49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40828.790266203701</v>
      </c>
      <c r="T2487" s="11">
        <f t="shared" si="233"/>
        <v>40793.790266203701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>
        <f t="shared" si="229"/>
        <v>10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41021.499722222223</v>
      </c>
      <c r="T2488" s="11">
        <f t="shared" si="233"/>
        <v>40991.499722222223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41055.874965277777</v>
      </c>
      <c r="T2489" s="11">
        <f t="shared" si="233"/>
        <v>41025.874965277777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>
        <f t="shared" si="229"/>
        <v>46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40863.466527777775</v>
      </c>
      <c r="T2490" s="11">
        <f t="shared" si="233"/>
        <v>40833.424861111111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>
        <f t="shared" si="229"/>
        <v>47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41403.481932870367</v>
      </c>
      <c r="T2491" s="11">
        <f t="shared" si="233"/>
        <v>41373.481932870367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>
        <f t="shared" si="229"/>
        <v>31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41083.019398148142</v>
      </c>
      <c r="T2492" s="11">
        <f t="shared" si="233"/>
        <v>41023.019398148142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>
        <f t="shared" si="229"/>
        <v>50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40558.868749999994</v>
      </c>
      <c r="T2493" s="11">
        <f t="shared" si="233"/>
        <v>40542.630949074075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22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41076.207638888889</v>
      </c>
      <c r="T2494" s="11">
        <f t="shared" si="233"/>
        <v>41024.777638888889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>
        <f t="shared" si="229"/>
        <v>77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41392.959953703699</v>
      </c>
      <c r="T2495" s="11">
        <f t="shared" si="233"/>
        <v>41347.959953703699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>
        <f t="shared" si="229"/>
        <v>38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41052.436851851846</v>
      </c>
      <c r="T2496" s="11">
        <f t="shared" si="233"/>
        <v>41022.436851851846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>
        <f t="shared" si="229"/>
        <v>36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41066.738136574073</v>
      </c>
      <c r="T2497" s="11">
        <f t="shared" si="233"/>
        <v>41036.738136574073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41362.746435185181</v>
      </c>
      <c r="T2498" s="11">
        <f t="shared" si="233"/>
        <v>41327.788101851853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ROUND(IFERROR(E2499/D2499*100,0),0)</f>
        <v>113</v>
      </c>
      <c r="P2499">
        <f t="shared" ref="P2499:P2562" si="235">IFERROR(ROUND(D2499/L2499,0),0)</f>
        <v>71</v>
      </c>
      <c r="Q2499" t="str">
        <f t="shared" ref="Q2499:Q2562" si="236">LEFT(N2499,FIND("/",N2499,1)-1)</f>
        <v>music</v>
      </c>
      <c r="R2499" t="str">
        <f t="shared" ref="R2499:R2562" si="237">MID(N2499,FIND("/",N2499,1)+1,LEN(N2499))</f>
        <v>indie rock</v>
      </c>
      <c r="S2499" s="11">
        <f t="shared" ref="S2499:S2562" si="238">I2499/60/60/24+DATE(1970,1,1)+(-5/24)</f>
        <v>40760.670578703699</v>
      </c>
      <c r="T2499" s="11">
        <f t="shared" ref="T2499:T2562" si="239">J2499/60/60/24+DATE(1970,1,1)+(-5/24)</f>
        <v>40730.670578703699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>
        <f t="shared" si="235"/>
        <v>50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42031.759108796294</v>
      </c>
      <c r="T2500" s="11">
        <f t="shared" si="239"/>
        <v>42017.759108796294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>
        <f t="shared" si="235"/>
        <v>24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41274.541666666664</v>
      </c>
      <c r="T2501" s="11">
        <f t="shared" si="239"/>
        <v>41226.440243055549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>
        <f t="shared" si="235"/>
        <v>21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41083.564525462964</v>
      </c>
      <c r="T2502" s="11">
        <f t="shared" si="239"/>
        <v>41053.564525462964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>
        <f t="shared" si="235"/>
        <v>1571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42274.568333333329</v>
      </c>
      <c r="T2503" s="11">
        <f t="shared" si="239"/>
        <v>42244.568333333329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>
        <f t="shared" si="235"/>
        <v>22000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41903.617106481477</v>
      </c>
      <c r="T2504" s="11">
        <f t="shared" si="239"/>
        <v>41858.617106481477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42528.67083333333</v>
      </c>
      <c r="T2505" s="11">
        <f t="shared" si="239"/>
        <v>42498.691064814811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41957.848773148151</v>
      </c>
      <c r="T2506" s="11">
        <f t="shared" si="239"/>
        <v>41927.807106481479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42076.80574074074</v>
      </c>
      <c r="T2507" s="11">
        <f t="shared" si="239"/>
        <v>42046.847407407404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>
        <f t="shared" si="235"/>
        <v>2500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42280.666666666664</v>
      </c>
      <c r="T2508" s="11">
        <f t="shared" si="239"/>
        <v>42258.088761574072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42134.864629629628</v>
      </c>
      <c r="T2509" s="11">
        <f t="shared" si="239"/>
        <v>42104.864629629628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41865.743449074071</v>
      </c>
      <c r="T2510" s="11">
        <f t="shared" si="239"/>
        <v>41835.743449074071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>
        <f t="shared" si="235"/>
        <v>3393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42114.559594907405</v>
      </c>
      <c r="T2511" s="11">
        <f t="shared" si="239"/>
        <v>42058.601261574069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>
        <f t="shared" si="235"/>
        <v>25000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42138.78902777777</v>
      </c>
      <c r="T2512" s="11">
        <f t="shared" si="239"/>
        <v>42078.78902777777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42401.238576388881</v>
      </c>
      <c r="T2513" s="11">
        <f t="shared" si="239"/>
        <v>42371.238576388881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41986.668530092589</v>
      </c>
      <c r="T2514" s="11">
        <f t="shared" si="239"/>
        <v>41971.668530092589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42791.798483796294</v>
      </c>
      <c r="T2515" s="11">
        <f t="shared" si="239"/>
        <v>42731.798483796294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>
        <f t="shared" si="235"/>
        <v>3000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41871.181446759256</v>
      </c>
      <c r="T2516" s="11">
        <f t="shared" si="239"/>
        <v>41854.181446759256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>
        <f t="shared" si="235"/>
        <v>417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42057.63140046296</v>
      </c>
      <c r="T2517" s="11">
        <f t="shared" si="239"/>
        <v>42027.63140046296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41972.486712962964</v>
      </c>
      <c r="T2518" s="11">
        <f t="shared" si="239"/>
        <v>41942.445046296292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>
        <f t="shared" si="235"/>
        <v>545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42082.552430555552</v>
      </c>
      <c r="T2519" s="11">
        <f t="shared" si="239"/>
        <v>42052.594097222223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41956.51421296296</v>
      </c>
      <c r="T2520" s="11">
        <f t="shared" si="239"/>
        <v>41926.472546296296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>
        <f t="shared" si="235"/>
        <v>37500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41838.946805555555</v>
      </c>
      <c r="T2521" s="11">
        <f t="shared" si="239"/>
        <v>41808.946805555555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42658.597916666658</v>
      </c>
      <c r="T2522" s="11">
        <f t="shared" si="239"/>
        <v>42612.392187500001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>
        <f t="shared" si="235"/>
        <v>95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42290.75950231481</v>
      </c>
      <c r="T2523" s="11">
        <f t="shared" si="239"/>
        <v>42269.75950231481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42482.411111111105</v>
      </c>
      <c r="T2524" s="11">
        <f t="shared" si="239"/>
        <v>42460.365277777775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>
        <f t="shared" si="235"/>
        <v>35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41960.808935185189</v>
      </c>
      <c r="T2525" s="11">
        <f t="shared" si="239"/>
        <v>41930.767268518517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>
        <f t="shared" si="235"/>
        <v>174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41993.979166666664</v>
      </c>
      <c r="T2526" s="11">
        <f t="shared" si="239"/>
        <v>41961.599039351851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41088.636238425926</v>
      </c>
      <c r="T2527" s="11">
        <f t="shared" si="239"/>
        <v>41058.636238425926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>
        <f t="shared" si="235"/>
        <v>121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41980.999305555553</v>
      </c>
      <c r="T2528" s="11">
        <f t="shared" si="239"/>
        <v>41952.882800925923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>
        <f t="shared" si="235"/>
        <v>56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41564.957638888889</v>
      </c>
      <c r="T2529" s="11">
        <f t="shared" si="239"/>
        <v>41546.542719907404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>
        <f t="shared" si="235"/>
        <v>49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42236.249999999993</v>
      </c>
      <c r="T2530" s="11">
        <f t="shared" si="239"/>
        <v>42217.626192129632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>
        <f t="shared" si="235"/>
        <v>79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40992.830729166664</v>
      </c>
      <c r="T2531" s="11">
        <f t="shared" si="239"/>
        <v>40947.872395833328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42113.993055555555</v>
      </c>
      <c r="T2532" s="11">
        <f t="shared" si="239"/>
        <v>42081.656307870369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42230.957638888889</v>
      </c>
      <c r="T2533" s="11">
        <f t="shared" si="239"/>
        <v>42208.471689814811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>
        <f t="shared" si="235"/>
        <v>67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41137.640810185185</v>
      </c>
      <c r="T2534" s="11">
        <f t="shared" si="239"/>
        <v>41107.640810185185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>
        <f t="shared" si="235"/>
        <v>55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41334.542453703703</v>
      </c>
      <c r="T2535" s="11">
        <f t="shared" si="239"/>
        <v>41304.542951388888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143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40179.041666666664</v>
      </c>
      <c r="T2536" s="11">
        <f t="shared" si="239"/>
        <v>40127.492037037038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>
        <f t="shared" si="235"/>
        <v>256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41974.624363425923</v>
      </c>
      <c r="T2537" s="11">
        <f t="shared" si="239"/>
        <v>41943.582696759258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>
        <f t="shared" si="235"/>
        <v>6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41484.89775462963</v>
      </c>
      <c r="T2538" s="11">
        <f t="shared" si="239"/>
        <v>41463.89775462963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>
        <f t="shared" si="235"/>
        <v>91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40756.440451388888</v>
      </c>
      <c r="T2539" s="11">
        <f t="shared" si="239"/>
        <v>40696.440451388888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>
        <f t="shared" si="235"/>
        <v>97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41328.999305555553</v>
      </c>
      <c r="T2540" s="11">
        <f t="shared" si="239"/>
        <v>41298.301631944443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>
        <f t="shared" si="235"/>
        <v>169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42037.693888888891</v>
      </c>
      <c r="T2541" s="11">
        <f t="shared" si="239"/>
        <v>41977.693888888891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>
        <f t="shared" si="235"/>
        <v>93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40845.466678240737</v>
      </c>
      <c r="T2542" s="11">
        <f t="shared" si="239"/>
        <v>40785.466678240737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>
        <f t="shared" si="235"/>
        <v>56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41543.240949074068</v>
      </c>
      <c r="T2543" s="11">
        <f t="shared" si="239"/>
        <v>41483.240949074068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>
        <f t="shared" si="235"/>
        <v>54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41547.957638888889</v>
      </c>
      <c r="T2544" s="11">
        <f t="shared" si="239"/>
        <v>41509.218252314815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>
        <f t="shared" si="235"/>
        <v>19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40544.916666666664</v>
      </c>
      <c r="T2545" s="11">
        <f t="shared" si="239"/>
        <v>40513.899282407401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41098.3121412037</v>
      </c>
      <c r="T2546" s="11">
        <f t="shared" si="239"/>
        <v>41068.3121412037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>
        <f t="shared" si="235"/>
        <v>33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42061.812499999993</v>
      </c>
      <c r="T2547" s="11">
        <f t="shared" si="239"/>
        <v>42026.929837962954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>
        <f t="shared" si="235"/>
        <v>54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</v>
      </c>
      <c r="T2548" s="11">
        <f t="shared" si="239"/>
        <v>41524.650219907402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>
        <f t="shared" si="235"/>
        <v>41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41003.523182870369</v>
      </c>
      <c r="T2549" s="11">
        <f t="shared" si="239"/>
        <v>40973.564849537033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>
        <f t="shared" si="235"/>
        <v>162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42642.977083333331</v>
      </c>
      <c r="T2550" s="11">
        <f t="shared" si="239"/>
        <v>42618.417094907411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>
        <f t="shared" si="235"/>
        <v>42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41425.5</v>
      </c>
      <c r="T2551" s="11">
        <f t="shared" si="239"/>
        <v>41390.549421296295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>
        <f t="shared" si="235"/>
        <v>43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42284.957638888889</v>
      </c>
      <c r="T2552" s="11">
        <f t="shared" si="239"/>
        <v>42228.425995370366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>
        <f t="shared" si="235"/>
        <v>66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40989.658333333333</v>
      </c>
      <c r="T2553" s="11">
        <f t="shared" si="239"/>
        <v>40961.043807870366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>
        <f t="shared" si="235"/>
        <v>167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42799.601631944439</v>
      </c>
      <c r="T2554" s="11">
        <f t="shared" si="239"/>
        <v>42769.601631944439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>
        <f t="shared" si="235"/>
        <v>25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41172.99082175926</v>
      </c>
      <c r="T2555" s="11">
        <f t="shared" si="239"/>
        <v>41112.99082175926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>
        <f t="shared" si="235"/>
        <v>45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42155.957638888889</v>
      </c>
      <c r="T2556" s="11">
        <f t="shared" si="239"/>
        <v>42124.869942129626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>
        <f t="shared" si="235"/>
        <v>57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41057.44667824074</v>
      </c>
      <c r="T2557" s="11">
        <f t="shared" si="239"/>
        <v>41026.44667824074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>
        <f t="shared" si="235"/>
        <v>22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41267.783067129625</v>
      </c>
      <c r="T2558" s="11">
        <f t="shared" si="239"/>
        <v>41222.783067129625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>
        <f t="shared" si="235"/>
        <v>25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41774.536874999998</v>
      </c>
      <c r="T2559" s="11">
        <f t="shared" si="239"/>
        <v>41744.536874999998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>
        <f t="shared" si="235"/>
        <v>69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42125.374305555553</v>
      </c>
      <c r="T2560" s="11">
        <f t="shared" si="239"/>
        <v>42093.651689814818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>
        <f t="shared" si="235"/>
        <v>32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40862.609027777777</v>
      </c>
      <c r="T2561" s="11">
        <f t="shared" si="239"/>
        <v>40829.665324074071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42069.742754629631</v>
      </c>
      <c r="T2562" s="11">
        <f t="shared" si="239"/>
        <v>42039.742754629631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ROUND(IFERROR(E2563/D2563*100,0),0)</f>
        <v>0</v>
      </c>
      <c r="P2563">
        <f t="shared" ref="P2563:P2626" si="241">IFERROR(ROUND(D2563/L2563,0),0)</f>
        <v>0</v>
      </c>
      <c r="Q2563" t="str">
        <f t="shared" ref="Q2563:Q2626" si="242">LEFT(N2563,FIND("/",N2563,1)-1)</f>
        <v>food</v>
      </c>
      <c r="R2563" t="str">
        <f t="shared" ref="R2563:R2626" si="243">MID(N2563,FIND("/",N2563,1)+1,LEN(N2563))</f>
        <v>food trucks</v>
      </c>
      <c r="S2563" s="11">
        <f t="shared" ref="S2563:S2626" si="244">I2563/60/60/24+DATE(1970,1,1)+(-5/24)</f>
        <v>42290.320474537039</v>
      </c>
      <c r="T2563" s="11">
        <f t="shared" ref="T2563:T2626" si="245">J2563/60/60/24+DATE(1970,1,1)+(-5/24)</f>
        <v>42260.320474537039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>
        <f t="shared" si="241"/>
        <v>3333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42654.316423611112</v>
      </c>
      <c r="T2564" s="11">
        <f t="shared" si="245"/>
        <v>42594.316423611112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42214.931145833332</v>
      </c>
      <c r="T2565" s="11">
        <f t="shared" si="245"/>
        <v>42154.931145833332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41851.83216435185</v>
      </c>
      <c r="T2566" s="11">
        <f t="shared" si="245"/>
        <v>41821.83216435185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42499.659722222219</v>
      </c>
      <c r="T2567" s="11">
        <f t="shared" si="245"/>
        <v>42440.442002314812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41872.772546296292</v>
      </c>
      <c r="T2568" s="11">
        <f t="shared" si="245"/>
        <v>41842.772546296292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>
        <f t="shared" si="241"/>
        <v>22500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42117.670578703699</v>
      </c>
      <c r="T2569" s="11">
        <f t="shared" si="245"/>
        <v>42087.670578703699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>
        <f t="shared" si="241"/>
        <v>10000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42614.45826388889</v>
      </c>
      <c r="T2570" s="11">
        <f t="shared" si="245"/>
        <v>42584.45826388889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>
        <f t="shared" si="241"/>
        <v>3250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42263.897129629629</v>
      </c>
      <c r="T2571" s="11">
        <f t="shared" si="245"/>
        <v>42233.897129629629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>
        <f t="shared" si="241"/>
        <v>3500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42774.694849537038</v>
      </c>
      <c r="T2572" s="11">
        <f t="shared" si="245"/>
        <v>42744.694849537038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>
        <f t="shared" si="241"/>
        <v>25000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42509.133344907408</v>
      </c>
      <c r="T2573" s="11">
        <f t="shared" si="245"/>
        <v>42449.133344907408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42106.911076388882</v>
      </c>
      <c r="T2574" s="11">
        <f t="shared" si="245"/>
        <v>42076.911076388882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41874.383668981478</v>
      </c>
      <c r="T2575" s="11">
        <f t="shared" si="245"/>
        <v>41829.383668981478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42508.617418981477</v>
      </c>
      <c r="T2576" s="11">
        <f t="shared" si="245"/>
        <v>42487.617418981477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42015.90039351851</v>
      </c>
      <c r="T2577" s="11">
        <f t="shared" si="245"/>
        <v>41985.90039351851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42104.759803240733</v>
      </c>
      <c r="T2578" s="11">
        <f t="shared" si="245"/>
        <v>42059.801469907405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41855.612233796295</v>
      </c>
      <c r="T2579" s="11">
        <f t="shared" si="245"/>
        <v>41830.612233796295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42286.499999999993</v>
      </c>
      <c r="T2580" s="11">
        <f t="shared" si="245"/>
        <v>42237.814571759263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>
        <f t="shared" si="241"/>
        <v>16667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41897.621562499997</v>
      </c>
      <c r="T2581" s="11">
        <f t="shared" si="245"/>
        <v>41837.621562499997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>
        <f t="shared" si="241"/>
        <v>4250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42139.916666666664</v>
      </c>
      <c r="T2582" s="11">
        <f t="shared" si="245"/>
        <v>42110.118090277778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>
        <f t="shared" si="241"/>
        <v>455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42324.461782407401</v>
      </c>
      <c r="T2583" s="11">
        <f t="shared" si="245"/>
        <v>42294.420115740737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>
        <f t="shared" si="241"/>
        <v>90000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42672.780486111107</v>
      </c>
      <c r="T2584" s="11">
        <f t="shared" si="245"/>
        <v>42642.780486111107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>
        <f t="shared" si="241"/>
        <v>200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42079.519444444442</v>
      </c>
      <c r="T2585" s="11">
        <f t="shared" si="245"/>
        <v>42019.561111111114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42169.964918981481</v>
      </c>
      <c r="T2586" s="11">
        <f t="shared" si="245"/>
        <v>42139.964918981481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>
        <f t="shared" si="241"/>
        <v>30000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41825.754999999997</v>
      </c>
      <c r="T2587" s="11">
        <f t="shared" si="245"/>
        <v>41795.754999999997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>
        <f t="shared" si="241"/>
        <v>3000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42363.121944444443</v>
      </c>
      <c r="T2588" s="11">
        <f t="shared" si="245"/>
        <v>42333.121944444443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>
        <f t="shared" si="241"/>
        <v>8333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42368.467048611106</v>
      </c>
      <c r="T2589" s="11">
        <f t="shared" si="245"/>
        <v>42338.467048611106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>
        <f t="shared" si="241"/>
        <v>750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42094.343055555553</v>
      </c>
      <c r="T2590" s="11">
        <f t="shared" si="245"/>
        <v>42042.467893518515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>
        <f t="shared" si="241"/>
        <v>50000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42452.286192129628</v>
      </c>
      <c r="T2591" s="11">
        <f t="shared" si="245"/>
        <v>42422.327858796292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42395.380752314813</v>
      </c>
      <c r="T2592" s="11">
        <f t="shared" si="245"/>
        <v>42388.380752314813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>
        <f t="shared" si="241"/>
        <v>750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42442.656527777777</v>
      </c>
      <c r="T2593" s="11">
        <f t="shared" si="245"/>
        <v>42382.698194444441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>
        <f t="shared" si="241"/>
        <v>30000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41917.592835648145</v>
      </c>
      <c r="T2594" s="11">
        <f t="shared" si="245"/>
        <v>41887.592835648145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42119.636875000004</v>
      </c>
      <c r="T2595" s="11">
        <f t="shared" si="245"/>
        <v>42089.636875000004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>
        <f t="shared" si="241"/>
        <v>80000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41858.759583333333</v>
      </c>
      <c r="T2596" s="11">
        <f t="shared" si="245"/>
        <v>41828.759583333333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>
        <f t="shared" si="241"/>
        <v>789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42790.035879629628</v>
      </c>
      <c r="T2597" s="11">
        <f t="shared" si="245"/>
        <v>42760.035879629628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>
        <f t="shared" si="241"/>
        <v>1296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41858.45612268518</v>
      </c>
      <c r="T2598" s="11">
        <f t="shared" si="245"/>
        <v>41828.45612268518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>
        <f t="shared" si="241"/>
        <v>214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42540.133298611108</v>
      </c>
      <c r="T2599" s="11">
        <f t="shared" si="245"/>
        <v>42510.133298611108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214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42270.631956018515</v>
      </c>
      <c r="T2600" s="11">
        <f t="shared" si="245"/>
        <v>42240.631956018515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>
        <f t="shared" si="241"/>
        <v>1808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41854.545682870368</v>
      </c>
      <c r="T2601" s="11">
        <f t="shared" si="245"/>
        <v>41809.545682870368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>
        <f t="shared" si="241"/>
        <v>1667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42454.650462962956</v>
      </c>
      <c r="T2602" s="11">
        <f t="shared" si="245"/>
        <v>42394.692129629628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>
        <f t="shared" si="241"/>
        <v>3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41164.957638888889</v>
      </c>
      <c r="T2603" s="11">
        <f t="shared" si="245"/>
        <v>41150.69385416666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>
        <f t="shared" si="241"/>
        <v>25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41955.680555555555</v>
      </c>
      <c r="T2604" s="11">
        <f t="shared" si="245"/>
        <v>41915.538981481477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41631.704328703701</v>
      </c>
      <c r="T2605" s="11">
        <f t="shared" si="245"/>
        <v>41617.704328703701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>
        <f t="shared" si="241"/>
        <v>62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41027.842858796292</v>
      </c>
      <c r="T2606" s="11">
        <f t="shared" si="245"/>
        <v>40997.842858796292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>
        <f t="shared" si="241"/>
        <v>57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42538.33321759259</v>
      </c>
      <c r="T2607" s="11">
        <f t="shared" si="245"/>
        <v>42508.33321759259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>
        <f t="shared" si="241"/>
        <v>29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41758.504421296297</v>
      </c>
      <c r="T2608" s="11">
        <f t="shared" si="245"/>
        <v>41726.504421296297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>
        <f t="shared" si="241"/>
        <v>20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42227.874999999993</v>
      </c>
      <c r="T2609" s="11">
        <f t="shared" si="245"/>
        <v>42184.666342592587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>
        <f t="shared" si="241"/>
        <v>26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42808.791666666664</v>
      </c>
      <c r="T2610" s="11">
        <f t="shared" si="245"/>
        <v>42767.593379629623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>
        <f t="shared" si="241"/>
        <v>52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41105.02952546296</v>
      </c>
      <c r="T2611" s="11">
        <f t="shared" si="245"/>
        <v>41075.02952546296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>
        <f t="shared" si="241"/>
        <v>39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42604.082638888889</v>
      </c>
      <c r="T2612" s="11">
        <f t="shared" si="245"/>
        <v>42564.672743055555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>
        <f t="shared" si="241"/>
        <v>3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42737.749305555553</v>
      </c>
      <c r="T2613" s="11">
        <f t="shared" si="245"/>
        <v>42704.127476851849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>
        <f t="shared" si="241"/>
        <v>34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42012.934837962959</v>
      </c>
      <c r="T2614" s="11">
        <f t="shared" si="245"/>
        <v>41981.934837962959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>
        <f t="shared" si="241"/>
        <v>268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41173.609884259255</v>
      </c>
      <c r="T2615" s="11">
        <f t="shared" si="245"/>
        <v>41143.609884259255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105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</v>
      </c>
      <c r="T2616" s="11">
        <f t="shared" si="245"/>
        <v>41730.500138888885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>
        <f t="shared" si="241"/>
        <v>28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42490.291666666664</v>
      </c>
      <c r="T2617" s="11">
        <f t="shared" si="245"/>
        <v>42453.288935185185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>
        <f t="shared" si="241"/>
        <v>105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42241.786215277774</v>
      </c>
      <c r="T2618" s="11">
        <f t="shared" si="245"/>
        <v>42211.786215277774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>
        <f t="shared" si="241"/>
        <v>3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41932.666099537033</v>
      </c>
      <c r="T2619" s="11">
        <f t="shared" si="245"/>
        <v>41902.666099537033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>
        <f t="shared" si="241"/>
        <v>195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42339.625706018516</v>
      </c>
      <c r="T2620" s="11">
        <f t="shared" si="245"/>
        <v>42279.584039351852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>
        <f t="shared" si="241"/>
        <v>19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42300.249999999993</v>
      </c>
      <c r="T2621" s="11">
        <f t="shared" si="245"/>
        <v>42273.67597222222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>
        <f t="shared" si="241"/>
        <v>52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42287.833333333336</v>
      </c>
      <c r="T2622" s="11">
        <f t="shared" si="245"/>
        <v>42250.958819444444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>
        <f t="shared" si="241"/>
        <v>32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42145.539212962954</v>
      </c>
      <c r="T2623" s="11">
        <f t="shared" si="245"/>
        <v>42115.539212962954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>
        <f t="shared" si="241"/>
        <v>20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42734.534907407404</v>
      </c>
      <c r="T2624" s="11">
        <f t="shared" si="245"/>
        <v>42689.534907407404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>
        <f t="shared" si="241"/>
        <v>32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42706.048217592594</v>
      </c>
      <c r="T2625" s="11">
        <f t="shared" si="245"/>
        <v>42692.048217592594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</v>
      </c>
      <c r="P2626">
        <f t="shared" si="241"/>
        <v>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41165.213217592594</v>
      </c>
      <c r="T2626" s="11">
        <f t="shared" si="245"/>
        <v>41144.213217592594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ROUND(IFERROR(E2627/D2627*100,0),0)</f>
        <v>956</v>
      </c>
      <c r="P2627">
        <f t="shared" ref="P2627:P2690" si="247">IFERROR(ROUND(D2627/L2627,0),0)</f>
        <v>3</v>
      </c>
      <c r="Q2627" t="str">
        <f t="shared" ref="Q2627:Q2690" si="248">LEFT(N2627,FIND("/",N2627,1)-1)</f>
        <v>technology</v>
      </c>
      <c r="R2627" t="str">
        <f t="shared" ref="R2627:R2690" si="249">MID(N2627,FIND("/",N2627,1)+1,LEN(N2627))</f>
        <v>space exploration</v>
      </c>
      <c r="S2627" s="11">
        <f t="shared" ref="S2627:S2690" si="250">I2627/60/60/24+DATE(1970,1,1)+(-5/24)</f>
        <v>42683.643611111103</v>
      </c>
      <c r="T2627" s="11">
        <f t="shared" ref="T2627:T2690" si="251">J2627/60/60/24+DATE(1970,1,1)+(-5/24)</f>
        <v>42658.601944444446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>
        <f t="shared" si="247"/>
        <v>50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42158.41978009259</v>
      </c>
      <c r="T2628" s="11">
        <f t="shared" si="251"/>
        <v>42128.41978009259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>
        <f t="shared" si="247"/>
        <v>3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42334.66274305556</v>
      </c>
      <c r="T2629" s="11">
        <f t="shared" si="251"/>
        <v>42304.621076388888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>
        <f t="shared" si="247"/>
        <v>40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41973.757719907408</v>
      </c>
      <c r="T2630" s="11">
        <f t="shared" si="251"/>
        <v>41953.757719907408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>
        <f t="shared" si="247"/>
        <v>50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42138.330115740733</v>
      </c>
      <c r="T2631" s="11">
        <f t="shared" si="251"/>
        <v>42108.330115740733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>
        <f t="shared" si="247"/>
        <v>25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42551.208333333336</v>
      </c>
      <c r="T2632" s="11">
        <f t="shared" si="251"/>
        <v>42523.897129629629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>
        <f t="shared" si="247"/>
        <v>70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42245.960960648146</v>
      </c>
      <c r="T2633" s="11">
        <f t="shared" si="251"/>
        <v>42217.960960648146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>
        <f t="shared" si="247"/>
        <v>25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42518.853460648148</v>
      </c>
      <c r="T2634" s="11">
        <f t="shared" si="251"/>
        <v>42493.853460648148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>
        <f t="shared" si="247"/>
        <v>25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41697.75</v>
      </c>
      <c r="T2635" s="11">
        <f t="shared" si="251"/>
        <v>41667.614953703705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>
        <f t="shared" si="247"/>
        <v>37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42642.448159722226</v>
      </c>
      <c r="T2636" s="11">
        <f t="shared" si="251"/>
        <v>42612.448159722226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42072.700937499998</v>
      </c>
      <c r="T2637" s="11">
        <f t="shared" si="251"/>
        <v>42037.742604166669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>
        <f t="shared" si="247"/>
        <v>20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42658.833333333336</v>
      </c>
      <c r="T2638" s="11">
        <f t="shared" si="251"/>
        <v>42636.406412037039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>
        <f t="shared" si="247"/>
        <v>19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42655.341145833336</v>
      </c>
      <c r="T2639" s="11">
        <f t="shared" si="251"/>
        <v>42639.341145833336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42019.70480324074</v>
      </c>
      <c r="T2640" s="11">
        <f t="shared" si="251"/>
        <v>41989.70480324074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6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42054.656805555554</v>
      </c>
      <c r="T2641" s="11">
        <f t="shared" si="251"/>
        <v>42024.656805555554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>
        <f t="shared" si="247"/>
        <v>43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42162.952245370368</v>
      </c>
      <c r="T2642" s="11">
        <f t="shared" si="251"/>
        <v>42102.952245370368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1500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41897.631249999999</v>
      </c>
      <c r="T2643" s="11">
        <f t="shared" si="251"/>
        <v>41880.618784722217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42566.081249999996</v>
      </c>
      <c r="T2644" s="11">
        <f t="shared" si="251"/>
        <v>42536.03828703703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>
        <f t="shared" si="247"/>
        <v>666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42725.124305555553</v>
      </c>
      <c r="T2645" s="11">
        <f t="shared" si="251"/>
        <v>42689.374016203699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>
        <f t="shared" si="247"/>
        <v>1923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42804.583738425928</v>
      </c>
      <c r="T2646" s="11">
        <f t="shared" si="251"/>
        <v>42774.583738425928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>
        <f t="shared" si="247"/>
        <v>870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41951.675960648143</v>
      </c>
      <c r="T2647" s="11">
        <f t="shared" si="251"/>
        <v>41921.634293981479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>
        <f t="shared" si="247"/>
        <v>935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42256.10496527778</v>
      </c>
      <c r="T2648" s="11">
        <f t="shared" si="251"/>
        <v>42226.10496527778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>
        <f t="shared" si="247"/>
        <v>833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42230.053460648145</v>
      </c>
      <c r="T2649" s="11">
        <f t="shared" si="251"/>
        <v>42200.053460648145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>
        <f t="shared" si="247"/>
        <v>2000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42438.506481481476</v>
      </c>
      <c r="T2650" s="11">
        <f t="shared" si="251"/>
        <v>42408.506481481476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>
        <f t="shared" si="247"/>
        <v>41667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42401.788668981484</v>
      </c>
      <c r="T2651" s="11">
        <f t="shared" si="251"/>
        <v>42341.788668981484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>
        <f t="shared" si="247"/>
        <v>12000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42725.416006944441</v>
      </c>
      <c r="T2652" s="11">
        <f t="shared" si="251"/>
        <v>42695.416006944441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>
        <f t="shared" si="247"/>
        <v>16471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42355.597326388881</v>
      </c>
      <c r="T2653" s="11">
        <f t="shared" si="251"/>
        <v>42327.597326388881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>
        <f t="shared" si="247"/>
        <v>9091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41982.950520833336</v>
      </c>
      <c r="T2654" s="11">
        <f t="shared" si="251"/>
        <v>41952.950520833336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>
        <f t="shared" si="247"/>
        <v>729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41802.958333333328</v>
      </c>
      <c r="T2655" s="11">
        <f t="shared" si="251"/>
        <v>41771.443599537037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>
        <f t="shared" si="247"/>
        <v>16667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42115.350995370369</v>
      </c>
      <c r="T2656" s="11">
        <f t="shared" si="251"/>
        <v>42055.39266203704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>
        <f t="shared" si="247"/>
        <v>349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42409.624999999993</v>
      </c>
      <c r="T2657" s="11">
        <f t="shared" si="251"/>
        <v>42381.657951388886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>
        <f t="shared" si="247"/>
        <v>987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42806.583333333336</v>
      </c>
      <c r="T2658" s="11">
        <f t="shared" si="251"/>
        <v>42767.480185185181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>
        <f t="shared" si="247"/>
        <v>508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42584.854166666664</v>
      </c>
      <c r="T2659" s="11">
        <f t="shared" si="251"/>
        <v>42551.720520833333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>
        <f t="shared" si="247"/>
        <v>24500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42581.675856481481</v>
      </c>
      <c r="T2660" s="11">
        <f t="shared" si="251"/>
        <v>42551.675856481481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>
        <f t="shared" si="247"/>
        <v>4900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42111.861226851855</v>
      </c>
      <c r="T2661" s="11">
        <f t="shared" si="251"/>
        <v>42081.861226851855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>
        <f t="shared" si="247"/>
        <v>4000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42332.546504629623</v>
      </c>
      <c r="T2662" s="11">
        <f t="shared" si="251"/>
        <v>42272.504837962959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>
        <f t="shared" si="247"/>
        <v>83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41572.750115740739</v>
      </c>
      <c r="T2663" s="11">
        <f t="shared" si="251"/>
        <v>41542.750115740739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>
        <f t="shared" si="247"/>
        <v>250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42237.538344907407</v>
      </c>
      <c r="T2664" s="11">
        <f t="shared" si="251"/>
        <v>42207.538344907407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>
        <f t="shared" si="247"/>
        <v>357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42251.416666666664</v>
      </c>
      <c r="T2665" s="11">
        <f t="shared" si="251"/>
        <v>42222.41443287037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>
        <f t="shared" si="247"/>
        <v>168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42347.082638888889</v>
      </c>
      <c r="T2666" s="11">
        <f t="shared" si="251"/>
        <v>42312.817094907405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>
        <f t="shared" si="247"/>
        <v>76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42128.687199074069</v>
      </c>
      <c r="T2667" s="11">
        <f t="shared" si="251"/>
        <v>42083.687199074069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>
        <f t="shared" si="247"/>
        <v>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42272.666666666664</v>
      </c>
      <c r="T2668" s="11">
        <f t="shared" si="251"/>
        <v>42235.55600694444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>
        <f t="shared" si="247"/>
        <v>83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42410.717777777776</v>
      </c>
      <c r="T2669" s="11">
        <f t="shared" si="251"/>
        <v>42380.717777777776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>
        <f t="shared" si="247"/>
        <v>36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42317.397222222215</v>
      </c>
      <c r="T2670" s="11">
        <f t="shared" si="251"/>
        <v>42275.380381944437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>
        <f t="shared" si="247"/>
        <v>73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42378.827499999999</v>
      </c>
      <c r="T2671" s="11">
        <f t="shared" si="251"/>
        <v>42318.827499999999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>
        <f t="shared" si="247"/>
        <v>648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41848.812268518515</v>
      </c>
      <c r="T2672" s="11">
        <f t="shared" si="251"/>
        <v>41820.812268518515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>
        <f t="shared" si="247"/>
        <v>298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41992.609722222223</v>
      </c>
      <c r="T2673" s="11">
        <f t="shared" si="251"/>
        <v>41962.540694444448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>
        <f t="shared" si="247"/>
        <v>213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42366.041666666664</v>
      </c>
      <c r="T2674" s="11">
        <f t="shared" si="251"/>
        <v>42344.675810185181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>
        <f t="shared" si="247"/>
        <v>606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41941.739583333328</v>
      </c>
      <c r="T2675" s="11">
        <f t="shared" si="251"/>
        <v>41912.333321759259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>
        <f t="shared" si="247"/>
        <v>205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42555.999305555553</v>
      </c>
      <c r="T2676" s="11">
        <f t="shared" si="251"/>
        <v>42529.424421296295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>
        <f t="shared" si="247"/>
        <v>862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41953.690844907404</v>
      </c>
      <c r="T2677" s="11">
        <f t="shared" si="251"/>
        <v>41923.649178240739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>
        <f t="shared" si="247"/>
        <v>233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42512.416365740741</v>
      </c>
      <c r="T2678" s="11">
        <f t="shared" si="251"/>
        <v>42482.416365740741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>
        <f t="shared" si="247"/>
        <v>722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41822.821099537032</v>
      </c>
      <c r="T2679" s="11">
        <f t="shared" si="251"/>
        <v>41792.821099537032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>
        <f t="shared" si="247"/>
        <v>4000000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42271.589872685181</v>
      </c>
      <c r="T2680" s="11">
        <f t="shared" si="251"/>
        <v>42241.589872685181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>
        <f t="shared" si="247"/>
        <v>13333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42062.792754629627</v>
      </c>
      <c r="T2681" s="11">
        <f t="shared" si="251"/>
        <v>42032.792754629627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>
        <f t="shared" si="247"/>
        <v>8000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42465.961701388886</v>
      </c>
      <c r="T2682" s="11">
        <f t="shared" si="251"/>
        <v>42436.003368055557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>
        <f t="shared" si="247"/>
        <v>4000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41830.686921296292</v>
      </c>
      <c r="T2683" s="11">
        <f t="shared" si="251"/>
        <v>41805.686921296292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>
        <f t="shared" si="247"/>
        <v>300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41965.040972222218</v>
      </c>
      <c r="T2684" s="11">
        <f t="shared" si="251"/>
        <v>41932.663657407407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>
        <f t="shared" si="247"/>
        <v>5000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42064.546759259254</v>
      </c>
      <c r="T2685" s="11">
        <f t="shared" si="251"/>
        <v>42034.546759259254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>
        <f t="shared" si="247"/>
        <v>17500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41860.706307870365</v>
      </c>
      <c r="T2686" s="11">
        <f t="shared" si="251"/>
        <v>41820.706307870365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>
        <f t="shared" si="247"/>
        <v>50000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42121.445949074077</v>
      </c>
      <c r="T2687" s="11">
        <f t="shared" si="251"/>
        <v>42061.487615740734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41912.766469907401</v>
      </c>
      <c r="T2688" s="11">
        <f t="shared" si="251"/>
        <v>41892.766469907401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42184.431921296295</v>
      </c>
      <c r="T2689" s="11">
        <f t="shared" si="251"/>
        <v>42154.431921296295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>
        <f t="shared" si="247"/>
        <v>3571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42058.916666666664</v>
      </c>
      <c r="T2690" s="11">
        <f t="shared" si="251"/>
        <v>42027.910532407412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ROUND(IFERROR(E2691/D2691*100,0),0)</f>
        <v>0</v>
      </c>
      <c r="P2691">
        <f t="shared" ref="P2691:P2754" si="253">IFERROR(ROUND(D2691/L2691,0),0)</f>
        <v>35000</v>
      </c>
      <c r="Q2691" t="str">
        <f t="shared" ref="Q2691:Q2754" si="254">LEFT(N2691,FIND("/",N2691,1)-1)</f>
        <v>food</v>
      </c>
      <c r="R2691" t="str">
        <f t="shared" ref="R2691:R2754" si="255">MID(N2691,FIND("/",N2691,1)+1,LEN(N2691))</f>
        <v>food trucks</v>
      </c>
      <c r="S2691" s="11">
        <f t="shared" ref="S2691:S2754" si="256">I2691/60/60/24+DATE(1970,1,1)+(-5/24)</f>
        <v>42581.753356481473</v>
      </c>
      <c r="T2691" s="11">
        <f t="shared" ref="T2691:T2754" si="257">J2691/60/60/24+DATE(1970,1,1)+(-5/24)</f>
        <v>42551.753356481473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>
        <f t="shared" si="253"/>
        <v>678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42157.89671296296</v>
      </c>
      <c r="T2692" s="11">
        <f t="shared" si="257"/>
        <v>42112.89671296296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>
        <f t="shared" si="253"/>
        <v>32500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42134.515706018516</v>
      </c>
      <c r="T2693" s="11">
        <f t="shared" si="257"/>
        <v>42089.515706018516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>
        <f t="shared" si="253"/>
        <v>3500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42088.084027777775</v>
      </c>
      <c r="T2694" s="11">
        <f t="shared" si="257"/>
        <v>42058.125694444439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>
        <f t="shared" si="253"/>
        <v>1667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41863.930162037032</v>
      </c>
      <c r="T2695" s="11">
        <f t="shared" si="257"/>
        <v>41833.930162037032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>
        <f t="shared" si="253"/>
        <v>30000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41907.932164351849</v>
      </c>
      <c r="T2696" s="11">
        <f t="shared" si="257"/>
        <v>41877.932164351849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>
        <f t="shared" si="253"/>
        <v>5000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42107.931921296295</v>
      </c>
      <c r="T2697" s="11">
        <f t="shared" si="257"/>
        <v>42047.973587962959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>
        <f t="shared" si="253"/>
        <v>1579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41998.636111111111</v>
      </c>
      <c r="T2698" s="11">
        <f t="shared" si="257"/>
        <v>41964.636111111111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>
        <f t="shared" si="253"/>
        <v>442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42218.708333333336</v>
      </c>
      <c r="T2699" s="11">
        <f t="shared" si="257"/>
        <v>42187.731747685182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>
        <f t="shared" si="253"/>
        <v>4000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41817.689907407403</v>
      </c>
      <c r="T2700" s="11">
        <f t="shared" si="257"/>
        <v>41787.689907407403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41859.688229166662</v>
      </c>
      <c r="T2701" s="11">
        <f t="shared" si="257"/>
        <v>41829.688229166662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>
        <f t="shared" si="253"/>
        <v>2500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41900.666342592594</v>
      </c>
      <c r="T2702" s="11">
        <f t="shared" si="257"/>
        <v>41870.666342592594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>
        <f t="shared" si="253"/>
        <v>74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42832.524699074071</v>
      </c>
      <c r="T2703" s="11">
        <f t="shared" si="257"/>
        <v>42801.566365740735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>
        <f t="shared" si="253"/>
        <v>385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42830.551817129628</v>
      </c>
      <c r="T2704" s="11">
        <f t="shared" si="257"/>
        <v>42800.593483796292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>
        <f t="shared" si="253"/>
        <v>889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42816.440162037034</v>
      </c>
      <c r="T2705" s="11">
        <f t="shared" si="257"/>
        <v>42756.481828703698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>
        <f t="shared" si="253"/>
        <v>2714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42830.61243055555</v>
      </c>
      <c r="T2706" s="11">
        <f t="shared" si="257"/>
        <v>42787.654097222221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>
        <f t="shared" si="253"/>
        <v>2063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42818.666180555556</v>
      </c>
      <c r="T2707" s="11">
        <f t="shared" si="257"/>
        <v>42773.70784722222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>
        <f t="shared" si="253"/>
        <v>133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41928.082638888889</v>
      </c>
      <c r="T2708" s="11">
        <f t="shared" si="257"/>
        <v>41899.086608796293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>
        <f t="shared" si="253"/>
        <v>20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41421.082638888889</v>
      </c>
      <c r="T2709" s="11">
        <f t="shared" si="257"/>
        <v>41391.574571759258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>
        <f t="shared" si="253"/>
        <v>19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42572.489884259259</v>
      </c>
      <c r="T2710" s="11">
        <f t="shared" si="257"/>
        <v>42512.489884259259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>
        <f t="shared" si="253"/>
        <v>162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42646.957638888889</v>
      </c>
      <c r="T2711" s="11">
        <f t="shared" si="257"/>
        <v>42611.941446759258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>
        <f t="shared" si="253"/>
        <v>55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41859.875</v>
      </c>
      <c r="T2712" s="11">
        <f t="shared" si="257"/>
        <v>41828.021157407406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41810.709027777775</v>
      </c>
      <c r="T2713" s="11">
        <f t="shared" si="257"/>
        <v>41780.536921296298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>
        <f t="shared" si="253"/>
        <v>38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41468.541666666664</v>
      </c>
      <c r="T2714" s="11">
        <f t="shared" si="257"/>
        <v>41431.853703703702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>
        <f t="shared" si="253"/>
        <v>106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42362.445416666662</v>
      </c>
      <c r="T2715" s="11">
        <f t="shared" si="257"/>
        <v>42322.445416666662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>
        <f t="shared" si="253"/>
        <v>82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42657.749999999993</v>
      </c>
      <c r="T2716" s="11">
        <f t="shared" si="257"/>
        <v>42629.446712962956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>
        <f t="shared" si="253"/>
        <v>22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42421.190138888887</v>
      </c>
      <c r="T2717" s="11">
        <f t="shared" si="257"/>
        <v>42387.190138888887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>
        <f t="shared" si="253"/>
        <v>53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42285.124918981477</v>
      </c>
      <c r="T2718" s="11">
        <f t="shared" si="257"/>
        <v>42255.124918981477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>
        <f t="shared" si="253"/>
        <v>77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41979.748252314814</v>
      </c>
      <c r="T2719" s="11">
        <f t="shared" si="257"/>
        <v>41934.706585648149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>
        <f t="shared" si="253"/>
        <v>122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42493.749999999993</v>
      </c>
      <c r="T2720" s="11">
        <f t="shared" si="257"/>
        <v>42465.388252314813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>
        <f t="shared" si="253"/>
        <v>87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42477.781180555547</v>
      </c>
      <c r="T2721" s="11">
        <f t="shared" si="257"/>
        <v>42417.822847222218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>
        <f t="shared" si="253"/>
        <v>145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42685.299224537033</v>
      </c>
      <c r="T2722" s="11">
        <f t="shared" si="257"/>
        <v>42655.257557870362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3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41523.583333333328</v>
      </c>
      <c r="T2723" s="11">
        <f t="shared" si="257"/>
        <v>41493.335625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>
        <f t="shared" si="253"/>
        <v>27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42764.64876157407</v>
      </c>
      <c r="T2724" s="11">
        <f t="shared" si="257"/>
        <v>42704.64876157407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>
        <f t="shared" si="253"/>
        <v>68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42004.672314814808</v>
      </c>
      <c r="T2725" s="11">
        <f t="shared" si="257"/>
        <v>41944.630648148144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>
        <f t="shared" si="253"/>
        <v>2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42231.118738425925</v>
      </c>
      <c r="T2726" s="11">
        <f t="shared" si="257"/>
        <v>42199.118738425925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>
        <f t="shared" si="253"/>
        <v>354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42795.53628472222</v>
      </c>
      <c r="T2727" s="11">
        <f t="shared" si="257"/>
        <v>42745.53628472222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>
        <f t="shared" si="253"/>
        <v>248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42482.371655092589</v>
      </c>
      <c r="T2728" s="11">
        <f t="shared" si="257"/>
        <v>42452.371655092589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>
        <f t="shared" si="253"/>
        <v>14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42223.468321759261</v>
      </c>
      <c r="T2729" s="11">
        <f t="shared" si="257"/>
        <v>42198.468321759261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>
        <f t="shared" si="253"/>
        <v>38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42368.391597222224</v>
      </c>
      <c r="T2730" s="11">
        <f t="shared" si="257"/>
        <v>42333.391597222224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>
        <f t="shared" si="253"/>
        <v>326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42125.032372685186</v>
      </c>
      <c r="T2731" s="11">
        <f t="shared" si="257"/>
        <v>42095.032372685186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>
        <f t="shared" si="253"/>
        <v>40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41386.333043981482</v>
      </c>
      <c r="T2732" s="11">
        <f t="shared" si="257"/>
        <v>41351.333043981482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>
        <f t="shared" si="253"/>
        <v>811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41929.958333333328</v>
      </c>
      <c r="T2733" s="11">
        <f t="shared" si="257"/>
        <v>41872.317384259259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>
        <f t="shared" si="253"/>
        <v>82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41421.791666666664</v>
      </c>
      <c r="T2734" s="11">
        <f t="shared" si="257"/>
        <v>41389.599861111106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>
        <f t="shared" si="253"/>
        <v>420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42104.022847222215</v>
      </c>
      <c r="T2735" s="11">
        <f t="shared" si="257"/>
        <v>42044.064513888887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0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42656.707638888889</v>
      </c>
      <c r="T2736" s="11">
        <f t="shared" si="257"/>
        <v>42626.460555555554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>
        <f t="shared" si="253"/>
        <v>2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41346.625</v>
      </c>
      <c r="T2737" s="11">
        <f t="shared" si="257"/>
        <v>41315.912615740737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>
        <f t="shared" si="253"/>
        <v>138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41752.458020833328</v>
      </c>
      <c r="T2738" s="11">
        <f t="shared" si="257"/>
        <v>41722.458020833328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>
        <f t="shared" si="253"/>
        <v>66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41654.583333333328</v>
      </c>
      <c r="T2739" s="11">
        <f t="shared" si="257"/>
        <v>41611.709340277775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>
        <f t="shared" si="253"/>
        <v>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42679.935231481482</v>
      </c>
      <c r="T2740" s="11">
        <f t="shared" si="257"/>
        <v>42619.935231481482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>
        <f t="shared" si="253"/>
        <v>6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41764.679594907408</v>
      </c>
      <c r="T2741" s="11">
        <f t="shared" si="257"/>
        <v>41719.679594907408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42074.781851851854</v>
      </c>
      <c r="T2742" s="11">
        <f t="shared" si="257"/>
        <v>42044.823518518511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>
        <f t="shared" si="253"/>
        <v>2000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41931.879861111105</v>
      </c>
      <c r="T2743" s="11">
        <f t="shared" si="257"/>
        <v>41911.449097222219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>
        <f t="shared" si="253"/>
        <v>139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41044.511423611111</v>
      </c>
      <c r="T2744" s="11">
        <f t="shared" si="257"/>
        <v>41030.511423611111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42662.120451388888</v>
      </c>
      <c r="T2745" s="11">
        <f t="shared" si="257"/>
        <v>42632.120451388888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>
        <f t="shared" si="253"/>
        <v>727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40967.854143518518</v>
      </c>
      <c r="T2746" s="11">
        <f t="shared" si="257"/>
        <v>40937.854143518518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>
        <f t="shared" si="253"/>
        <v>163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41104.779722222222</v>
      </c>
      <c r="T2747" s="11">
        <f t="shared" si="257"/>
        <v>41044.779722222222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>
        <f t="shared" si="253"/>
        <v>158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41880.57304398148</v>
      </c>
      <c r="T2748" s="11">
        <f t="shared" si="257"/>
        <v>41850.57304398148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>
        <f t="shared" si="253"/>
        <v>125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41075.923611111109</v>
      </c>
      <c r="T2749" s="11">
        <f t="shared" si="257"/>
        <v>41044.439780092594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>
        <f t="shared" si="253"/>
        <v>1250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42615.502337962964</v>
      </c>
      <c r="T2750" s="11">
        <f t="shared" si="257"/>
        <v>42585.502337962964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>
        <f t="shared" si="253"/>
        <v>5000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42098.549039351848</v>
      </c>
      <c r="T2751" s="11">
        <f t="shared" si="257"/>
        <v>42068.59070601852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41090.625</v>
      </c>
      <c r="T2752" s="11">
        <f t="shared" si="257"/>
        <v>41078.69149305555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41807.678726851853</v>
      </c>
      <c r="T2753" s="11">
        <f t="shared" si="257"/>
        <v>41747.678726851853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</v>
      </c>
      <c r="P2754">
        <f t="shared" si="253"/>
        <v>343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40895.556759259256</v>
      </c>
      <c r="T2754" s="11">
        <f t="shared" si="257"/>
        <v>40855.556759259256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ROUND(IFERROR(E2755/D2755*100,0),0)</f>
        <v>19</v>
      </c>
      <c r="P2755">
        <f t="shared" ref="P2755:P2818" si="259">IFERROR(ROUND(D2755/L2755,0),0)</f>
        <v>250</v>
      </c>
      <c r="Q2755" t="str">
        <f t="shared" ref="Q2755:Q2818" si="260">LEFT(N2755,FIND("/",N2755,1)-1)</f>
        <v>publishing</v>
      </c>
      <c r="R2755" t="str">
        <f t="shared" ref="R2755:R2818" si="261">MID(N2755,FIND("/",N2755,1)+1,LEN(N2755))</f>
        <v>children's books</v>
      </c>
      <c r="S2755" s="11">
        <f t="shared" ref="S2755:S2818" si="262">I2755/60/60/24+DATE(1970,1,1)+(-5/24)</f>
        <v>41147.692395833328</v>
      </c>
      <c r="T2755" s="11">
        <f t="shared" ref="T2755:T2818" si="263">J2755/60/60/24+DATE(1970,1,1)+(-5/24)</f>
        <v>41117.692395833328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41893.427673611113</v>
      </c>
      <c r="T2756" s="11">
        <f t="shared" si="263"/>
        <v>41863.427673611113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33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42102.582488425927</v>
      </c>
      <c r="T2757" s="11">
        <f t="shared" si="263"/>
        <v>42072.582488425927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>
        <f t="shared" si="259"/>
        <v>303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41650.692141203705</v>
      </c>
      <c r="T2758" s="11">
        <f t="shared" si="263"/>
        <v>41620.692141203705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>
        <f t="shared" si="259"/>
        <v>750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42588.448287037034</v>
      </c>
      <c r="T2759" s="11">
        <f t="shared" si="263"/>
        <v>42573.448287037034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>
        <f t="shared" si="259"/>
        <v>333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42653.23359953703</v>
      </c>
      <c r="T2760" s="11">
        <f t="shared" si="263"/>
        <v>42639.23359953703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>
        <f t="shared" si="259"/>
        <v>500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42567.158171296294</v>
      </c>
      <c r="T2761" s="11">
        <f t="shared" si="263"/>
        <v>42524.158171296294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41445.252986111111</v>
      </c>
      <c r="T2762" s="11">
        <f t="shared" si="263"/>
        <v>41415.252986111111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>
        <f t="shared" si="259"/>
        <v>1250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41276.85524305555</v>
      </c>
      <c r="T2763" s="11">
        <f t="shared" si="263"/>
        <v>41246.85524305555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>
        <f t="shared" si="259"/>
        <v>3250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40986.786979166667</v>
      </c>
      <c r="T2764" s="11">
        <f t="shared" si="263"/>
        <v>40926.828645833331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>
        <f t="shared" si="259"/>
        <v>13133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41418.371342592589</v>
      </c>
      <c r="T2765" s="11">
        <f t="shared" si="263"/>
        <v>41373.371342592589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>
        <f t="shared" si="259"/>
        <v>1000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41059.583333333328</v>
      </c>
      <c r="T2766" s="11">
        <f t="shared" si="263"/>
        <v>41030.083692129629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41210.370694444442</v>
      </c>
      <c r="T2767" s="11">
        <f t="shared" si="263"/>
        <v>41194.370694444442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1250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40766.459699074068</v>
      </c>
      <c r="T2768" s="11">
        <f t="shared" si="263"/>
        <v>40736.459699074068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>
        <f t="shared" si="259"/>
        <v>1333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42232.750578703701</v>
      </c>
      <c r="T2769" s="11">
        <f t="shared" si="263"/>
        <v>42172.750578703701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>
        <f t="shared" si="259"/>
        <v>206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40997.364849537036</v>
      </c>
      <c r="T2770" s="11">
        <f t="shared" si="263"/>
        <v>40967.4065162037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>
        <f t="shared" si="259"/>
        <v>400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41795.617939814809</v>
      </c>
      <c r="T2771" s="11">
        <f t="shared" si="263"/>
        <v>41745.617939814809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>
        <f t="shared" si="259"/>
        <v>606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41716.455208333333</v>
      </c>
      <c r="T2772" s="11">
        <f t="shared" si="263"/>
        <v>41686.496874999997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41306.5</v>
      </c>
      <c r="T2773" s="11">
        <f t="shared" si="263"/>
        <v>41257.323379629626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41552.660810185182</v>
      </c>
      <c r="T2774" s="11">
        <f t="shared" si="263"/>
        <v>41537.660810185182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>
        <f t="shared" si="259"/>
        <v>530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42484.656493055554</v>
      </c>
      <c r="T2775" s="11">
        <f t="shared" si="263"/>
        <v>42474.656493055554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>
        <f t="shared" si="259"/>
        <v>308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41340.918148148143</v>
      </c>
      <c r="T2776" s="11">
        <f t="shared" si="263"/>
        <v>41310.918148148143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2500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40892.805023148147</v>
      </c>
      <c r="T2777" s="11">
        <f t="shared" si="263"/>
        <v>40862.805023148147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>
        <f t="shared" si="259"/>
        <v>583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42167.088842592588</v>
      </c>
      <c r="T2778" s="11">
        <f t="shared" si="263"/>
        <v>42136.088842592588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>
        <f t="shared" si="259"/>
        <v>3000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42202.460694444446</v>
      </c>
      <c r="T2779" s="11">
        <f t="shared" si="263"/>
        <v>42172.460694444446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>
        <f t="shared" si="259"/>
        <v>367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41876.769745370366</v>
      </c>
      <c r="T2780" s="11">
        <f t="shared" si="263"/>
        <v>41846.769745370366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>
        <f t="shared" si="259"/>
        <v>2500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42330.419224537036</v>
      </c>
      <c r="T2781" s="11">
        <f t="shared" si="263"/>
        <v>42300.377557870372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42804.239444444444</v>
      </c>
      <c r="T2782" s="11">
        <f t="shared" si="263"/>
        <v>42774.239444444444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>
        <f t="shared" si="259"/>
        <v>45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42047.083333333336</v>
      </c>
      <c r="T2783" s="11">
        <f t="shared" si="263"/>
        <v>42018.733263888884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56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42051.999305555553</v>
      </c>
      <c r="T2784" s="11">
        <f t="shared" si="263"/>
        <v>42026.716643518514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>
        <f t="shared" si="259"/>
        <v>16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42117.326921296299</v>
      </c>
      <c r="T2785" s="11">
        <f t="shared" si="263"/>
        <v>42103.326921296299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56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41941.579201388886</v>
      </c>
      <c r="T2786" s="11">
        <f t="shared" si="263"/>
        <v>41920.579201388886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>
        <f t="shared" si="259"/>
        <v>35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42587.666666666664</v>
      </c>
      <c r="T2787" s="11">
        <f t="shared" si="263"/>
        <v>42557.981099537035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>
        <f t="shared" si="259"/>
        <v>34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41829.360879629625</v>
      </c>
      <c r="T2788" s="11">
        <f t="shared" si="263"/>
        <v>41815.360879629625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>
        <f t="shared" si="259"/>
        <v>26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41837.990185185183</v>
      </c>
      <c r="T2789" s="11">
        <f t="shared" si="263"/>
        <v>41807.990185185183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>
        <f t="shared" si="259"/>
        <v>100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42580.493553240733</v>
      </c>
      <c r="T2790" s="11">
        <f t="shared" si="263"/>
        <v>42550.493553240733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>
        <f t="shared" si="259"/>
        <v>125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42074.958333333336</v>
      </c>
      <c r="T2791" s="11">
        <f t="shared" si="263"/>
        <v>42055.804791666662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>
        <f t="shared" si="259"/>
        <v>45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42046.730358796289</v>
      </c>
      <c r="T2792" s="11">
        <f t="shared" si="263"/>
        <v>42016.730358796289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>
        <f t="shared" si="259"/>
        <v>71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42621.958333333336</v>
      </c>
      <c r="T2793" s="11">
        <f t="shared" si="263"/>
        <v>42591.691655092589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>
        <f t="shared" si="259"/>
        <v>83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42228.022673611107</v>
      </c>
      <c r="T2794" s="11">
        <f t="shared" si="263"/>
        <v>42183.022673611107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>
        <f t="shared" si="259"/>
        <v>137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42206.210706018515</v>
      </c>
      <c r="T2795" s="11">
        <f t="shared" si="263"/>
        <v>42176.210706018515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17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42432.583333333336</v>
      </c>
      <c r="T2796" s="11">
        <f t="shared" si="263"/>
        <v>42416.48332175926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>
        <f t="shared" si="259"/>
        <v>35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41796.75</v>
      </c>
      <c r="T2797" s="11">
        <f t="shared" si="263"/>
        <v>41780.317604166667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>
        <f t="shared" si="259"/>
        <v>38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41825.319768518515</v>
      </c>
      <c r="T2798" s="11">
        <f t="shared" si="263"/>
        <v>41795.319768518515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>
        <f t="shared" si="259"/>
        <v>85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41828.731944444444</v>
      </c>
      <c r="T2799" s="11">
        <f t="shared" si="263"/>
        <v>41798.731944444444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42216.458333333336</v>
      </c>
      <c r="T2800" s="11">
        <f t="shared" si="263"/>
        <v>42201.466678240737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>
        <f t="shared" si="259"/>
        <v>38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42538.458333333336</v>
      </c>
      <c r="T2801" s="11">
        <f t="shared" si="263"/>
        <v>42507.05636574074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32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42008.344513888886</v>
      </c>
      <c r="T2802" s="11">
        <f t="shared" si="263"/>
        <v>41948.344513888886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>
        <f t="shared" si="259"/>
        <v>38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41922.25</v>
      </c>
      <c r="T2803" s="11">
        <f t="shared" si="263"/>
        <v>41900.034826388888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>
        <f t="shared" si="259"/>
        <v>33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42222.438738425924</v>
      </c>
      <c r="T2804" s="11">
        <f t="shared" si="263"/>
        <v>42192.438738425924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>
        <f t="shared" si="259"/>
        <v>71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42200.791666666664</v>
      </c>
      <c r="T2805" s="11">
        <f t="shared" si="263"/>
        <v>42157.857361111113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>
        <f t="shared" si="259"/>
        <v>43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41911.245254629626</v>
      </c>
      <c r="T2806" s="11">
        <f t="shared" si="263"/>
        <v>41881.245254629626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>
        <f t="shared" si="259"/>
        <v>22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42238.2971412037</v>
      </c>
      <c r="T2807" s="11">
        <f t="shared" si="263"/>
        <v>42213.2971412037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>
        <f t="shared" si="259"/>
        <v>39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42221.249999999993</v>
      </c>
      <c r="T2808" s="11">
        <f t="shared" si="263"/>
        <v>42185.058912037035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54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42184.664791666662</v>
      </c>
      <c r="T2809" s="11">
        <f t="shared" si="263"/>
        <v>42154.664791666662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42238.638136574074</v>
      </c>
      <c r="T2810" s="11">
        <f t="shared" si="263"/>
        <v>42208.638136574074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>
        <f t="shared" si="259"/>
        <v>119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42459.402083333327</v>
      </c>
      <c r="T2811" s="11">
        <f t="shared" si="263"/>
        <v>42451.288483796299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>
        <f t="shared" si="259"/>
        <v>44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41790.957638888889</v>
      </c>
      <c r="T2812" s="11">
        <f t="shared" si="263"/>
        <v>41758.931296296294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42058.288229166668</v>
      </c>
      <c r="T2813" s="11">
        <f t="shared" si="263"/>
        <v>42028.288229166668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>
        <f t="shared" si="259"/>
        <v>60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42099.958333333336</v>
      </c>
      <c r="T2814" s="11">
        <f t="shared" si="263"/>
        <v>42054.535856481474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>
        <f t="shared" si="259"/>
        <v>29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42718.534270833326</v>
      </c>
      <c r="T2815" s="11">
        <f t="shared" si="263"/>
        <v>42693.534270833326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>
        <f t="shared" si="259"/>
        <v>23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42133.191145833327</v>
      </c>
      <c r="T2816" s="11">
        <f t="shared" si="263"/>
        <v>42103.191145833327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18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42589.568391203698</v>
      </c>
      <c r="T2817" s="11">
        <f t="shared" si="263"/>
        <v>42559.568391203698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142</v>
      </c>
      <c r="P2818">
        <f t="shared" si="259"/>
        <v>18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42218.458333333336</v>
      </c>
      <c r="T2818" s="11">
        <f t="shared" si="263"/>
        <v>42188.259166666663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ROUND(IFERROR(E2819/D2819*100,0),0)</f>
        <v>130</v>
      </c>
      <c r="P2819">
        <f t="shared" ref="P2819:P2882" si="265">IFERROR(ROUND(D2819/L2819,0),0)</f>
        <v>18</v>
      </c>
      <c r="Q2819" t="str">
        <f t="shared" ref="Q2819:Q2882" si="266">LEFT(N2819,FIND("/",N2819,1)-1)</f>
        <v>theater</v>
      </c>
      <c r="R2819" t="str">
        <f t="shared" ref="R2819:R2882" si="267">MID(N2819,FIND("/",N2819,1)+1,LEN(N2819))</f>
        <v>plays</v>
      </c>
      <c r="S2819" s="11">
        <f t="shared" ref="S2819:S2882" si="268">I2819/60/60/24+DATE(1970,1,1)+(-5/24)</f>
        <v>42063.42664351852</v>
      </c>
      <c r="T2819" s="11">
        <f t="shared" ref="T2819:T2882" si="269">J2819/60/60/24+DATE(1970,1,1)+(-5/24)</f>
        <v>42023.42664351852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>
        <f t="shared" si="265"/>
        <v>98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42270.389884259253</v>
      </c>
      <c r="T2820" s="11">
        <f t="shared" si="269"/>
        <v>42250.389884259253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>
        <f t="shared" si="265"/>
        <v>48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42169.317233796297</v>
      </c>
      <c r="T2821" s="11">
        <f t="shared" si="269"/>
        <v>42139.317233796297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10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42425.791666666664</v>
      </c>
      <c r="T2822" s="11">
        <f t="shared" si="269"/>
        <v>42401.402650462966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41905.714525462965</v>
      </c>
      <c r="T2823" s="11">
        <f t="shared" si="269"/>
        <v>41875.714525462965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42090.433935185189</v>
      </c>
      <c r="T2824" s="11">
        <f t="shared" si="269"/>
        <v>42060.475601851846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42094.749305555553</v>
      </c>
      <c r="T2825" s="11">
        <f t="shared" si="269"/>
        <v>42066.803310185183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>
        <f t="shared" si="265"/>
        <v>43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42167.863194444442</v>
      </c>
      <c r="T2826" s="11">
        <f t="shared" si="269"/>
        <v>42136.0624537037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>
        <f t="shared" si="265"/>
        <v>59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42342.584328703706</v>
      </c>
      <c r="T2827" s="11">
        <f t="shared" si="269"/>
        <v>42312.584328703706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>
        <f t="shared" si="265"/>
        <v>105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42195.083333333336</v>
      </c>
      <c r="T2828" s="11">
        <f t="shared" si="269"/>
        <v>42170.826527777775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>
        <f t="shared" si="265"/>
        <v>87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42524.479166666664</v>
      </c>
      <c r="T2829" s="11">
        <f t="shared" si="269"/>
        <v>42494.475300925922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42279.749999999993</v>
      </c>
      <c r="T2830" s="11">
        <f t="shared" si="269"/>
        <v>42254.056354166663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>
        <f t="shared" si="265"/>
        <v>33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42523.225902777776</v>
      </c>
      <c r="T2831" s="11">
        <f t="shared" si="269"/>
        <v>42495.225902777776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41770.957638888889</v>
      </c>
      <c r="T2832" s="11">
        <f t="shared" si="269"/>
        <v>41758.631342592591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>
        <f t="shared" si="265"/>
        <v>58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42201.616550925923</v>
      </c>
      <c r="T2833" s="11">
        <f t="shared" si="269"/>
        <v>42171.616550925923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>
        <f t="shared" si="265"/>
        <v>26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41966.708333333336</v>
      </c>
      <c r="T2834" s="11">
        <f t="shared" si="269"/>
        <v>41938.501087962963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>
        <f t="shared" si="265"/>
        <v>77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42287.874999999993</v>
      </c>
      <c r="T2835" s="11">
        <f t="shared" si="269"/>
        <v>42267.919363425921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38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42034.751504629625</v>
      </c>
      <c r="T2836" s="11">
        <f t="shared" si="269"/>
        <v>42019.751504629625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>
        <f t="shared" si="265"/>
        <v>11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42342.791666666664</v>
      </c>
      <c r="T2837" s="11">
        <f t="shared" si="269"/>
        <v>42313.495567129627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>
        <f t="shared" si="265"/>
        <v>41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42783.999305555553</v>
      </c>
      <c r="T2838" s="11">
        <f t="shared" si="269"/>
        <v>42746.053449074076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42347.741712962961</v>
      </c>
      <c r="T2839" s="11">
        <f t="shared" si="269"/>
        <v>42307.700046296297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>
        <f t="shared" si="265"/>
        <v>37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41864.708333333328</v>
      </c>
      <c r="T2840" s="11">
        <f t="shared" si="269"/>
        <v>41842.399259259255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>
        <f t="shared" si="265"/>
        <v>113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41875.999305555553</v>
      </c>
      <c r="T2841" s="11">
        <f t="shared" si="269"/>
        <v>41853.031874999993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42081.499999999993</v>
      </c>
      <c r="T2842" s="11">
        <f t="shared" si="269"/>
        <v>42059.827303240738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1000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42351.572881944441</v>
      </c>
      <c r="T2843" s="11">
        <f t="shared" si="269"/>
        <v>42291.53121527777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41811.25</v>
      </c>
      <c r="T2844" s="11">
        <f t="shared" si="269"/>
        <v>41784.744155092587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42533.958333333336</v>
      </c>
      <c r="T2845" s="11">
        <f t="shared" si="269"/>
        <v>42492.529513888883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>
        <f t="shared" si="265"/>
        <v>550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42739.337731481479</v>
      </c>
      <c r="T2846" s="11">
        <f t="shared" si="269"/>
        <v>42709.337731481479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>
        <f t="shared" si="265"/>
        <v>192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42162.808252314811</v>
      </c>
      <c r="T2847" s="11">
        <f t="shared" si="269"/>
        <v>42102.808252314811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42153.483726851853</v>
      </c>
      <c r="T2848" s="11">
        <f t="shared" si="269"/>
        <v>42108.483726851853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42513.597974537035</v>
      </c>
      <c r="T2849" s="11">
        <f t="shared" si="269"/>
        <v>42453.597974537035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>
        <f t="shared" si="265"/>
        <v>11667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42153.440497685187</v>
      </c>
      <c r="T2850" s="11">
        <f t="shared" si="269"/>
        <v>42123.440497685187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500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42483.219907407409</v>
      </c>
      <c r="T2851" s="11">
        <f t="shared" si="269"/>
        <v>42453.219907407409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>
        <f t="shared" si="265"/>
        <v>615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41887.798738425925</v>
      </c>
      <c r="T2852" s="11">
        <f t="shared" si="269"/>
        <v>41857.798738425925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42398.761805555558</v>
      </c>
      <c r="T2853" s="11">
        <f t="shared" si="269"/>
        <v>42389.794317129628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>
        <f t="shared" si="265"/>
        <v>833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41810.836840277778</v>
      </c>
      <c r="T2854" s="11">
        <f t="shared" si="269"/>
        <v>41780.836840277778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41895.98260416666</v>
      </c>
      <c r="T2855" s="11">
        <f t="shared" si="269"/>
        <v>41835.98260416666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>
        <f t="shared" si="265"/>
        <v>71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42131.508321759255</v>
      </c>
      <c r="T2856" s="11">
        <f t="shared" si="269"/>
        <v>42111.508321759255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120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42398.773611111108</v>
      </c>
      <c r="T2857" s="11">
        <f t="shared" si="269"/>
        <v>42369.799432870372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>
        <f t="shared" si="265"/>
        <v>500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42224.69027777778</v>
      </c>
      <c r="T2858" s="11">
        <f t="shared" si="269"/>
        <v>42164.829247685186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>
        <f t="shared" si="265"/>
        <v>2533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42786.541666666664</v>
      </c>
      <c r="T2859" s="11">
        <f t="shared" si="269"/>
        <v>42726.711747685178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41978.269444444442</v>
      </c>
      <c r="T2860" s="11">
        <f t="shared" si="269"/>
        <v>41954.336747685178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>
        <f t="shared" si="265"/>
        <v>2000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42293.153981481482</v>
      </c>
      <c r="T2861" s="11">
        <f t="shared" si="269"/>
        <v>42233.153981481482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>
        <f t="shared" si="265"/>
        <v>444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42540.592314814807</v>
      </c>
      <c r="T2862" s="11">
        <f t="shared" si="269"/>
        <v>42480.592314814807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83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42271.3825</v>
      </c>
      <c r="T2863" s="11">
        <f t="shared" si="269"/>
        <v>42257.3825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>
        <f t="shared" si="265"/>
        <v>4233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41814.581354166665</v>
      </c>
      <c r="T2864" s="11">
        <f t="shared" si="269"/>
        <v>41784.581354166665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>
        <f t="shared" si="265"/>
        <v>50000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41891.46670138889</v>
      </c>
      <c r="T2865" s="11">
        <f t="shared" si="269"/>
        <v>41831.46670138889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>
        <f t="shared" si="265"/>
        <v>833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42202.345833333333</v>
      </c>
      <c r="T2866" s="11">
        <f t="shared" si="269"/>
        <v>42172.405173611107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42009.905775462961</v>
      </c>
      <c r="T2867" s="11">
        <f t="shared" si="269"/>
        <v>41949.905775462961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>
        <f t="shared" si="265"/>
        <v>2500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42657.708333333336</v>
      </c>
      <c r="T2868" s="11">
        <f t="shared" si="269"/>
        <v>42627.746770833335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>
        <f t="shared" si="265"/>
        <v>250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42554.958333333336</v>
      </c>
      <c r="T2869" s="11">
        <f t="shared" si="269"/>
        <v>42530.986944444441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>
        <f t="shared" si="265"/>
        <v>250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42648.618680555555</v>
      </c>
      <c r="T2870" s="11">
        <f t="shared" si="269"/>
        <v>42618.618680555555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>
        <f t="shared" si="265"/>
        <v>4000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42570.385196759256</v>
      </c>
      <c r="T2871" s="11">
        <f t="shared" si="269"/>
        <v>42540.385196759256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556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41775.981076388889</v>
      </c>
      <c r="T2872" s="11">
        <f t="shared" si="269"/>
        <v>41745.981076388889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>
        <f t="shared" si="265"/>
        <v>769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41994.530243055553</v>
      </c>
      <c r="T2873" s="11">
        <f t="shared" si="269"/>
        <v>41974.530243055553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42174.907847222225</v>
      </c>
      <c r="T2874" s="11">
        <f t="shared" si="269"/>
        <v>42114.907847222225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>
        <f t="shared" si="265"/>
        <v>313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42032.609155092585</v>
      </c>
      <c r="T2875" s="11">
        <f t="shared" si="269"/>
        <v>42002.609155092585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>
        <f t="shared" si="265"/>
        <v>1667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42752.636412037034</v>
      </c>
      <c r="T2876" s="11">
        <f t="shared" si="269"/>
        <v>42722.636412037034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>
        <f t="shared" si="265"/>
        <v>6667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42494.920057870368</v>
      </c>
      <c r="T2877" s="11">
        <f t="shared" si="269"/>
        <v>42464.920057870368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42201.535636574066</v>
      </c>
      <c r="T2878" s="11">
        <f t="shared" si="269"/>
        <v>42171.535636574066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>
        <f t="shared" si="265"/>
        <v>1000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42704.499999999993</v>
      </c>
      <c r="T2879" s="11">
        <f t="shared" si="269"/>
        <v>42672.746805555551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>
        <f t="shared" si="265"/>
        <v>750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42188.407349537032</v>
      </c>
      <c r="T2880" s="11">
        <f t="shared" si="269"/>
        <v>42128.407349537032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>
        <f t="shared" si="265"/>
        <v>11200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42389.516909722217</v>
      </c>
      <c r="T2881" s="11">
        <f t="shared" si="269"/>
        <v>42359.516909722217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</v>
      </c>
      <c r="P2882">
        <f t="shared" si="265"/>
        <v>414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42236.503472222219</v>
      </c>
      <c r="T2882" s="11">
        <f t="shared" si="269"/>
        <v>42192.69736111111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ROUND(IFERROR(E2883/D2883*100,0),0)</f>
        <v>0</v>
      </c>
      <c r="P2883">
        <f t="shared" ref="P2883:P2946" si="271">IFERROR(ROUND(D2883/L2883,0),0)</f>
        <v>0</v>
      </c>
      <c r="Q2883" t="str">
        <f t="shared" ref="Q2883:Q2946" si="272">LEFT(N2883,FIND("/",N2883,1)-1)</f>
        <v>theater</v>
      </c>
      <c r="R2883" t="str">
        <f t="shared" ref="R2883:R2946" si="273">MID(N2883,FIND("/",N2883,1)+1,LEN(N2883))</f>
        <v>plays</v>
      </c>
      <c r="S2883" s="11">
        <f t="shared" ref="S2883:S2946" si="274">I2883/60/60/24+DATE(1970,1,1)+(-5/24)</f>
        <v>41976.430972222217</v>
      </c>
      <c r="T2883" s="11">
        <f t="shared" ref="T2883:T2946" si="275">J2883/60/60/24+DATE(1970,1,1)+(-5/24)</f>
        <v>41916.389305555553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>
        <f t="shared" si="271"/>
        <v>188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42491.387939814813</v>
      </c>
      <c r="T2884" s="11">
        <f t="shared" si="275"/>
        <v>42461.387939814813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>
        <f t="shared" si="271"/>
        <v>2000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42405.999305555553</v>
      </c>
      <c r="T2885" s="11">
        <f t="shared" si="275"/>
        <v>42370.694872685184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>
        <f t="shared" si="271"/>
        <v>11250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41978.518923611111</v>
      </c>
      <c r="T2886" s="11">
        <f t="shared" si="275"/>
        <v>41948.518923611111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>
        <f t="shared" si="271"/>
        <v>80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42076.82640046296</v>
      </c>
      <c r="T2887" s="11">
        <f t="shared" si="275"/>
        <v>42046.868067129624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200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42265.957638888889</v>
      </c>
      <c r="T2888" s="11">
        <f t="shared" si="275"/>
        <v>42261.424583333333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>
        <f t="shared" si="271"/>
        <v>3000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42015.219027777777</v>
      </c>
      <c r="T2889" s="11">
        <f t="shared" si="275"/>
        <v>41985.219027777777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41929.999305555553</v>
      </c>
      <c r="T2890" s="11">
        <f t="shared" si="275"/>
        <v>41922.326851851853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>
        <f t="shared" si="271"/>
        <v>214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41880.654918981476</v>
      </c>
      <c r="T2891" s="11">
        <f t="shared" si="275"/>
        <v>41850.654918981476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>
        <f t="shared" si="271"/>
        <v>667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41859.916666666664</v>
      </c>
      <c r="T2892" s="11">
        <f t="shared" si="275"/>
        <v>41831.534629629627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>
        <f t="shared" si="271"/>
        <v>1000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42475.633425925924</v>
      </c>
      <c r="T2893" s="11">
        <f t="shared" si="275"/>
        <v>42415.675092592595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>
        <f t="shared" si="271"/>
        <v>324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41876.666666666664</v>
      </c>
      <c r="T2894" s="11">
        <f t="shared" si="275"/>
        <v>41869.505833333329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>
        <f t="shared" si="271"/>
        <v>2500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42012.874999999993</v>
      </c>
      <c r="T2895" s="11">
        <f t="shared" si="275"/>
        <v>41953.564756944441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42097.736284722218</v>
      </c>
      <c r="T2896" s="11">
        <f t="shared" si="275"/>
        <v>42037.777951388889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>
        <f t="shared" si="271"/>
        <v>125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41812.666666666664</v>
      </c>
      <c r="T2897" s="11">
        <f t="shared" si="275"/>
        <v>41811.347129629627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>
        <f t="shared" si="271"/>
        <v>250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42716.041666666664</v>
      </c>
      <c r="T2898" s="11">
        <f t="shared" si="275"/>
        <v>42701.700474537036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>
        <f t="shared" si="271"/>
        <v>4000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42288.436863425923</v>
      </c>
      <c r="T2899" s="11">
        <f t="shared" si="275"/>
        <v>42258.438171296293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>
        <f t="shared" si="271"/>
        <v>625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42308.456631944442</v>
      </c>
      <c r="T2900" s="11">
        <f t="shared" si="275"/>
        <v>42278.456631944442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42574.869884259257</v>
      </c>
      <c r="T2901" s="11">
        <f t="shared" si="275"/>
        <v>42514.869884259257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>
        <f t="shared" si="271"/>
        <v>786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41860.025833333333</v>
      </c>
      <c r="T2902" s="11">
        <f t="shared" si="275"/>
        <v>41830.025833333333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>
        <f t="shared" si="271"/>
        <v>375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42042.696053240739</v>
      </c>
      <c r="T2903" s="11">
        <f t="shared" si="275"/>
        <v>41982.696053240739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>
        <f t="shared" si="271"/>
        <v>150000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42240.231435185182</v>
      </c>
      <c r="T2904" s="11">
        <f t="shared" si="275"/>
        <v>42210.231435185182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>
        <f t="shared" si="271"/>
        <v>1250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42255.95854166666</v>
      </c>
      <c r="T2905" s="11">
        <f t="shared" si="275"/>
        <v>42195.95854166666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375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41952.291666666664</v>
      </c>
      <c r="T2906" s="11">
        <f t="shared" si="275"/>
        <v>41940.759618055556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>
        <f t="shared" si="271"/>
        <v>206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42619.848530092589</v>
      </c>
      <c r="T2907" s="11">
        <f t="shared" si="275"/>
        <v>42605.848530092589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>
        <f t="shared" si="271"/>
        <v>857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42216.833333333336</v>
      </c>
      <c r="T2908" s="11">
        <f t="shared" si="275"/>
        <v>42199.440578703703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>
        <f t="shared" si="271"/>
        <v>1250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42504.669409722213</v>
      </c>
      <c r="T2909" s="11">
        <f t="shared" si="275"/>
        <v>42444.669409722213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>
        <f t="shared" si="271"/>
        <v>1920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42529.523368055547</v>
      </c>
      <c r="T2910" s="11">
        <f t="shared" si="275"/>
        <v>42499.523368055547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>
        <f t="shared" si="271"/>
        <v>180000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41968.615277777775</v>
      </c>
      <c r="T2911" s="11">
        <f t="shared" si="275"/>
        <v>41929.057881944442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>
        <f t="shared" si="271"/>
        <v>30000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42167.632951388885</v>
      </c>
      <c r="T2912" s="11">
        <f t="shared" si="275"/>
        <v>42107.632951388885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>
        <f t="shared" si="271"/>
        <v>129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42182.560486111113</v>
      </c>
      <c r="T2913" s="11">
        <f t="shared" si="275"/>
        <v>42142.560486111113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>
        <f t="shared" si="271"/>
        <v>555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42383.923310185179</v>
      </c>
      <c r="T2914" s="11">
        <f t="shared" si="275"/>
        <v>42353.923310185179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>
        <f t="shared" si="271"/>
        <v>5000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41888.714571759258</v>
      </c>
      <c r="T2915" s="11">
        <f t="shared" si="275"/>
        <v>41828.714571759258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>
        <f t="shared" si="271"/>
        <v>25000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42077.657337962963</v>
      </c>
      <c r="T2916" s="11">
        <f t="shared" si="275"/>
        <v>42017.699004629627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>
        <f t="shared" si="271"/>
        <v>333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42445.1480324074</v>
      </c>
      <c r="T2917" s="11">
        <f t="shared" si="275"/>
        <v>42415.189699074072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>
        <f t="shared" si="271"/>
        <v>264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41778.268391203703</v>
      </c>
      <c r="T2918" s="11">
        <f t="shared" si="275"/>
        <v>41755.268391203703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>
        <f t="shared" si="271"/>
        <v>222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42263.026006944441</v>
      </c>
      <c r="T2919" s="11">
        <f t="shared" si="275"/>
        <v>42245.026006944441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>
        <f t="shared" si="271"/>
        <v>250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42306.421377314815</v>
      </c>
      <c r="T2920" s="11">
        <f t="shared" si="275"/>
        <v>42278.421377314815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>
        <f t="shared" si="271"/>
        <v>100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41856.411215277774</v>
      </c>
      <c r="T2921" s="11">
        <f t="shared" si="275"/>
        <v>41826.411215277774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>
        <f t="shared" si="271"/>
        <v>192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42088.54247685185</v>
      </c>
      <c r="T2922" s="11">
        <f t="shared" si="275"/>
        <v>42058.584143518521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33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41907.678287037037</v>
      </c>
      <c r="T2923" s="11">
        <f t="shared" si="275"/>
        <v>41877.678287037037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42142.665821759256</v>
      </c>
      <c r="T2924" s="11">
        <f t="shared" si="275"/>
        <v>42097.665821759256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42027.916666666664</v>
      </c>
      <c r="T2925" s="11">
        <f t="shared" si="275"/>
        <v>42012.944201388884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>
        <f t="shared" si="271"/>
        <v>170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42132.957638888889</v>
      </c>
      <c r="T2926" s="11">
        <f t="shared" si="275"/>
        <v>42103.348495370366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>
        <f t="shared" si="271"/>
        <v>226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41893.375787037032</v>
      </c>
      <c r="T2927" s="11">
        <f t="shared" si="275"/>
        <v>41863.375787037032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60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42058.557627314811</v>
      </c>
      <c r="T2928" s="11">
        <f t="shared" si="275"/>
        <v>42044.557627314811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>
        <f t="shared" si="271"/>
        <v>86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</v>
      </c>
      <c r="T2929" s="11">
        <f t="shared" si="275"/>
        <v>41806.460983796293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42433.789884259262</v>
      </c>
      <c r="T2930" s="11">
        <f t="shared" si="275"/>
        <v>42403.789884259262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>
        <f t="shared" si="271"/>
        <v>250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41784.355995370366</v>
      </c>
      <c r="T2931" s="11">
        <f t="shared" si="275"/>
        <v>41754.355995370366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>
        <f t="shared" si="271"/>
        <v>161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42131.375740740739</v>
      </c>
      <c r="T2932" s="11">
        <f t="shared" si="275"/>
        <v>42101.375740740739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83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41897.047222222223</v>
      </c>
      <c r="T2933" s="11">
        <f t="shared" si="275"/>
        <v>41872.082905092589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>
        <f t="shared" si="271"/>
        <v>82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42056.249999999993</v>
      </c>
      <c r="T2934" s="11">
        <f t="shared" si="275"/>
        <v>42024.956446759257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>
        <f t="shared" si="271"/>
        <v>46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42525.748298611106</v>
      </c>
      <c r="T2935" s="11">
        <f t="shared" si="275"/>
        <v>42495.748298611106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41805.427824074075</v>
      </c>
      <c r="T2936" s="11">
        <f t="shared" si="275"/>
        <v>41775.427824074075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>
        <f t="shared" si="271"/>
        <v>90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42611.499999999993</v>
      </c>
      <c r="T2937" s="11">
        <f t="shared" si="275"/>
        <v>42553.375092592592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29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41924.999305555553</v>
      </c>
      <c r="T2938" s="11">
        <f t="shared" si="275"/>
        <v>41912.442395833328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>
        <f t="shared" si="271"/>
        <v>27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41833.248993055553</v>
      </c>
      <c r="T2939" s="11">
        <f t="shared" si="275"/>
        <v>41803.248993055553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>
        <f t="shared" si="271"/>
        <v>125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42034.495532407404</v>
      </c>
      <c r="T2940" s="11">
        <f t="shared" si="275"/>
        <v>42004.495532407404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>
        <f t="shared" si="271"/>
        <v>320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41878.833333333328</v>
      </c>
      <c r="T2941" s="11">
        <f t="shared" si="275"/>
        <v>41845.60083333333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>
        <f t="shared" si="271"/>
        <v>76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42022.565023148149</v>
      </c>
      <c r="T2942" s="11">
        <f t="shared" si="275"/>
        <v>41982.565023148149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>
        <f t="shared" si="271"/>
        <v>25000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42064.751793981479</v>
      </c>
      <c r="T2943" s="11">
        <f t="shared" si="275"/>
        <v>42034.751793981479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>
        <f t="shared" si="271"/>
        <v>990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42354.637499999997</v>
      </c>
      <c r="T2944" s="11">
        <f t="shared" si="275"/>
        <v>42334.595590277771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42106.921064814807</v>
      </c>
      <c r="T2945" s="11">
        <f t="shared" si="275"/>
        <v>42076.921064814807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>
        <f t="shared" si="271"/>
        <v>10000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42162.705995370365</v>
      </c>
      <c r="T2946" s="11">
        <f t="shared" si="275"/>
        <v>42132.705995370365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ROUND(IFERROR(E2947/D2947*100,0),0)</f>
        <v>0</v>
      </c>
      <c r="P2947">
        <f t="shared" ref="P2947:P3010" si="277">IFERROR(ROUND(D2947/L2947,0),0)</f>
        <v>0</v>
      </c>
      <c r="Q2947" t="str">
        <f t="shared" ref="Q2947:Q3010" si="278">LEFT(N2947,FIND("/",N2947,1)-1)</f>
        <v>theater</v>
      </c>
      <c r="R2947" t="str">
        <f t="shared" ref="R2947:R3010" si="279">MID(N2947,FIND("/",N2947,1)+1,LEN(N2947))</f>
        <v>spaces</v>
      </c>
      <c r="S2947" s="11">
        <f t="shared" ref="S2947:S3010" si="280">I2947/60/60/24+DATE(1970,1,1)+(-5/24)</f>
        <v>42147.931250000001</v>
      </c>
      <c r="T2947" s="11">
        <f t="shared" ref="T2947:T3010" si="281">J2947/60/60/24+DATE(1970,1,1)+(-5/24)</f>
        <v>42117.931250000001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>
        <f t="shared" si="277"/>
        <v>1000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42597.322824074072</v>
      </c>
      <c r="T2948" s="11">
        <f t="shared" si="281"/>
        <v>42567.322824074072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>
        <f t="shared" si="277"/>
        <v>1923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42698.507638888892</v>
      </c>
      <c r="T2949" s="11">
        <f t="shared" si="281"/>
        <v>42649.353784722225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>
        <f t="shared" si="277"/>
        <v>55556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42157.440891203696</v>
      </c>
      <c r="T2950" s="11">
        <f t="shared" si="281"/>
        <v>42097.440891203696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>
        <f t="shared" si="277"/>
        <v>500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42327.656446759262</v>
      </c>
      <c r="T2951" s="11">
        <f t="shared" si="281"/>
        <v>42297.61478009259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42392.156851851854</v>
      </c>
      <c r="T2952" s="11">
        <f t="shared" si="281"/>
        <v>42362.156851851854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>
        <f t="shared" si="277"/>
        <v>862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41917.594594907401</v>
      </c>
      <c r="T2953" s="11">
        <f t="shared" si="281"/>
        <v>41872.594594907401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>
        <f t="shared" si="277"/>
        <v>2500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42659.958333333336</v>
      </c>
      <c r="T2954" s="11">
        <f t="shared" si="281"/>
        <v>42628.481932870367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>
        <f t="shared" si="277"/>
        <v>133333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42285.583576388883</v>
      </c>
      <c r="T2955" s="11">
        <f t="shared" si="281"/>
        <v>42255.583576388883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42810.333368055559</v>
      </c>
      <c r="T2956" s="11">
        <f t="shared" si="281"/>
        <v>42790.375034722216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>
        <f t="shared" si="277"/>
        <v>109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42171.532974537033</v>
      </c>
      <c r="T2957" s="11">
        <f t="shared" si="281"/>
        <v>42141.532974537033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>
        <f t="shared" si="277"/>
        <v>395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42494.750578703701</v>
      </c>
      <c r="T2958" s="11">
        <f t="shared" si="281"/>
        <v>42464.750578703701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>
        <f t="shared" si="277"/>
        <v>5000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42090.761249999996</v>
      </c>
      <c r="T2959" s="11">
        <f t="shared" si="281"/>
        <v>42030.80291666666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42498.529131944444</v>
      </c>
      <c r="T2960" s="11">
        <f t="shared" si="281"/>
        <v>42438.570798611108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42527.800057870372</v>
      </c>
      <c r="T2961" s="11">
        <f t="shared" si="281"/>
        <v>42497.800057870372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41893.54887731481</v>
      </c>
      <c r="T2962" s="11">
        <f t="shared" si="281"/>
        <v>41863.54887731481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>
        <f t="shared" si="277"/>
        <v>46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42088.958333333336</v>
      </c>
      <c r="T2963" s="11">
        <f t="shared" si="281"/>
        <v>42061.004155092589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>
        <f t="shared" si="277"/>
        <v>50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42064.082638888889</v>
      </c>
      <c r="T2964" s="11">
        <f t="shared" si="281"/>
        <v>42036.035949074074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>
        <f t="shared" si="277"/>
        <v>102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42187.26185185185</v>
      </c>
      <c r="T2965" s="11">
        <f t="shared" si="281"/>
        <v>42157.26185185185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41857.688888888886</v>
      </c>
      <c r="T2966" s="11">
        <f t="shared" si="281"/>
        <v>41827.701608796291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>
        <f t="shared" si="277"/>
        <v>38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42192.521215277775</v>
      </c>
      <c r="T2967" s="11">
        <f t="shared" si="281"/>
        <v>42162.521215277775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>
        <f t="shared" si="277"/>
        <v>78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42263.530231481483</v>
      </c>
      <c r="T2968" s="11">
        <f t="shared" si="281"/>
        <v>42233.530231481483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>
        <f t="shared" si="277"/>
        <v>70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42071.947824074072</v>
      </c>
      <c r="T2969" s="11">
        <f t="shared" si="281"/>
        <v>42041.989490740736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74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42598.957638888889</v>
      </c>
      <c r="T2970" s="11">
        <f t="shared" si="281"/>
        <v>42585.315509259257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>
        <f t="shared" si="277"/>
        <v>59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42127.743750000001</v>
      </c>
      <c r="T2971" s="11">
        <f t="shared" si="281"/>
        <v>42097.578159722216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66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41838.461238425924</v>
      </c>
      <c r="T2972" s="11">
        <f t="shared" si="281"/>
        <v>41808.461238425924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>
        <f t="shared" si="277"/>
        <v>74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41882.449976851851</v>
      </c>
      <c r="T2973" s="11">
        <f t="shared" si="281"/>
        <v>41852.449976851851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>
        <f t="shared" si="277"/>
        <v>118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42708.833333333336</v>
      </c>
      <c r="T2974" s="11">
        <f t="shared" si="281"/>
        <v>42693.90185185185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>
        <f t="shared" si="277"/>
        <v>152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42369.958333333336</v>
      </c>
      <c r="T2975" s="11">
        <f t="shared" si="281"/>
        <v>42341.610046296293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57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41907.857638888883</v>
      </c>
      <c r="T2976" s="11">
        <f t="shared" si="281"/>
        <v>41879.852673611109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41969.916666666664</v>
      </c>
      <c r="T2977" s="11">
        <f t="shared" si="281"/>
        <v>41941.475532407407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>
        <f t="shared" si="277"/>
        <v>5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42442.291666666664</v>
      </c>
      <c r="T2978" s="11">
        <f t="shared" si="281"/>
        <v>42425.522337962961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>
        <f t="shared" si="277"/>
        <v>100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42085.884722222218</v>
      </c>
      <c r="T2979" s="11">
        <f t="shared" si="281"/>
        <v>42026.672847222224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>
        <f t="shared" si="277"/>
        <v>47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41932.040972222218</v>
      </c>
      <c r="T2980" s="11">
        <f t="shared" si="281"/>
        <v>41922.432256944441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>
        <f t="shared" si="277"/>
        <v>109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42010.041666666664</v>
      </c>
      <c r="T2981" s="11">
        <f t="shared" si="281"/>
        <v>41993.616006944438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>
        <f t="shared" si="277"/>
        <v>125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42239.874999999993</v>
      </c>
      <c r="T2982" s="11">
        <f t="shared" si="281"/>
        <v>42219.70752314815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>
        <f t="shared" si="277"/>
        <v>41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42270.351342592585</v>
      </c>
      <c r="T2983" s="11">
        <f t="shared" si="281"/>
        <v>42225.351342592585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>
        <f t="shared" si="277"/>
        <v>85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42411.478506944441</v>
      </c>
      <c r="T2984" s="11">
        <f t="shared" si="281"/>
        <v>42381.478506944441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>
        <f t="shared" si="277"/>
        <v>106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41954.465694444443</v>
      </c>
      <c r="T2985" s="11">
        <f t="shared" si="281"/>
        <v>41894.424027777779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42606.070381944439</v>
      </c>
      <c r="T2986" s="11">
        <f t="shared" si="281"/>
        <v>42576.070381944439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>
        <f t="shared" si="277"/>
        <v>90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42673.958333333336</v>
      </c>
      <c r="T2987" s="11">
        <f t="shared" si="281"/>
        <v>42654.765370370362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>
        <f t="shared" si="277"/>
        <v>43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42491.250069444439</v>
      </c>
      <c r="T2988" s="11">
        <f t="shared" si="281"/>
        <v>42431.29173611111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>
        <f t="shared" si="277"/>
        <v>94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42655.791666666664</v>
      </c>
      <c r="T2989" s="11">
        <f t="shared" si="281"/>
        <v>42627.098969907405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42541.153715277782</v>
      </c>
      <c r="T2990" s="11">
        <f t="shared" si="281"/>
        <v>42511.153715277782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>
        <f t="shared" si="277"/>
        <v>55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42358.999305555553</v>
      </c>
      <c r="T2991" s="11">
        <f t="shared" si="281"/>
        <v>42336.812060185184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42376.365972222215</v>
      </c>
      <c r="T2992" s="11">
        <f t="shared" si="281"/>
        <v>42341.365972222215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>
        <f t="shared" si="277"/>
        <v>91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42762.628819444442</v>
      </c>
      <c r="T2993" s="11">
        <f t="shared" si="281"/>
        <v>42740.628819444442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>
        <f t="shared" si="277"/>
        <v>47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42652.559143518512</v>
      </c>
      <c r="T2994" s="11">
        <f t="shared" si="281"/>
        <v>42622.559143518512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>
        <f t="shared" si="277"/>
        <v>45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42420.63040509259</v>
      </c>
      <c r="T2995" s="11">
        <f t="shared" si="281"/>
        <v>42390.63040509259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>
        <f t="shared" si="277"/>
        <v>5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41915.270509259259</v>
      </c>
      <c r="T2996" s="11">
        <f t="shared" si="281"/>
        <v>41885.270509259259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>
        <f t="shared" si="277"/>
        <v>60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42754.456840277773</v>
      </c>
      <c r="T2997" s="11">
        <f t="shared" si="281"/>
        <v>42724.456840277773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>
        <f t="shared" si="277"/>
        <v>89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42150.70416666667</v>
      </c>
      <c r="T2998" s="11">
        <f t="shared" si="281"/>
        <v>42090.70416666667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>
        <f t="shared" si="277"/>
        <v>87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42792.999305555553</v>
      </c>
      <c r="T2999" s="11">
        <f t="shared" si="281"/>
        <v>42775.525381944441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>
        <f t="shared" si="277"/>
        <v>115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41805.975694444445</v>
      </c>
      <c r="T3000" s="11">
        <f t="shared" si="281"/>
        <v>41777.985289351847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>
        <f t="shared" si="277"/>
        <v>68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42794.874999999993</v>
      </c>
      <c r="T3001" s="11">
        <f t="shared" si="281"/>
        <v>42780.531944444439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42766.541666666664</v>
      </c>
      <c r="T3002" s="11">
        <f t="shared" si="281"/>
        <v>42752.61886574074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>
        <f t="shared" si="277"/>
        <v>41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42564.687291666669</v>
      </c>
      <c r="T3003" s="11">
        <f t="shared" si="281"/>
        <v>42534.687291666669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>
        <f t="shared" si="277"/>
        <v>67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41269.627916666665</v>
      </c>
      <c r="T3004" s="11">
        <f t="shared" si="281"/>
        <v>41239.627916666665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>
        <f t="shared" si="277"/>
        <v>176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42430.040972222218</v>
      </c>
      <c r="T3005" s="11">
        <f t="shared" si="281"/>
        <v>42398.640925925924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>
        <f t="shared" si="277"/>
        <v>144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41958.714398148142</v>
      </c>
      <c r="T3006" s="11">
        <f t="shared" si="281"/>
        <v>41928.672731481478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>
        <f t="shared" si="277"/>
        <v>90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41918.466493055552</v>
      </c>
      <c r="T3007" s="11">
        <f t="shared" si="281"/>
        <v>41888.466493055552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>
        <f t="shared" si="277"/>
        <v>82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41987.548506944448</v>
      </c>
      <c r="T3008" s="11">
        <f t="shared" si="281"/>
        <v>41957.548506944448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30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42119.007905092592</v>
      </c>
      <c r="T3009" s="11">
        <f t="shared" si="281"/>
        <v>42098.007905092592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</v>
      </c>
      <c r="P3010">
        <f t="shared" si="277"/>
        <v>115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42390.003692129627</v>
      </c>
      <c r="T3010" s="11">
        <f t="shared" si="281"/>
        <v>42360.003692129627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ROUND(IFERROR(E3011/D3011*100,0),0)</f>
        <v>120</v>
      </c>
      <c r="P3011">
        <f t="shared" ref="P3011:P3074" si="283">IFERROR(ROUND(D3011/L3011,0),0)</f>
        <v>195</v>
      </c>
      <c r="Q3011" t="str">
        <f t="shared" ref="Q3011:Q3074" si="284">LEFT(N3011,FIND("/",N3011,1)-1)</f>
        <v>theater</v>
      </c>
      <c r="R3011" t="str">
        <f t="shared" ref="R3011:R3074" si="285">MID(N3011,FIND("/",N3011,1)+1,LEN(N3011))</f>
        <v>spaces</v>
      </c>
      <c r="S3011" s="11">
        <f t="shared" ref="S3011:S3074" si="286">I3011/60/60/24+DATE(1970,1,1)+(-5/24)</f>
        <v>41969.403240740743</v>
      </c>
      <c r="T3011" s="11">
        <f t="shared" ref="T3011:T3074" si="287">J3011/60/60/24+DATE(1970,1,1)+(-5/24)</f>
        <v>41939.361574074072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100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42056.624062499999</v>
      </c>
      <c r="T3012" s="11">
        <f t="shared" si="287"/>
        <v>41996.624062499999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>
        <f t="shared" si="283"/>
        <v>12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42361.749305555553</v>
      </c>
      <c r="T3013" s="11">
        <f t="shared" si="287"/>
        <v>42334.260601851849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>
        <f t="shared" si="283"/>
        <v>73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42045.494560185187</v>
      </c>
      <c r="T3014" s="11">
        <f t="shared" si="287"/>
        <v>42024.494560185187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>
        <f t="shared" si="283"/>
        <v>93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42176.627881944441</v>
      </c>
      <c r="T3015" s="11">
        <f t="shared" si="287"/>
        <v>42146.627881944441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>
        <f t="shared" si="283"/>
        <v>45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</v>
      </c>
      <c r="T3016" s="11">
        <f t="shared" si="287"/>
        <v>41919.915277777778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>
        <f t="shared" si="283"/>
        <v>85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41800.958333333328</v>
      </c>
      <c r="T3017" s="11">
        <f t="shared" si="287"/>
        <v>41785.518958333334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>
        <f t="shared" si="283"/>
        <v>236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41838.339722222219</v>
      </c>
      <c r="T3018" s="11">
        <f t="shared" si="287"/>
        <v>41778.339722222219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>
        <f t="shared" si="283"/>
        <v>138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41871.641701388886</v>
      </c>
      <c r="T3019" s="11">
        <f t="shared" si="287"/>
        <v>41841.641701388886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>
        <f t="shared" si="283"/>
        <v>102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42205.708333333336</v>
      </c>
      <c r="T3020" s="11">
        <f t="shared" si="287"/>
        <v>42163.090000000004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>
        <f t="shared" si="283"/>
        <v>66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41785.916666666664</v>
      </c>
      <c r="T3021" s="11">
        <f t="shared" si="287"/>
        <v>41758.625231481477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>
        <f t="shared" si="283"/>
        <v>233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42230.638113425921</v>
      </c>
      <c r="T3022" s="11">
        <f t="shared" si="287"/>
        <v>42170.638113425921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>
        <f t="shared" si="283"/>
        <v>44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42696.040972222218</v>
      </c>
      <c r="T3023" s="11">
        <f t="shared" si="287"/>
        <v>42660.410520833328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>
        <f t="shared" si="283"/>
        <v>161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42609.745474537034</v>
      </c>
      <c r="T3024" s="11">
        <f t="shared" si="287"/>
        <v>42564.745474537034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117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42166.46743055556</v>
      </c>
      <c r="T3025" s="11">
        <f t="shared" si="287"/>
        <v>42121.46743055556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>
        <f t="shared" si="283"/>
        <v>27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41188.785590277774</v>
      </c>
      <c r="T3026" s="11">
        <f t="shared" si="287"/>
        <v>41158.785590277774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>
        <f t="shared" si="283"/>
        <v>17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41789.458333333328</v>
      </c>
      <c r="T3027" s="11">
        <f t="shared" si="287"/>
        <v>41761.301076388889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>
        <f t="shared" si="283"/>
        <v>36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42797.251064814809</v>
      </c>
      <c r="T3028" s="11">
        <f t="shared" si="287"/>
        <v>42783.251064814809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>
        <f t="shared" si="283"/>
        <v>125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42083.454293981478</v>
      </c>
      <c r="T3029" s="11">
        <f t="shared" si="287"/>
        <v>42053.49596064815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>
        <f t="shared" si="283"/>
        <v>51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42597.055844907409</v>
      </c>
      <c r="T3030" s="11">
        <f t="shared" si="287"/>
        <v>42567.055844907409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>
        <f t="shared" si="283"/>
        <v>86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41960.982638888883</v>
      </c>
      <c r="T3031" s="11">
        <f t="shared" si="287"/>
        <v>41932.500543981478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>
        <f t="shared" si="283"/>
        <v>43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42263.5390162037</v>
      </c>
      <c r="T3032" s="11">
        <f t="shared" si="287"/>
        <v>42233.5390162037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42657.674155092587</v>
      </c>
      <c r="T3033" s="11">
        <f t="shared" si="287"/>
        <v>42597.674155092587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>
        <f t="shared" si="283"/>
        <v>40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42257.836331018516</v>
      </c>
      <c r="T3034" s="11">
        <f t="shared" si="287"/>
        <v>42227.836331018516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>
        <f t="shared" si="283"/>
        <v>130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42599.901909722219</v>
      </c>
      <c r="T3035" s="11">
        <f t="shared" si="287"/>
        <v>42569.901909722219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>
        <f t="shared" si="283"/>
        <v>79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42674.957638888889</v>
      </c>
      <c r="T3036" s="11">
        <f t="shared" si="287"/>
        <v>42644.327025462961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>
        <f t="shared" si="283"/>
        <v>81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41398.351956018516</v>
      </c>
      <c r="T3037" s="11">
        <f t="shared" si="287"/>
        <v>41368.351956018516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>
        <f t="shared" si="283"/>
        <v>76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41502.290972222218</v>
      </c>
      <c r="T3038" s="11">
        <f t="shared" si="287"/>
        <v>41466.576898148145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>
        <f t="shared" si="283"/>
        <v>16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40452.999305555553</v>
      </c>
      <c r="T3039" s="11">
        <f t="shared" si="287"/>
        <v>40378.684872685182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42433.043946759259</v>
      </c>
      <c r="T3040" s="11">
        <f t="shared" si="287"/>
        <v>42373.043946759259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>
        <f t="shared" si="283"/>
        <v>85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41637.124305555553</v>
      </c>
      <c r="T3041" s="11">
        <f t="shared" si="287"/>
        <v>41610.586087962962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>
        <f t="shared" si="283"/>
        <v>71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42181.749999999993</v>
      </c>
      <c r="T3042" s="11">
        <f t="shared" si="287"/>
        <v>42177.583576388883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>
        <f t="shared" si="283"/>
        <v>87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42389.660277777781</v>
      </c>
      <c r="T3043" s="11">
        <f t="shared" si="287"/>
        <v>42359.660277777781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41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42283.479710648149</v>
      </c>
      <c r="T3044" s="11">
        <f t="shared" si="287"/>
        <v>42253.479710648149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>
        <f t="shared" si="283"/>
        <v>117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42109.909722222219</v>
      </c>
      <c r="T3045" s="11">
        <f t="shared" si="287"/>
        <v>42082.862256944441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>
        <f t="shared" si="283"/>
        <v>77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42402.518495370365</v>
      </c>
      <c r="T3046" s="11">
        <f t="shared" si="287"/>
        <v>42387.518495370365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>
        <f t="shared" si="283"/>
        <v>63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41872.947395833333</v>
      </c>
      <c r="T3047" s="11">
        <f t="shared" si="287"/>
        <v>41842.947395833333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>
        <f t="shared" si="283"/>
        <v>136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41891.994444444441</v>
      </c>
      <c r="T3048" s="11">
        <f t="shared" si="287"/>
        <v>41862.59474537037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42487.344444444439</v>
      </c>
      <c r="T3049" s="11">
        <f t="shared" si="287"/>
        <v>42443.780717592592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>
        <f t="shared" si="283"/>
        <v>106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42004.681944444441</v>
      </c>
      <c r="T3050" s="11">
        <f t="shared" si="287"/>
        <v>41975.692847222213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>
        <f t="shared" si="283"/>
        <v>69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42168.806192129625</v>
      </c>
      <c r="T3051" s="11">
        <f t="shared" si="287"/>
        <v>42138.806192129625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67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42494.960185185184</v>
      </c>
      <c r="T3052" s="11">
        <f t="shared" si="287"/>
        <v>42464.960185185184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>
        <f t="shared" si="283"/>
        <v>100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42774.207696759251</v>
      </c>
      <c r="T3053" s="11">
        <f t="shared" si="287"/>
        <v>42744.207696759251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>
        <f t="shared" si="283"/>
        <v>25000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42152.457638888889</v>
      </c>
      <c r="T3054" s="11">
        <f t="shared" si="287"/>
        <v>42122.461736111109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>
        <f t="shared" si="283"/>
        <v>3333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41913.957638888889</v>
      </c>
      <c r="T3055" s="11">
        <f t="shared" si="287"/>
        <v>41862.553391203699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42064.836111111108</v>
      </c>
      <c r="T3056" s="11">
        <f t="shared" si="287"/>
        <v>42027.624467592592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>
        <f t="shared" si="283"/>
        <v>20000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42013.749884259254</v>
      </c>
      <c r="T3057" s="11">
        <f t="shared" si="287"/>
        <v>41953.749884259254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41911.428055555552</v>
      </c>
      <c r="T3058" s="11">
        <f t="shared" si="287"/>
        <v>41851.428055555552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42463.400590277779</v>
      </c>
      <c r="T3059" s="11">
        <f t="shared" si="287"/>
        <v>42433.442256944443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>
        <f t="shared" si="283"/>
        <v>6000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42510.165972222218</v>
      </c>
      <c r="T3060" s="11">
        <f t="shared" si="287"/>
        <v>42460.165972222218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>
        <f t="shared" si="283"/>
        <v>1364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41859.727384259255</v>
      </c>
      <c r="T3061" s="11">
        <f t="shared" si="287"/>
        <v>41829.727384259255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>
        <f t="shared" si="283"/>
        <v>36667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42275.066365740735</v>
      </c>
      <c r="T3062" s="11">
        <f t="shared" si="287"/>
        <v>42245.066365740735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41864.575787037036</v>
      </c>
      <c r="T3063" s="11">
        <f t="shared" si="287"/>
        <v>41834.575787037036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>
        <f t="shared" si="283"/>
        <v>149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42277.541666666664</v>
      </c>
      <c r="T3064" s="11">
        <f t="shared" si="287"/>
        <v>42248.3274537037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>
        <f t="shared" si="283"/>
        <v>130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42665.714560185181</v>
      </c>
      <c r="T3065" s="11">
        <f t="shared" si="287"/>
        <v>42630.714560185181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>
        <f t="shared" si="283"/>
        <v>1042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42330.082638888889</v>
      </c>
      <c r="T3066" s="11">
        <f t="shared" si="287"/>
        <v>42298.9218287037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>
        <f t="shared" si="283"/>
        <v>12500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41849.846898148149</v>
      </c>
      <c r="T3067" s="11">
        <f t="shared" si="287"/>
        <v>41824.846898148149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>
        <f t="shared" si="283"/>
        <v>23333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42561.020104166666</v>
      </c>
      <c r="T3068" s="11">
        <f t="shared" si="287"/>
        <v>42531.020104166666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>
        <f t="shared" si="283"/>
        <v>8000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42256.730081018519</v>
      </c>
      <c r="T3069" s="11">
        <f t="shared" si="287"/>
        <v>42226.730081018519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>
        <f t="shared" si="283"/>
        <v>125000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42293.483240740738</v>
      </c>
      <c r="T3070" s="11">
        <f t="shared" si="287"/>
        <v>42263.483240740738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>
        <f t="shared" si="283"/>
        <v>143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41987.625393518516</v>
      </c>
      <c r="T3071" s="11">
        <f t="shared" si="287"/>
        <v>41957.625393518516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>
        <f t="shared" si="283"/>
        <v>625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42711.525104166663</v>
      </c>
      <c r="T3072" s="11">
        <f t="shared" si="287"/>
        <v>42690.525104166663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>
        <f t="shared" si="283"/>
        <v>103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42115.040972222218</v>
      </c>
      <c r="T3073" s="11">
        <f t="shared" si="287"/>
        <v>42097.524085648147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>
        <f t="shared" si="283"/>
        <v>6000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42672.865277777775</v>
      </c>
      <c r="T3074" s="11">
        <f t="shared" si="287"/>
        <v>42658.482199074067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ROUND(IFERROR(E3075/D3075*100,0),0)</f>
        <v>0</v>
      </c>
      <c r="P3075">
        <f t="shared" ref="P3075:P3138" si="289">IFERROR(ROUND(D3075/L3075,0),0)</f>
        <v>400000</v>
      </c>
      <c r="Q3075" t="str">
        <f t="shared" ref="Q3075:Q3138" si="290">LEFT(N3075,FIND("/",N3075,1)-1)</f>
        <v>theater</v>
      </c>
      <c r="R3075" t="str">
        <f t="shared" ref="R3075:R3138" si="291">MID(N3075,FIND("/",N3075,1)+1,LEN(N3075))</f>
        <v>spaces</v>
      </c>
      <c r="S3075" s="11">
        <f t="shared" ref="S3075:S3138" si="292">I3075/60/60/24+DATE(1970,1,1)+(-5/24)</f>
        <v>42169.59652777778</v>
      </c>
      <c r="T3075" s="11">
        <f t="shared" ref="T3075:T3138" si="293">J3075/60/60/24+DATE(1970,1,1)+(-5/24)</f>
        <v>42111.475694444445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>
        <f t="shared" si="289"/>
        <v>8333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42439.362951388881</v>
      </c>
      <c r="T3076" s="11">
        <f t="shared" si="293"/>
        <v>42409.362951388881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>
        <f t="shared" si="289"/>
        <v>750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42600.893981481473</v>
      </c>
      <c r="T3077" s="11">
        <f t="shared" si="293"/>
        <v>42550.893981481473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>
        <f t="shared" si="289"/>
        <v>200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42286.443553240737</v>
      </c>
      <c r="T3078" s="11">
        <f t="shared" si="293"/>
        <v>42226.443553240737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>
        <f t="shared" si="289"/>
        <v>11000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42796.74858796296</v>
      </c>
      <c r="T3079" s="11">
        <f t="shared" si="293"/>
        <v>42766.74858796296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>
        <f t="shared" si="289"/>
        <v>20000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42060.930497685178</v>
      </c>
      <c r="T3080" s="11">
        <f t="shared" si="293"/>
        <v>42030.930497685178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>
        <f t="shared" si="289"/>
        <v>49395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42085.463368055549</v>
      </c>
      <c r="T3081" s="11">
        <f t="shared" si="293"/>
        <v>42055.50503472222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>
        <f t="shared" si="289"/>
        <v>285714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41999.861620370364</v>
      </c>
      <c r="T3082" s="11">
        <f t="shared" si="293"/>
        <v>41939.8199537037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>
        <f t="shared" si="289"/>
        <v>200000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42266.973275462959</v>
      </c>
      <c r="T3083" s="11">
        <f t="shared" si="293"/>
        <v>42236.973275462959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42323.756319444445</v>
      </c>
      <c r="T3084" s="11">
        <f t="shared" si="293"/>
        <v>42293.714652777773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>
        <f t="shared" si="289"/>
        <v>6667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</v>
      </c>
      <c r="T3085" s="11">
        <f t="shared" si="293"/>
        <v>41853.355069444442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>
        <f t="shared" si="289"/>
        <v>677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42129.574999999997</v>
      </c>
      <c r="T3086" s="11">
        <f t="shared" si="293"/>
        <v>42100.515405092585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>
        <f t="shared" si="289"/>
        <v>2778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42276.675451388881</v>
      </c>
      <c r="T3087" s="11">
        <f t="shared" si="293"/>
        <v>42246.675451388881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>
        <f t="shared" si="289"/>
        <v>6667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42233.462488425925</v>
      </c>
      <c r="T3088" s="11">
        <f t="shared" si="293"/>
        <v>42173.462488425925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>
        <f t="shared" si="289"/>
        <v>10000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42724.983680555553</v>
      </c>
      <c r="T3089" s="11">
        <f t="shared" si="293"/>
        <v>42664.942013888889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>
        <f t="shared" si="289"/>
        <v>21667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42012.361805555549</v>
      </c>
      <c r="T3090" s="11">
        <f t="shared" si="293"/>
        <v>41981.363969907405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>
        <f t="shared" si="289"/>
        <v>556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42559.874305555553</v>
      </c>
      <c r="T3091" s="11">
        <f t="shared" si="293"/>
        <v>42528.334293981483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>
        <f t="shared" si="289"/>
        <v>25000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42125.568807870368</v>
      </c>
      <c r="T3092" s="11">
        <f t="shared" si="293"/>
        <v>42065.610474537032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>
        <f t="shared" si="289"/>
        <v>556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42596.740081018514</v>
      </c>
      <c r="T3093" s="11">
        <f t="shared" si="293"/>
        <v>42566.740081018514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>
        <f t="shared" si="289"/>
        <v>4762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42292.708333333336</v>
      </c>
      <c r="T3094" s="11">
        <f t="shared" si="293"/>
        <v>42255.41101851852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>
        <f t="shared" si="289"/>
        <v>235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41790.957638888889</v>
      </c>
      <c r="T3095" s="11">
        <f t="shared" si="293"/>
        <v>41760.700706018513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>
        <f t="shared" si="289"/>
        <v>100000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42267.587453703702</v>
      </c>
      <c r="T3096" s="11">
        <f t="shared" si="293"/>
        <v>42207.587453703702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>
        <f t="shared" si="289"/>
        <v>14920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42582.81689814815</v>
      </c>
      <c r="T3097" s="11">
        <f t="shared" si="293"/>
        <v>42522.81689814815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>
        <f t="shared" si="289"/>
        <v>1429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42144.617199074077</v>
      </c>
      <c r="T3098" s="11">
        <f t="shared" si="293"/>
        <v>42114.617199074077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>
        <f t="shared" si="289"/>
        <v>238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42650.374999999993</v>
      </c>
      <c r="T3099" s="11">
        <f t="shared" si="293"/>
        <v>42629.29515046296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>
        <f t="shared" si="289"/>
        <v>1805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42407.803472222215</v>
      </c>
      <c r="T3100" s="11">
        <f t="shared" si="293"/>
        <v>42359.58390046296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>
        <f t="shared" si="289"/>
        <v>400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42411.981377314813</v>
      </c>
      <c r="T3101" s="11">
        <f t="shared" si="293"/>
        <v>42381.981377314813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>
        <f t="shared" si="289"/>
        <v>923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41932.4140625</v>
      </c>
      <c r="T3102" s="11">
        <f t="shared" si="293"/>
        <v>41902.4140625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208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42201.12222222222</v>
      </c>
      <c r="T3103" s="11">
        <f t="shared" si="293"/>
        <v>42171.175196759257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>
        <f t="shared" si="289"/>
        <v>178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42605.132152777776</v>
      </c>
      <c r="T3104" s="11">
        <f t="shared" si="293"/>
        <v>42555.132152777776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>
        <f t="shared" si="289"/>
        <v>2050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42166.94798611111</v>
      </c>
      <c r="T3105" s="11">
        <f t="shared" si="293"/>
        <v>42106.94798611111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>
        <f t="shared" si="289"/>
        <v>800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42037.874999999993</v>
      </c>
      <c r="T3106" s="11">
        <f t="shared" si="293"/>
        <v>42006.70035879629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>
        <f t="shared" si="289"/>
        <v>189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</v>
      </c>
      <c r="T3107" s="11">
        <f t="shared" si="293"/>
        <v>41876.510601851849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>
        <f t="shared" si="289"/>
        <v>250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42263.708333333336</v>
      </c>
      <c r="T3108" s="11">
        <f t="shared" si="293"/>
        <v>42241.22078703704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>
        <f t="shared" si="289"/>
        <v>1379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42135.605914351843</v>
      </c>
      <c r="T3109" s="11">
        <f t="shared" si="293"/>
        <v>42128.605914351843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>
        <f t="shared" si="289"/>
        <v>25000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42122.430486111109</v>
      </c>
      <c r="T3110" s="11">
        <f t="shared" si="293"/>
        <v>42062.47215277778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>
        <f t="shared" si="289"/>
        <v>232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41878.916782407403</v>
      </c>
      <c r="T3111" s="11">
        <f t="shared" si="293"/>
        <v>41843.916782407403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>
        <f t="shared" si="289"/>
        <v>25000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42784.823136574072</v>
      </c>
      <c r="T3112" s="11">
        <f t="shared" si="293"/>
        <v>42744.823136574072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>
        <f t="shared" si="289"/>
        <v>263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41916.38680555555</v>
      </c>
      <c r="T3113" s="11">
        <f t="shared" si="293"/>
        <v>41885.38680555555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>
        <f t="shared" si="289"/>
        <v>1222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42674.913587962961</v>
      </c>
      <c r="T3114" s="11">
        <f t="shared" si="293"/>
        <v>42614.913587962961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>
        <f t="shared" si="289"/>
        <v>2952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42111.522939814815</v>
      </c>
      <c r="T3115" s="11">
        <f t="shared" si="293"/>
        <v>42081.522939814815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41903.42418981481</v>
      </c>
      <c r="T3116" s="11">
        <f t="shared" si="293"/>
        <v>41843.42418981481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10000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42526.238738425927</v>
      </c>
      <c r="T3117" s="11">
        <f t="shared" si="293"/>
        <v>42496.238738425927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>
        <f t="shared" si="289"/>
        <v>75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42095.30700231481</v>
      </c>
      <c r="T3118" s="11">
        <f t="shared" si="293"/>
        <v>42081.30700231481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>
        <f t="shared" si="289"/>
        <v>1000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42517.341666666667</v>
      </c>
      <c r="T3119" s="11">
        <f t="shared" si="293"/>
        <v>42509.166203703695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>
        <f t="shared" si="289"/>
        <v>250000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42553.441238425927</v>
      </c>
      <c r="T3120" s="11">
        <f t="shared" si="293"/>
        <v>42534.441238425927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>
        <f t="shared" si="289"/>
        <v>10000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42089.795509259253</v>
      </c>
      <c r="T3121" s="11">
        <f t="shared" si="293"/>
        <v>42059.837175925924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>
        <f t="shared" si="289"/>
        <v>130000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42495.692083333335</v>
      </c>
      <c r="T3122" s="11">
        <f t="shared" si="293"/>
        <v>42435.733749999999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>
        <f t="shared" si="289"/>
        <v>1500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41908.471469907403</v>
      </c>
      <c r="T3123" s="11">
        <f t="shared" si="293"/>
        <v>41848.471469907403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>
        <f t="shared" si="289"/>
        <v>100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42683.765416666669</v>
      </c>
      <c r="T3124" s="11">
        <f t="shared" si="293"/>
        <v>42678.723749999997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>
        <f t="shared" si="289"/>
        <v>359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42560.784699074073</v>
      </c>
      <c r="T3125" s="11">
        <f t="shared" si="293"/>
        <v>42530.784699074073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>
        <f t="shared" si="289"/>
        <v>200000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42037.571770833332</v>
      </c>
      <c r="T3126" s="11">
        <f t="shared" si="293"/>
        <v>41977.571770833332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42375.998518518514</v>
      </c>
      <c r="T3127" s="11">
        <f t="shared" si="293"/>
        <v>42345.998518518514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>
        <f t="shared" si="289"/>
        <v>1471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42456.768078703702</v>
      </c>
      <c r="T3128" s="11">
        <f t="shared" si="293"/>
        <v>42426.809745370374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42064.648483796293</v>
      </c>
      <c r="T3129" s="11">
        <f t="shared" si="293"/>
        <v>42034.648483796293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>
        <f t="shared" si="289"/>
        <v>128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42810.575706018521</v>
      </c>
      <c r="T3130" s="11">
        <f t="shared" si="293"/>
        <v>42780.617372685178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>
        <f t="shared" si="289"/>
        <v>1250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42843.592812499999</v>
      </c>
      <c r="T3131" s="11">
        <f t="shared" si="293"/>
        <v>42803.634479166663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>
        <f t="shared" si="289"/>
        <v>2500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42838.999305555553</v>
      </c>
      <c r="T3132" s="11">
        <f t="shared" si="293"/>
        <v>42808.431898148141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>
        <f t="shared" si="289"/>
        <v>342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42833.329224537032</v>
      </c>
      <c r="T3133" s="11">
        <f t="shared" si="293"/>
        <v>42803.370891203704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>
        <f t="shared" si="289"/>
        <v>30000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42846.100231481476</v>
      </c>
      <c r="T3134" s="11">
        <f t="shared" si="293"/>
        <v>42786.141898148147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31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42818.315208333333</v>
      </c>
      <c r="T3135" s="11">
        <f t="shared" si="293"/>
        <v>42788.356874999998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>
        <f t="shared" si="289"/>
        <v>83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42821.470127314817</v>
      </c>
      <c r="T3136" s="11">
        <f t="shared" si="293"/>
        <v>42800.511793981481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>
        <f t="shared" si="289"/>
        <v>111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42828.943530092591</v>
      </c>
      <c r="T3137" s="11">
        <f t="shared" si="293"/>
        <v>42806.943530092591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128</v>
      </c>
      <c r="P3138">
        <f t="shared" si="289"/>
        <v>23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42825.749305555553</v>
      </c>
      <c r="T3138" s="11">
        <f t="shared" si="293"/>
        <v>42789.25409722222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ROUND(IFERROR(E3139/D3139*100,0),0)</f>
        <v>3</v>
      </c>
      <c r="P3139">
        <f t="shared" ref="P3139:P3202" si="295">IFERROR(ROUND(D3139/L3139,0),0)</f>
        <v>1500</v>
      </c>
      <c r="Q3139" t="str">
        <f t="shared" ref="Q3139:Q3202" si="296">LEFT(N3139,FIND("/",N3139,1)-1)</f>
        <v>theater</v>
      </c>
      <c r="R3139" t="str">
        <f t="shared" ref="R3139:R3202" si="297">MID(N3139,FIND("/",N3139,1)+1,LEN(N3139))</f>
        <v>plays</v>
      </c>
      <c r="S3139" s="11">
        <f t="shared" ref="S3139:S3202" si="298">I3139/60/60/24+DATE(1970,1,1)+(-5/24)</f>
        <v>42858.591666666667</v>
      </c>
      <c r="T3139" s="11">
        <f t="shared" ref="T3139:T3202" si="299">J3139/60/60/24+DATE(1970,1,1)+(-5/24)</f>
        <v>42807.676724537036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42828.437581018516</v>
      </c>
      <c r="T3140" s="11">
        <f t="shared" si="299"/>
        <v>42809.437581018516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>
        <f t="shared" si="295"/>
        <v>8333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42818.981249999997</v>
      </c>
      <c r="T3141" s="11">
        <f t="shared" si="299"/>
        <v>42785.062037037038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>
        <f t="shared" si="295"/>
        <v>2500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42832.468784722216</v>
      </c>
      <c r="T3142" s="11">
        <f t="shared" si="299"/>
        <v>42802.510451388887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>
        <f t="shared" si="295"/>
        <v>63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42841.624999999993</v>
      </c>
      <c r="T3143" s="11">
        <f t="shared" si="299"/>
        <v>42800.544999999998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>
        <f t="shared" si="295"/>
        <v>917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42813.263182870367</v>
      </c>
      <c r="T3144" s="11">
        <f t="shared" si="299"/>
        <v>42783.304849537039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42834.149953703702</v>
      </c>
      <c r="T3145" s="11">
        <f t="shared" si="299"/>
        <v>42808.149953703702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>
        <f t="shared" si="295"/>
        <v>333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42813.041666666664</v>
      </c>
      <c r="T3146" s="11">
        <f t="shared" si="299"/>
        <v>42796.329942129632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42821.790902777771</v>
      </c>
      <c r="T3147" s="11">
        <f t="shared" si="299"/>
        <v>42761.832569444443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>
        <f t="shared" si="295"/>
        <v>4167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42841.432476851849</v>
      </c>
      <c r="T3148" s="11">
        <f t="shared" si="299"/>
        <v>42796.474143518521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>
        <f t="shared" si="295"/>
        <v>94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41949.802719907406</v>
      </c>
      <c r="T3149" s="11">
        <f t="shared" si="299"/>
        <v>41909.761053240742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>
        <f t="shared" si="295"/>
        <v>32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41912.958333333328</v>
      </c>
      <c r="T3150" s="11">
        <f t="shared" si="299"/>
        <v>41891.456990740735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50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41249.875</v>
      </c>
      <c r="T3151" s="11">
        <f t="shared" si="299"/>
        <v>41225.809027777774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40567.958333333328</v>
      </c>
      <c r="T3152" s="11">
        <f t="shared" si="299"/>
        <v>40478.055590277778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41892.631643518514</v>
      </c>
      <c r="T3153" s="11">
        <f t="shared" si="299"/>
        <v>41862.631643518514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>
        <f t="shared" si="295"/>
        <v>33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41580.659340277773</v>
      </c>
      <c r="T3154" s="11">
        <f t="shared" si="299"/>
        <v>41550.659340277773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>
        <f t="shared" si="295"/>
        <v>12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40663.999305555553</v>
      </c>
      <c r="T3155" s="11">
        <f t="shared" si="299"/>
        <v>40632.946030092593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>
        <f t="shared" si="295"/>
        <v>57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41000.625671296293</v>
      </c>
      <c r="T3156" s="11">
        <f t="shared" si="299"/>
        <v>40970.667337962957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>
        <f t="shared" si="295"/>
        <v>17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41263.290798611109</v>
      </c>
      <c r="T3157" s="11">
        <f t="shared" si="299"/>
        <v>41233.290798611109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>
        <f t="shared" si="295"/>
        <v>62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41061.744722222218</v>
      </c>
      <c r="T3158" s="11">
        <f t="shared" si="299"/>
        <v>41026.744722222218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</v>
      </c>
      <c r="T3159" s="11">
        <f t="shared" si="299"/>
        <v>41829.579918981479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>
        <f t="shared" si="295"/>
        <v>72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41477.631388888884</v>
      </c>
      <c r="T3160" s="11">
        <f t="shared" si="299"/>
        <v>41447.631388888884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>
        <f t="shared" si="295"/>
        <v>29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40926.75</v>
      </c>
      <c r="T3161" s="11">
        <f t="shared" si="299"/>
        <v>40883.858344907407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>
        <f t="shared" si="295"/>
        <v>79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41863.999305555553</v>
      </c>
      <c r="T3162" s="11">
        <f t="shared" si="299"/>
        <v>41841.056562499994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>
        <f t="shared" si="295"/>
        <v>27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41927.327800925923</v>
      </c>
      <c r="T3163" s="11">
        <f t="shared" si="299"/>
        <v>41897.327800925923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>
        <f t="shared" si="295"/>
        <v>63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41826.875</v>
      </c>
      <c r="T3164" s="11">
        <f t="shared" si="299"/>
        <v>41799.47756944444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>
        <f t="shared" si="295"/>
        <v>181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41805.545428240737</v>
      </c>
      <c r="T3165" s="11">
        <f t="shared" si="299"/>
        <v>41775.545428240737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>
        <f t="shared" si="295"/>
        <v>35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41799.597395833334</v>
      </c>
      <c r="T3166" s="11">
        <f t="shared" si="299"/>
        <v>41766.597395833334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>
        <f t="shared" si="295"/>
        <v>36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40665.957638888889</v>
      </c>
      <c r="T3167" s="11">
        <f t="shared" si="299"/>
        <v>40643.950925925921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>
        <f t="shared" si="295"/>
        <v>38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41969.124305555553</v>
      </c>
      <c r="T3168" s="11">
        <f t="shared" si="299"/>
        <v>41940.483252314814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>
        <f t="shared" si="295"/>
        <v>55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41852.967372685183</v>
      </c>
      <c r="T3169" s="11">
        <f t="shared" si="299"/>
        <v>41838.967372685183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>
        <f t="shared" si="295"/>
        <v>41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41803.708333333328</v>
      </c>
      <c r="T3170" s="11">
        <f t="shared" si="299"/>
        <v>41771.897604166668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>
        <f t="shared" si="295"/>
        <v>98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41620.999305555553</v>
      </c>
      <c r="T3171" s="11">
        <f t="shared" si="299"/>
        <v>41591.529641203699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>
        <f t="shared" si="295"/>
        <v>28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41821.958333333328</v>
      </c>
      <c r="T3172" s="11">
        <f t="shared" si="299"/>
        <v>41788.872037037036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>
        <f t="shared" si="295"/>
        <v>60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42496.399976851848</v>
      </c>
      <c r="T3173" s="11">
        <f t="shared" si="299"/>
        <v>42466.399976851848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>
        <f t="shared" si="295"/>
        <v>69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40953.521620370368</v>
      </c>
      <c r="T3174" s="11">
        <f t="shared" si="299"/>
        <v>40923.521620370368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135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41908.670046296291</v>
      </c>
      <c r="T3175" s="11">
        <f t="shared" si="299"/>
        <v>41878.670046296291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>
        <f t="shared" si="295"/>
        <v>130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41876.656342592592</v>
      </c>
      <c r="T3176" s="11">
        <f t="shared" si="299"/>
        <v>41862.656342592592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>
        <f t="shared" si="295"/>
        <v>83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40591.678553240738</v>
      </c>
      <c r="T3177" s="11">
        <f t="shared" si="299"/>
        <v>40531.678553240738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>
        <f t="shared" si="295"/>
        <v>35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41504.416666666664</v>
      </c>
      <c r="T3178" s="11">
        <f t="shared" si="299"/>
        <v>41477.722581018512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>
        <f t="shared" si="295"/>
        <v>49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41811.458437499998</v>
      </c>
      <c r="T3179" s="11">
        <f t="shared" si="299"/>
        <v>41781.458437499998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>
        <f t="shared" si="295"/>
        <v>19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41836.396701388883</v>
      </c>
      <c r="T3180" s="11">
        <f t="shared" si="299"/>
        <v>41806.396701388883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>
        <f t="shared" si="295"/>
        <v>68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41400.49387731481</v>
      </c>
      <c r="T3181" s="11">
        <f t="shared" si="299"/>
        <v>41375.49387731481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>
        <f t="shared" si="295"/>
        <v>27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41810.204270833332</v>
      </c>
      <c r="T3182" s="11">
        <f t="shared" si="299"/>
        <v>41780.204270833332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>
        <f t="shared" si="295"/>
        <v>33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41805.458333333328</v>
      </c>
      <c r="T3183" s="11">
        <f t="shared" si="299"/>
        <v>41779.101701388885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>
        <f t="shared" si="295"/>
        <v>46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40939.5</v>
      </c>
      <c r="T3184" s="11">
        <f t="shared" si="299"/>
        <v>40883.740983796291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>
        <f t="shared" si="295"/>
        <v>37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41509.586446759255</v>
      </c>
      <c r="T3185" s="11">
        <f t="shared" si="299"/>
        <v>41491.586446759255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>
        <f t="shared" si="295"/>
        <v>93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41821.785081018512</v>
      </c>
      <c r="T3186" s="11">
        <f t="shared" si="299"/>
        <v>41791.785081018512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41836.768993055557</v>
      </c>
      <c r="T3187" s="11">
        <f t="shared" si="299"/>
        <v>41829.768993055557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>
        <f t="shared" si="295"/>
        <v>46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41898.666666666664</v>
      </c>
      <c r="T3188" s="11">
        <f t="shared" si="299"/>
        <v>41868.715717592589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>
        <f t="shared" si="295"/>
        <v>61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41855.458020833328</v>
      </c>
      <c r="T3189" s="11">
        <f t="shared" si="299"/>
        <v>41835.458020833328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22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42165.207199074073</v>
      </c>
      <c r="T3190" s="11">
        <f t="shared" si="299"/>
        <v>42144.207199074073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>
        <f t="shared" si="295"/>
        <v>2895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42148.138101851851</v>
      </c>
      <c r="T3191" s="11">
        <f t="shared" si="299"/>
        <v>42118.138101851851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42712.984664351847</v>
      </c>
      <c r="T3192" s="11">
        <f t="shared" si="299"/>
        <v>42682.942997685182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>
        <f t="shared" si="295"/>
        <v>938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42598.547094907401</v>
      </c>
      <c r="T3193" s="11">
        <f t="shared" si="299"/>
        <v>42538.547094907401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>
        <f t="shared" si="295"/>
        <v>1250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42063.708333333336</v>
      </c>
      <c r="T3194" s="11">
        <f t="shared" si="299"/>
        <v>42018.732164351844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>
        <f t="shared" si="295"/>
        <v>208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42055.759907407402</v>
      </c>
      <c r="T3195" s="11">
        <f t="shared" si="299"/>
        <v>42010.759907407402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42211.854143518511</v>
      </c>
      <c r="T3196" s="11">
        <f t="shared" si="299"/>
        <v>42181.854143518511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>
        <f t="shared" si="295"/>
        <v>90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42047.385902777773</v>
      </c>
      <c r="T3197" s="11">
        <f t="shared" si="299"/>
        <v>42017.385902777773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>
        <f t="shared" si="295"/>
        <v>500000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42217.374999999993</v>
      </c>
      <c r="T3198" s="11">
        <f t="shared" si="299"/>
        <v>42157.389756944445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>
        <f t="shared" si="295"/>
        <v>2500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42039.28493055555</v>
      </c>
      <c r="T3199" s="11">
        <f t="shared" si="299"/>
        <v>42009.28493055555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>
        <f t="shared" si="295"/>
        <v>10000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42051.216168981475</v>
      </c>
      <c r="T3200" s="11">
        <f t="shared" si="299"/>
        <v>42013.216168981475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>
        <f t="shared" si="295"/>
        <v>94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41888.666666666664</v>
      </c>
      <c r="T3201" s="11">
        <f t="shared" si="299"/>
        <v>41858.553449074068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>
        <f t="shared" si="295"/>
        <v>50000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42490.023611111108</v>
      </c>
      <c r="T3202" s="11">
        <f t="shared" si="299"/>
        <v>42460.112280092588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ROUND(IFERROR(E3203/D3203*100,0),0)</f>
        <v>1</v>
      </c>
      <c r="P3203">
        <f t="shared" ref="P3203:P3266" si="301">IFERROR(ROUND(D3203/L3203,0),0)</f>
        <v>1000</v>
      </c>
      <c r="Q3203" t="str">
        <f t="shared" ref="Q3203:Q3266" si="302">LEFT(N3203,FIND("/",N3203,1)-1)</f>
        <v>theater</v>
      </c>
      <c r="R3203" t="str">
        <f t="shared" ref="R3203:R3266" si="303">MID(N3203,FIND("/",N3203,1)+1,LEN(N3203))</f>
        <v>musical</v>
      </c>
      <c r="S3203" s="11">
        <f t="shared" ref="S3203:S3266" si="304">I3203/60/60/24+DATE(1970,1,1)+(-5/24)</f>
        <v>41882.558761574073</v>
      </c>
      <c r="T3203" s="11">
        <f t="shared" ref="T3203:T3266" si="305">J3203/60/60/24+DATE(1970,1,1)+(-5/24)</f>
        <v>41861.558761574073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>
        <f t="shared" si="301"/>
        <v>200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42352.040972222218</v>
      </c>
      <c r="T3204" s="11">
        <f t="shared" si="305"/>
        <v>42293.645208333335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167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42272.780347222222</v>
      </c>
      <c r="T3205" s="11">
        <f t="shared" si="305"/>
        <v>42242.780347222222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42202.468055555553</v>
      </c>
      <c r="T3206" s="11">
        <f t="shared" si="305"/>
        <v>42172.477766203701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>
        <f t="shared" si="301"/>
        <v>667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42125.166342592587</v>
      </c>
      <c r="T3207" s="11">
        <f t="shared" si="305"/>
        <v>42095.166342592587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42266.067719907405</v>
      </c>
      <c r="T3208" s="11">
        <f t="shared" si="305"/>
        <v>42236.067719907405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>
        <f t="shared" si="301"/>
        <v>153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42117.027858796289</v>
      </c>
      <c r="T3209" s="11">
        <f t="shared" si="305"/>
        <v>42057.069525462961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>
        <f t="shared" si="301"/>
        <v>61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41848.396724537037</v>
      </c>
      <c r="T3210" s="11">
        <f t="shared" si="305"/>
        <v>41827.396724537037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>
        <f t="shared" si="301"/>
        <v>42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41810.75</v>
      </c>
      <c r="T3211" s="11">
        <f t="shared" si="305"/>
        <v>41778.428912037038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>
        <f t="shared" si="301"/>
        <v>50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41060.957638888889</v>
      </c>
      <c r="T3212" s="11">
        <f t="shared" si="305"/>
        <v>41013.728229166663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>
        <f t="shared" si="301"/>
        <v>71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41865.875</v>
      </c>
      <c r="T3213" s="11">
        <f t="shared" si="305"/>
        <v>41834.378240740742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>
        <f t="shared" si="301"/>
        <v>43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41859.587395833332</v>
      </c>
      <c r="T3214" s="11">
        <f t="shared" si="305"/>
        <v>41829.587395833332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42211.555081018516</v>
      </c>
      <c r="T3215" s="11">
        <f t="shared" si="305"/>
        <v>42171.555081018516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>
        <f t="shared" si="301"/>
        <v>104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42374.788194444445</v>
      </c>
      <c r="T3216" s="11">
        <f t="shared" si="305"/>
        <v>42337.584178240737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>
        <f t="shared" si="301"/>
        <v>261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42256.957638888889</v>
      </c>
      <c r="T3217" s="11">
        <f t="shared" si="305"/>
        <v>42219.456840277773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42196.395833333336</v>
      </c>
      <c r="T3218" s="11">
        <f t="shared" si="305"/>
        <v>42165.254293981481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>
        <f t="shared" si="301"/>
        <v>43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42678.337777777771</v>
      </c>
      <c r="T3219" s="11">
        <f t="shared" si="305"/>
        <v>42648.337777777771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>
        <f t="shared" si="301"/>
        <v>65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42003.791666666664</v>
      </c>
      <c r="T3220" s="11">
        <f t="shared" si="305"/>
        <v>41970.793819444443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42085.733182870368</v>
      </c>
      <c r="T3221" s="11">
        <f t="shared" si="305"/>
        <v>42050.77484953704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>
        <f t="shared" si="301"/>
        <v>254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42806.666666666664</v>
      </c>
      <c r="T3222" s="11">
        <f t="shared" si="305"/>
        <v>42772.625046296293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>
        <f t="shared" si="301"/>
        <v>35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42190.488460648143</v>
      </c>
      <c r="T3223" s="11">
        <f t="shared" si="305"/>
        <v>42155.488460648143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>
        <f t="shared" si="301"/>
        <v>30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42301.686805555553</v>
      </c>
      <c r="T3224" s="11">
        <f t="shared" si="305"/>
        <v>42270.373807870368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>
        <f t="shared" si="301"/>
        <v>42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42236.62703703704</v>
      </c>
      <c r="T3225" s="11">
        <f t="shared" si="305"/>
        <v>42206.62703703704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>
        <f t="shared" si="301"/>
        <v>139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42744.999999999993</v>
      </c>
      <c r="T3226" s="11">
        <f t="shared" si="305"/>
        <v>42697.642511574071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>
        <f t="shared" si="301"/>
        <v>51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42524.666666666664</v>
      </c>
      <c r="T3227" s="11">
        <f t="shared" si="305"/>
        <v>42503.351134259261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>
        <f t="shared" si="301"/>
        <v>57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42307.375138888885</v>
      </c>
      <c r="T3228" s="11">
        <f t="shared" si="305"/>
        <v>42277.375138888885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40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42752.674027777779</v>
      </c>
      <c r="T3229" s="11">
        <f t="shared" si="305"/>
        <v>42722.674027777779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>
        <f t="shared" si="301"/>
        <v>189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42354.999305555553</v>
      </c>
      <c r="T3230" s="11">
        <f t="shared" si="305"/>
        <v>42323.500972222224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>
        <f t="shared" si="301"/>
        <v>99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41963.124976851854</v>
      </c>
      <c r="T3231" s="11">
        <f t="shared" si="305"/>
        <v>41933.083310185182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>
        <f t="shared" si="301"/>
        <v>70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41912.957638888889</v>
      </c>
      <c r="T3232" s="11">
        <f t="shared" si="305"/>
        <v>41897.959791666668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36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42476.735497685186</v>
      </c>
      <c r="T3233" s="11">
        <f t="shared" si="305"/>
        <v>42446.735497685186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>
        <f t="shared" si="301"/>
        <v>38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42493.957638888889</v>
      </c>
      <c r="T3234" s="11">
        <f t="shared" si="305"/>
        <v>42463.605520833335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>
        <f t="shared" si="301"/>
        <v>82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42796.596701388888</v>
      </c>
      <c r="T3235" s="11">
        <f t="shared" si="305"/>
        <v>42766.596701388888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42767.771527777775</v>
      </c>
      <c r="T3236" s="11">
        <f t="shared" si="305"/>
        <v>42734.581111111103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>
        <f t="shared" si="301"/>
        <v>83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42552.139479166661</v>
      </c>
      <c r="T3237" s="11">
        <f t="shared" si="305"/>
        <v>42522.139479166661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>
        <f t="shared" si="301"/>
        <v>182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42732.708715277775</v>
      </c>
      <c r="T3238" s="11">
        <f t="shared" si="305"/>
        <v>42702.708715277775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>
        <f t="shared" si="301"/>
        <v>130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42275.957638888889</v>
      </c>
      <c r="T3239" s="11">
        <f t="shared" si="305"/>
        <v>42252.266018518516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>
        <f t="shared" si="301"/>
        <v>35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42186.302060185182</v>
      </c>
      <c r="T3240" s="11">
        <f t="shared" si="305"/>
        <v>42156.302060185182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>
        <f t="shared" si="301"/>
        <v>56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42302.790972222218</v>
      </c>
      <c r="T3241" s="11">
        <f t="shared" si="305"/>
        <v>42277.880706018514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>
        <f t="shared" si="301"/>
        <v>88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42782.749999999993</v>
      </c>
      <c r="T3242" s="11">
        <f t="shared" si="305"/>
        <v>42754.485509259255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>
        <f t="shared" si="301"/>
        <v>51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41926.082638888889</v>
      </c>
      <c r="T3243" s="11">
        <f t="shared" si="305"/>
        <v>41893.116550925923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>
        <f t="shared" si="301"/>
        <v>55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41901.547361111108</v>
      </c>
      <c r="T3244" s="11">
        <f t="shared" si="305"/>
        <v>41871.547361111108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>
        <f t="shared" si="301"/>
        <v>113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42285.791666666664</v>
      </c>
      <c r="T3245" s="11">
        <f t="shared" si="305"/>
        <v>42261.888449074067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>
        <f t="shared" si="301"/>
        <v>23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42705.527569444443</v>
      </c>
      <c r="T3246" s="11">
        <f t="shared" si="305"/>
        <v>42675.485902777778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>
        <f t="shared" si="301"/>
        <v>78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42166.874999999993</v>
      </c>
      <c r="T3247" s="11">
        <f t="shared" si="305"/>
        <v>42135.391874999994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>
        <f t="shared" si="301"/>
        <v>52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42258.957638888889</v>
      </c>
      <c r="T3248" s="11">
        <f t="shared" si="305"/>
        <v>42230.263888888883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>
        <f t="shared" si="301"/>
        <v>44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42197.22583333333</v>
      </c>
      <c r="T3249" s="11">
        <f t="shared" si="305"/>
        <v>42167.22583333333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42098.638391203705</v>
      </c>
      <c r="T3250" s="11">
        <f t="shared" si="305"/>
        <v>42068.68005787037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>
        <f t="shared" si="301"/>
        <v>63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42175.538356481477</v>
      </c>
      <c r="T3251" s="11">
        <f t="shared" si="305"/>
        <v>42145.538356481477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>
        <f t="shared" si="301"/>
        <v>117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41948.575509259259</v>
      </c>
      <c r="T3252" s="11">
        <f t="shared" si="305"/>
        <v>41918.533842592587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>
        <f t="shared" si="301"/>
        <v>75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42176.52275462963</v>
      </c>
      <c r="T3253" s="11">
        <f t="shared" si="305"/>
        <v>42146.52275462963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>
        <f t="shared" si="301"/>
        <v>45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42620.264351851853</v>
      </c>
      <c r="T3254" s="11">
        <f t="shared" si="305"/>
        <v>42590.264351851853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>
        <f t="shared" si="301"/>
        <v>174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42620.947916666664</v>
      </c>
      <c r="T3255" s="11">
        <f t="shared" si="305"/>
        <v>42602.368379629632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>
        <f t="shared" si="301"/>
        <v>70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42088.835752314808</v>
      </c>
      <c r="T3256" s="11">
        <f t="shared" si="305"/>
        <v>42058.877418981479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17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41919.559895833328</v>
      </c>
      <c r="T3257" s="11">
        <f t="shared" si="305"/>
        <v>41889.559895833328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>
        <f t="shared" si="301"/>
        <v>57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42165.957638888889</v>
      </c>
      <c r="T3258" s="11">
        <f t="shared" si="305"/>
        <v>42144.365474537037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>
        <f t="shared" si="301"/>
        <v>49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42788.351296296292</v>
      </c>
      <c r="T3259" s="11">
        <f t="shared" si="305"/>
        <v>42758.351296296292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>
        <f t="shared" si="301"/>
        <v>93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42012.678946759253</v>
      </c>
      <c r="T3260" s="11">
        <f t="shared" si="305"/>
        <v>41982.678946759253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>
        <f t="shared" si="301"/>
        <v>237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42643.957638888889</v>
      </c>
      <c r="T3261" s="11">
        <f t="shared" si="305"/>
        <v>42614.552604166667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>
        <f t="shared" si="301"/>
        <v>68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42338.505995370368</v>
      </c>
      <c r="T3262" s="11">
        <f t="shared" si="305"/>
        <v>42303.464328703696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>
        <f t="shared" si="301"/>
        <v>67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42201.517083333332</v>
      </c>
      <c r="T3263" s="11">
        <f t="shared" si="305"/>
        <v>42171.517083333332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>
        <f t="shared" si="301"/>
        <v>91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41994.958333333336</v>
      </c>
      <c r="T3264" s="11">
        <f t="shared" si="305"/>
        <v>41964.107199074067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>
        <f t="shared" si="301"/>
        <v>37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42307.666666666664</v>
      </c>
      <c r="T3265" s="11">
        <f t="shared" si="305"/>
        <v>42284.30773148148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>
        <f t="shared" si="301"/>
        <v>51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42032.708333333336</v>
      </c>
      <c r="T3266" s="11">
        <f t="shared" si="305"/>
        <v>42016.591874999998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ROUND(IFERROR(E3267/D3267*100,0),0)</f>
        <v>164</v>
      </c>
      <c r="P3267">
        <f t="shared" ref="P3267:P3330" si="307">IFERROR(ROUND(D3267/L3267,0),0)</f>
        <v>43</v>
      </c>
      <c r="Q3267" t="str">
        <f t="shared" ref="Q3267:Q3330" si="308">LEFT(N3267,FIND("/",N3267,1)-1)</f>
        <v>theater</v>
      </c>
      <c r="R3267" t="str">
        <f t="shared" ref="R3267:R3330" si="309">MID(N3267,FIND("/",N3267,1)+1,LEN(N3267))</f>
        <v>plays</v>
      </c>
      <c r="S3267" s="11">
        <f t="shared" ref="S3267:S3330" si="310">I3267/60/60/24+DATE(1970,1,1)+(-5/24)</f>
        <v>42341.499999999993</v>
      </c>
      <c r="T3267" s="11">
        <f t="shared" ref="T3267:T3330" si="311">J3267/60/60/24+DATE(1970,1,1)+(-5/24)</f>
        <v>42311.503645833327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>
        <f t="shared" si="307"/>
        <v>37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42167.666666666664</v>
      </c>
      <c r="T3268" s="11">
        <f t="shared" si="311"/>
        <v>42136.32780092593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>
        <f t="shared" si="307"/>
        <v>52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42202.549305555549</v>
      </c>
      <c r="T3269" s="11">
        <f t="shared" si="311"/>
        <v>42172.549305555549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48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42606.695925925924</v>
      </c>
      <c r="T3270" s="11">
        <f t="shared" si="311"/>
        <v>42590.695925925924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>
        <f t="shared" si="307"/>
        <v>114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42171.249999999993</v>
      </c>
      <c r="T3271" s="11">
        <f t="shared" si="311"/>
        <v>42137.18746527777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>
        <f t="shared" si="307"/>
        <v>60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42197.324826388889</v>
      </c>
      <c r="T3272" s="11">
        <f t="shared" si="311"/>
        <v>42167.324826388889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29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41945.270543981482</v>
      </c>
      <c r="T3273" s="11">
        <f t="shared" si="311"/>
        <v>41915.22887731481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>
        <f t="shared" si="307"/>
        <v>69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42314.333437499998</v>
      </c>
      <c r="T3274" s="11">
        <f t="shared" si="311"/>
        <v>42284.291770833333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>
        <f t="shared" si="307"/>
        <v>190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42627.583333333336</v>
      </c>
      <c r="T3275" s="11">
        <f t="shared" si="311"/>
        <v>42611.5930787037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>
        <f t="shared" si="307"/>
        <v>54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42444.666666666664</v>
      </c>
      <c r="T3276" s="11">
        <f t="shared" si="311"/>
        <v>42400.496203703697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42043.979166666664</v>
      </c>
      <c r="T3277" s="11">
        <f t="shared" si="311"/>
        <v>42017.672118055554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>
        <f t="shared" si="307"/>
        <v>45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42460.957638888889</v>
      </c>
      <c r="T3278" s="11">
        <f t="shared" si="311"/>
        <v>42426.741655092592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>
        <f t="shared" si="307"/>
        <v>50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41961.516273148147</v>
      </c>
      <c r="T3279" s="11">
        <f t="shared" si="311"/>
        <v>41931.474606481483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>
        <f t="shared" si="307"/>
        <v>74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42154.640081018515</v>
      </c>
      <c r="T3280" s="11">
        <f t="shared" si="311"/>
        <v>42124.640081018515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>
        <f t="shared" si="307"/>
        <v>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42460.852534722224</v>
      </c>
      <c r="T3281" s="11">
        <f t="shared" si="311"/>
        <v>42430.894201388881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67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42155.999999999993</v>
      </c>
      <c r="T3282" s="11">
        <f t="shared" si="311"/>
        <v>42121.548587962963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>
        <f t="shared" si="307"/>
        <v>106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42248.811400462961</v>
      </c>
      <c r="T3283" s="11">
        <f t="shared" si="311"/>
        <v>42218.811400462961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>
        <f t="shared" si="307"/>
        <v>131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42488.985972222225</v>
      </c>
      <c r="T3284" s="11">
        <f t="shared" si="311"/>
        <v>42444.985972222225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>
        <f t="shared" si="307"/>
        <v>17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42410.666666666664</v>
      </c>
      <c r="T3285" s="11">
        <f t="shared" si="311"/>
        <v>42379.535856481474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>
        <f t="shared" si="307"/>
        <v>200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42398.040972222218</v>
      </c>
      <c r="T3286" s="11">
        <f t="shared" si="311"/>
        <v>42380.676539351851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>
        <f t="shared" si="307"/>
        <v>62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42793.999999999993</v>
      </c>
      <c r="T3287" s="11">
        <f t="shared" si="311"/>
        <v>42762.734097222223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>
        <f t="shared" si="307"/>
        <v>123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42597.631736111107</v>
      </c>
      <c r="T3288" s="11">
        <f t="shared" si="311"/>
        <v>42567.631736111107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42336.541990740741</v>
      </c>
      <c r="T3289" s="11">
        <f t="shared" si="311"/>
        <v>42311.541990740741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42541.749999999993</v>
      </c>
      <c r="T3290" s="11">
        <f t="shared" si="311"/>
        <v>42505.566145833327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>
        <f t="shared" si="307"/>
        <v>20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42786.159745370365</v>
      </c>
      <c r="T3291" s="11">
        <f t="shared" si="311"/>
        <v>42758.159745370365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>
        <f t="shared" si="307"/>
        <v>28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42805.306608796294</v>
      </c>
      <c r="T3292" s="11">
        <f t="shared" si="311"/>
        <v>42775.306608796294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>
        <f t="shared" si="307"/>
        <v>36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42263.957638888889</v>
      </c>
      <c r="T3293" s="11">
        <f t="shared" si="311"/>
        <v>42232.494212962956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>
        <f t="shared" si="307"/>
        <v>7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42342.603564814817</v>
      </c>
      <c r="T3294" s="11">
        <f t="shared" si="311"/>
        <v>42282.561898148146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>
        <f t="shared" si="307"/>
        <v>49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42798.217037037037</v>
      </c>
      <c r="T3295" s="11">
        <f t="shared" si="311"/>
        <v>42768.217037037037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>
        <f t="shared" si="307"/>
        <v>25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42171.33280092592</v>
      </c>
      <c r="T3296" s="11">
        <f t="shared" si="311"/>
        <v>42141.33280092592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>
        <f t="shared" si="307"/>
        <v>26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42639.234131944446</v>
      </c>
      <c r="T3297" s="11">
        <f t="shared" si="311"/>
        <v>42609.234131944446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>
        <f t="shared" si="307"/>
        <v>32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42330.708333333336</v>
      </c>
      <c r="T3298" s="11">
        <f t="shared" si="311"/>
        <v>42309.54828703704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42212.749305555553</v>
      </c>
      <c r="T3299" s="11">
        <f t="shared" si="311"/>
        <v>42193.563148148147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>
        <f t="shared" si="307"/>
        <v>139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42259.791666666664</v>
      </c>
      <c r="T3300" s="11">
        <f t="shared" si="311"/>
        <v>42239.749629629623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>
        <f t="shared" si="307"/>
        <v>48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42291.709062499998</v>
      </c>
      <c r="T3301" s="11">
        <f t="shared" si="311"/>
        <v>42261.709062499998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>
        <f t="shared" si="307"/>
        <v>34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42123.535439814812</v>
      </c>
      <c r="T3302" s="11">
        <f t="shared" si="311"/>
        <v>42102.535439814812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>
        <f t="shared" si="307"/>
        <v>43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42583.082638888889</v>
      </c>
      <c r="T3303" s="11">
        <f t="shared" si="311"/>
        <v>42538.527500000004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>
        <f t="shared" si="307"/>
        <v>168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42711.143240740734</v>
      </c>
      <c r="T3304" s="11">
        <f t="shared" si="311"/>
        <v>42681.143240740734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>
        <f t="shared" si="307"/>
        <v>51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42091.401435185187</v>
      </c>
      <c r="T3305" s="11">
        <f t="shared" si="311"/>
        <v>42056.443101851844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>
        <f t="shared" si="307"/>
        <v>86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42726.41611111111</v>
      </c>
      <c r="T3306" s="11">
        <f t="shared" si="311"/>
        <v>42696.41611111111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>
        <f t="shared" si="307"/>
        <v>200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42216.647546296292</v>
      </c>
      <c r="T3307" s="11">
        <f t="shared" si="311"/>
        <v>42186.647546296292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>
        <f t="shared" si="307"/>
        <v>28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42530.916666666664</v>
      </c>
      <c r="T3308" s="11">
        <f t="shared" si="311"/>
        <v>42493.010902777773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>
        <f t="shared" si="307"/>
        <v>50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42504.848831018513</v>
      </c>
      <c r="T3309" s="11">
        <f t="shared" si="311"/>
        <v>42474.848831018513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>
        <f t="shared" si="307"/>
        <v>61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42473.668576388889</v>
      </c>
      <c r="T3310" s="11">
        <f t="shared" si="311"/>
        <v>42452.668576388889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>
        <f t="shared" si="307"/>
        <v>11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42659.441874999997</v>
      </c>
      <c r="T3311" s="11">
        <f t="shared" si="311"/>
        <v>42628.441874999997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42283.720196759255</v>
      </c>
      <c r="T3312" s="11">
        <f t="shared" si="311"/>
        <v>42253.720196759255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>
        <f t="shared" si="307"/>
        <v>56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42294.083449074074</v>
      </c>
      <c r="T3313" s="11">
        <f t="shared" si="311"/>
        <v>42264.083449074074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42685.708333333336</v>
      </c>
      <c r="T3314" s="11">
        <f t="shared" si="311"/>
        <v>42664.601226851846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>
        <f t="shared" si="307"/>
        <v>69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42395.833333333336</v>
      </c>
      <c r="T3315" s="11">
        <f t="shared" si="311"/>
        <v>42382.036076388882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>
        <f t="shared" si="307"/>
        <v>14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42132.628472222219</v>
      </c>
      <c r="T3316" s="11">
        <f t="shared" si="311"/>
        <v>42105.059155092589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>
        <f t="shared" si="307"/>
        <v>45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42496.095381944448</v>
      </c>
      <c r="T3317" s="11">
        <f t="shared" si="311"/>
        <v>42466.095381944448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41859.370833333334</v>
      </c>
      <c r="T3318" s="11">
        <f t="shared" si="311"/>
        <v>41826.662905092591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>
        <f t="shared" si="307"/>
        <v>58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42528.831296296288</v>
      </c>
      <c r="T3319" s="11">
        <f t="shared" si="311"/>
        <v>42498.831296296288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>
        <f t="shared" si="307"/>
        <v>63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42470.895833333336</v>
      </c>
      <c r="T3320" s="11">
        <f t="shared" si="311"/>
        <v>42431.093668981477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31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42035.377152777779</v>
      </c>
      <c r="T3321" s="11">
        <f t="shared" si="311"/>
        <v>41990.377152777779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42542.837465277778</v>
      </c>
      <c r="T3322" s="11">
        <f t="shared" si="311"/>
        <v>42512.837465277778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>
        <f t="shared" si="307"/>
        <v>33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41927.957638888889</v>
      </c>
      <c r="T3323" s="11">
        <f t="shared" si="311"/>
        <v>41913.891956018517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>
        <f t="shared" si="307"/>
        <v>143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42542.954861111109</v>
      </c>
      <c r="T3324" s="11">
        <f t="shared" si="311"/>
        <v>42520.802037037036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>
        <f t="shared" si="307"/>
        <v>20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42638.157499999994</v>
      </c>
      <c r="T3325" s="11">
        <f t="shared" si="311"/>
        <v>42608.157499999994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>
        <f t="shared" si="307"/>
        <v>150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42526.374884259254</v>
      </c>
      <c r="T3326" s="11">
        <f t="shared" si="311"/>
        <v>42512.374884259254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>
        <f t="shared" si="307"/>
        <v>27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42099.535613425927</v>
      </c>
      <c r="T3327" s="11">
        <f t="shared" si="311"/>
        <v>42064.577280092592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>
        <f t="shared" si="307"/>
        <v>140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42071.464178240734</v>
      </c>
      <c r="T3328" s="11">
        <f t="shared" si="311"/>
        <v>42041.505844907406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>
        <f t="shared" si="307"/>
        <v>24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42498.166273148141</v>
      </c>
      <c r="T3329" s="11">
        <f t="shared" si="311"/>
        <v>42468.166273148141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</v>
      </c>
      <c r="P3330">
        <f t="shared" si="307"/>
        <v>200</v>
      </c>
      <c r="Q3330" t="str">
        <f t="shared" si="308"/>
        <v>theater</v>
      </c>
      <c r="R3330" t="str">
        <f t="shared" si="309"/>
        <v>plays</v>
      </c>
      <c r="S3330" s="11">
        <f t="shared" si="310"/>
        <v>41824.833333333328</v>
      </c>
      <c r="T3330" s="11">
        <f t="shared" si="311"/>
        <v>41822.366701388884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ROUND(IFERROR(E3331/D3331*100,0),0)</f>
        <v>117</v>
      </c>
      <c r="P3331">
        <f t="shared" ref="P3331:P3394" si="313">IFERROR(ROUND(D3331/L3331,0),0)</f>
        <v>38</v>
      </c>
      <c r="Q3331" t="str">
        <f t="shared" ref="Q3331:Q3394" si="314">LEFT(N3331,FIND("/",N3331,1)-1)</f>
        <v>theater</v>
      </c>
      <c r="R3331" t="str">
        <f t="shared" ref="R3331:R3394" si="315">MID(N3331,FIND("/",N3331,1)+1,LEN(N3331))</f>
        <v>plays</v>
      </c>
      <c r="S3331" s="11">
        <f t="shared" ref="S3331:S3394" si="316">I3331/60/60/24+DATE(1970,1,1)+(-5/24)</f>
        <v>41847.75</v>
      </c>
      <c r="T3331" s="11">
        <f t="shared" ref="T3331:T3394" si="317">J3331/60/60/24+DATE(1970,1,1)+(-5/24)</f>
        <v>41837.114675925921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>
        <f t="shared" si="313"/>
        <v>22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42095.637361111112</v>
      </c>
      <c r="T3332" s="11">
        <f t="shared" si="317"/>
        <v>42065.679027777776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>
        <f t="shared" si="313"/>
        <v>77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42283.48942129629</v>
      </c>
      <c r="T3333" s="11">
        <f t="shared" si="317"/>
        <v>42248.48942129629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41839.651967592588</v>
      </c>
      <c r="T3334" s="11">
        <f t="shared" si="317"/>
        <v>41809.651967592588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>
        <f t="shared" si="313"/>
        <v>32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42170.468518518515</v>
      </c>
      <c r="T3335" s="11">
        <f t="shared" si="317"/>
        <v>42148.468518518515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>
        <f t="shared" si="313"/>
        <v>84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42215.312754629624</v>
      </c>
      <c r="T3336" s="11">
        <f t="shared" si="317"/>
        <v>42185.312754629624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>
        <f t="shared" si="313"/>
        <v>79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41854.75</v>
      </c>
      <c r="T3337" s="11">
        <f t="shared" si="317"/>
        <v>41827.465810185182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42465.148680555554</v>
      </c>
      <c r="T3338" s="11">
        <f t="shared" si="317"/>
        <v>42437.190347222226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>
        <f t="shared" si="313"/>
        <v>74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41922.666666666664</v>
      </c>
      <c r="T3339" s="11">
        <f t="shared" si="317"/>
        <v>41901.073692129627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>
        <f t="shared" si="313"/>
        <v>134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42790.366666666661</v>
      </c>
      <c r="T3340" s="11">
        <f t="shared" si="317"/>
        <v>42769.366666666661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>
        <f t="shared" si="313"/>
        <v>170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42579.457384259258</v>
      </c>
      <c r="T3341" s="11">
        <f t="shared" si="317"/>
        <v>42549.457384259258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>
        <f t="shared" si="313"/>
        <v>79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42710.765671296293</v>
      </c>
      <c r="T3342" s="11">
        <f t="shared" si="317"/>
        <v>42685.765671296293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42533.499999999993</v>
      </c>
      <c r="T3343" s="11">
        <f t="shared" si="317"/>
        <v>42510.590520833335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>
        <f t="shared" si="313"/>
        <v>77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42094.999305555553</v>
      </c>
      <c r="T3344" s="11">
        <f t="shared" si="317"/>
        <v>42062.088078703695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>
        <f t="shared" si="313"/>
        <v>30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42473.345833333333</v>
      </c>
      <c r="T3345" s="11">
        <f t="shared" si="317"/>
        <v>42452.708148148151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>
        <f t="shared" si="313"/>
        <v>113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41880.991817129623</v>
      </c>
      <c r="T3346" s="11">
        <f t="shared" si="317"/>
        <v>41850.991817129623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38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42111.817361111105</v>
      </c>
      <c r="T3347" s="11">
        <f t="shared" si="317"/>
        <v>42052.897777777776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>
        <f t="shared" si="313"/>
        <v>83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42060.816087962965</v>
      </c>
      <c r="T3348" s="11">
        <f t="shared" si="317"/>
        <v>42053.816087962965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>
        <f t="shared" si="313"/>
        <v>91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42498.666666666664</v>
      </c>
      <c r="T3349" s="11">
        <f t="shared" si="317"/>
        <v>42484.343217592592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42489.957638888889</v>
      </c>
      <c r="T3350" s="11">
        <f t="shared" si="317"/>
        <v>42466.350462962961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>
        <f t="shared" si="313"/>
        <v>71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42534.499999999993</v>
      </c>
      <c r="T3351" s="11">
        <f t="shared" si="317"/>
        <v>42512.902453703697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>
        <f t="shared" si="313"/>
        <v>69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42337.749999999993</v>
      </c>
      <c r="T3352" s="11">
        <f t="shared" si="317"/>
        <v>42302.493182870363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>
        <f t="shared" si="313"/>
        <v>93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41843.25</v>
      </c>
      <c r="T3353" s="11">
        <f t="shared" si="317"/>
        <v>41806.187094907407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>
        <f t="shared" si="313"/>
        <v>71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42552.749999999993</v>
      </c>
      <c r="T3354" s="11">
        <f t="shared" si="317"/>
        <v>42495.784467592595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11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42492.749999999993</v>
      </c>
      <c r="T3355" s="11">
        <f t="shared" si="317"/>
        <v>42479.223958333336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>
        <f t="shared" si="313"/>
        <v>55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42305.959027777775</v>
      </c>
      <c r="T3356" s="11">
        <f t="shared" si="317"/>
        <v>42270.518587962964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>
        <f t="shared" si="313"/>
        <v>117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42500.261805555558</v>
      </c>
      <c r="T3357" s="11">
        <f t="shared" si="317"/>
        <v>42489.411192129628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42566.607314814813</v>
      </c>
      <c r="T3358" s="11">
        <f t="shared" si="317"/>
        <v>42536.607314814813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95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41852.209606481476</v>
      </c>
      <c r="T3359" s="11">
        <f t="shared" si="317"/>
        <v>41822.209606481476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>
        <f t="shared" si="313"/>
        <v>62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41962.144432870373</v>
      </c>
      <c r="T3360" s="11">
        <f t="shared" si="317"/>
        <v>41932.102766203701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>
        <f t="shared" si="313"/>
        <v>174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42790.848773148151</v>
      </c>
      <c r="T3361" s="11">
        <f t="shared" si="317"/>
        <v>42745.848773148151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>
        <f t="shared" si="313"/>
        <v>125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42718.457638888889</v>
      </c>
      <c r="T3362" s="11">
        <f t="shared" si="317"/>
        <v>42696.874340277776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>
        <f t="shared" si="313"/>
        <v>74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41883.457638888889</v>
      </c>
      <c r="T3363" s="11">
        <f t="shared" si="317"/>
        <v>41865.817013888889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>
        <f t="shared" si="313"/>
        <v>25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42069.996527777774</v>
      </c>
      <c r="T3364" s="11">
        <f t="shared" si="317"/>
        <v>42055.883298611108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>
        <f t="shared" si="313"/>
        <v>298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41870.458333333328</v>
      </c>
      <c r="T3365" s="11">
        <f t="shared" si="317"/>
        <v>41851.563020833331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>
        <f t="shared" si="313"/>
        <v>42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42444.666666666664</v>
      </c>
      <c r="T3366" s="11">
        <f t="shared" si="317"/>
        <v>42422.769085648142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833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42350.893425925926</v>
      </c>
      <c r="T3367" s="11">
        <f t="shared" si="317"/>
        <v>42320.893425925926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28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42136.859224537031</v>
      </c>
      <c r="T3368" s="11">
        <f t="shared" si="317"/>
        <v>42106.859224537031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>
        <f t="shared" si="313"/>
        <v>25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42217.725624999999</v>
      </c>
      <c r="T3369" s="11">
        <f t="shared" si="317"/>
        <v>42192.725624999999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>
        <f t="shared" si="313"/>
        <v>43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42004.999999999993</v>
      </c>
      <c r="T3370" s="11">
        <f t="shared" si="317"/>
        <v>41968.991423611107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>
        <f t="shared" si="313"/>
        <v>93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42749.833101851851</v>
      </c>
      <c r="T3371" s="11">
        <f t="shared" si="317"/>
        <v>42689.833101851851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>
        <f t="shared" si="313"/>
        <v>58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42721.124999999993</v>
      </c>
      <c r="T3372" s="11">
        <f t="shared" si="317"/>
        <v>42690.125983796293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>
        <f t="shared" si="313"/>
        <v>22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42340.666261574072</v>
      </c>
      <c r="T3373" s="11">
        <f t="shared" si="317"/>
        <v>42312.666261574072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>
        <f t="shared" si="313"/>
        <v>37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41875.999305555553</v>
      </c>
      <c r="T3374" s="11">
        <f t="shared" si="317"/>
        <v>41855.339768518512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42203.458333333336</v>
      </c>
      <c r="T3375" s="11">
        <f t="shared" si="317"/>
        <v>42179.646296296291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>
        <f t="shared" si="313"/>
        <v>67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42305.523333333331</v>
      </c>
      <c r="T3376" s="11">
        <f t="shared" si="317"/>
        <v>42275.523333333331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41777.402465277773</v>
      </c>
      <c r="T3377" s="11">
        <f t="shared" si="317"/>
        <v>41765.402465277773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42119.451319444437</v>
      </c>
      <c r="T3378" s="11">
        <f t="shared" si="317"/>
        <v>42059.492986111109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>
        <f t="shared" si="313"/>
        <v>104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42083.49722222222</v>
      </c>
      <c r="T3379" s="11">
        <f t="shared" si="317"/>
        <v>42053.524293981485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>
        <f t="shared" si="313"/>
        <v>26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41882.338888888888</v>
      </c>
      <c r="T3380" s="11">
        <f t="shared" si="317"/>
        <v>41858.147060185183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>
        <f t="shared" si="313"/>
        <v>53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42242.749999999993</v>
      </c>
      <c r="T3381" s="11">
        <f t="shared" si="317"/>
        <v>42225.305555555555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>
        <f t="shared" si="313"/>
        <v>107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41972.786782407398</v>
      </c>
      <c r="T3382" s="11">
        <f t="shared" si="317"/>
        <v>41937.745115740734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>
        <f t="shared" si="313"/>
        <v>83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42073.934988425921</v>
      </c>
      <c r="T3383" s="11">
        <f t="shared" si="317"/>
        <v>42043.976655092592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>
        <f t="shared" si="313"/>
        <v>76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42583.749305555553</v>
      </c>
      <c r="T3384" s="11">
        <f t="shared" si="317"/>
        <v>42559.222870370366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>
        <f t="shared" si="313"/>
        <v>58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42544.574305555558</v>
      </c>
      <c r="T3385" s="11">
        <f t="shared" si="317"/>
        <v>42524.574305555558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42328.916666666664</v>
      </c>
      <c r="T3386" s="11">
        <f t="shared" si="317"/>
        <v>42291.879259259258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41983.659166666665</v>
      </c>
      <c r="T3387" s="11">
        <f t="shared" si="317"/>
        <v>41953.659166666665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49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41976.436412037037</v>
      </c>
      <c r="T3388" s="11">
        <f t="shared" si="317"/>
        <v>41946.436412037037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>
        <f t="shared" si="313"/>
        <v>86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41987.554259259261</v>
      </c>
      <c r="T3389" s="11">
        <f t="shared" si="317"/>
        <v>41947.554259259254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>
        <f t="shared" si="313"/>
        <v>33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42173.252789351849</v>
      </c>
      <c r="T3390" s="11">
        <f t="shared" si="317"/>
        <v>42143.252789351849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>
        <f t="shared" si="313"/>
        <v>161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42524.355115740742</v>
      </c>
      <c r="T3391" s="11">
        <f t="shared" si="317"/>
        <v>42494.355115740742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>
        <f t="shared" si="313"/>
        <v>68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41830.56649305555</v>
      </c>
      <c r="T3392" s="11">
        <f t="shared" si="317"/>
        <v>41815.56649305555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28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41859.727777777778</v>
      </c>
      <c r="T3393" s="11">
        <f t="shared" si="317"/>
        <v>41830.337361111109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42496.63721064815</v>
      </c>
      <c r="T3394" s="11">
        <f t="shared" si="317"/>
        <v>42446.63721064815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ROUND(IFERROR(E3395/D3395*100,0),0)</f>
        <v>106</v>
      </c>
      <c r="P3395">
        <f t="shared" ref="P3395:P3458" si="319">IFERROR(ROUND(D3395/L3395,0),0)</f>
        <v>34</v>
      </c>
      <c r="Q3395" t="str">
        <f t="shared" ref="Q3395:Q3458" si="320">LEFT(N3395,FIND("/",N3395,1)-1)</f>
        <v>theater</v>
      </c>
      <c r="R3395" t="str">
        <f t="shared" ref="R3395:R3458" si="321">MID(N3395,FIND("/",N3395,1)+1,LEN(N3395))</f>
        <v>plays</v>
      </c>
      <c r="S3395" s="11">
        <f t="shared" ref="S3395:S3458" si="322">I3395/60/60/24+DATE(1970,1,1)+(-5/24)</f>
        <v>41948.823611111111</v>
      </c>
      <c r="T3395" s="11">
        <f t="shared" ref="T3395:T3458" si="323">J3395/60/60/24+DATE(1970,1,1)+(-5/24)</f>
        <v>41923.713310185187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>
        <f t="shared" si="319"/>
        <v>20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41847.387094907404</v>
      </c>
      <c r="T3396" s="11">
        <f t="shared" si="323"/>
        <v>41817.387094907404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13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42154.548611111109</v>
      </c>
      <c r="T3397" s="11">
        <f t="shared" si="323"/>
        <v>42140.503981481481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>
        <f t="shared" si="319"/>
        <v>54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41790.957638888889</v>
      </c>
      <c r="T3398" s="11">
        <f t="shared" si="323"/>
        <v>41764.238298611104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>
        <f t="shared" si="319"/>
        <v>10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42418.708333333336</v>
      </c>
      <c r="T3399" s="11">
        <f t="shared" si="323"/>
        <v>42378.270011574066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>
        <f t="shared" si="319"/>
        <v>62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41964.499999999993</v>
      </c>
      <c r="T3400" s="11">
        <f t="shared" si="323"/>
        <v>41941.543703703705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>
        <f t="shared" si="319"/>
        <v>26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42056.712094907409</v>
      </c>
      <c r="T3401" s="11">
        <f t="shared" si="323"/>
        <v>42026.712094907409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41879.745532407404</v>
      </c>
      <c r="T3402" s="11">
        <f t="shared" si="323"/>
        <v>41834.745532407404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>
        <f t="shared" si="319"/>
        <v>44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42223.5155787037</v>
      </c>
      <c r="T3403" s="11">
        <f t="shared" si="323"/>
        <v>42193.5155787037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>
        <f t="shared" si="319"/>
        <v>91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42319.896527777775</v>
      </c>
      <c r="T3404" s="11">
        <f t="shared" si="323"/>
        <v>42290.410219907404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42180.253749999996</v>
      </c>
      <c r="T3405" s="11">
        <f t="shared" si="323"/>
        <v>42150.253749999996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167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42172.295162037037</v>
      </c>
      <c r="T3406" s="11">
        <f t="shared" si="323"/>
        <v>42152.295162037037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>
        <f t="shared" si="319"/>
        <v>21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42430.790972222218</v>
      </c>
      <c r="T3407" s="11">
        <f t="shared" si="323"/>
        <v>42409.808865740742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41836.284444444442</v>
      </c>
      <c r="T3408" s="11">
        <f t="shared" si="323"/>
        <v>41791.284444444442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>
        <f t="shared" si="319"/>
        <v>30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41826.21399305555</v>
      </c>
      <c r="T3409" s="11">
        <f t="shared" si="323"/>
        <v>41796.21399305555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28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41838.78361111111</v>
      </c>
      <c r="T3410" s="11">
        <f t="shared" si="323"/>
        <v>41808.78361111111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>
        <f t="shared" si="319"/>
        <v>24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42582.665277777771</v>
      </c>
      <c r="T3411" s="11">
        <f t="shared" si="323"/>
        <v>42544.605995370373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>
        <f t="shared" si="319"/>
        <v>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42527.083333333336</v>
      </c>
      <c r="T3412" s="11">
        <f t="shared" si="323"/>
        <v>42499.83321759259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>
        <f t="shared" si="319"/>
        <v>192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42284.814490740733</v>
      </c>
      <c r="T3413" s="11">
        <f t="shared" si="323"/>
        <v>42264.814490740733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41909.750717592593</v>
      </c>
      <c r="T3414" s="11">
        <f t="shared" si="323"/>
        <v>41879.750717592593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36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42062.999305555553</v>
      </c>
      <c r="T3415" s="11">
        <f t="shared" si="323"/>
        <v>42053.524745370371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>
        <f t="shared" si="319"/>
        <v>68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42705.124305555553</v>
      </c>
      <c r="T3416" s="11">
        <f t="shared" si="323"/>
        <v>42675.624131944445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42477.770833333336</v>
      </c>
      <c r="T3417" s="11">
        <f t="shared" si="323"/>
        <v>42466.935833333329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>
        <f t="shared" si="319"/>
        <v>133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42117.562499999993</v>
      </c>
      <c r="T3418" s="11">
        <f t="shared" si="323"/>
        <v>42089.204224537032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41937.821527777778</v>
      </c>
      <c r="T3419" s="11">
        <f t="shared" si="323"/>
        <v>41894.705416666664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>
        <f t="shared" si="319"/>
        <v>71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41782.626238425924</v>
      </c>
      <c r="T3420" s="11">
        <f t="shared" si="323"/>
        <v>41752.626238425924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>
        <f t="shared" si="319"/>
        <v>60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42466.687499999993</v>
      </c>
      <c r="T3421" s="11">
        <f t="shared" si="323"/>
        <v>42448.613252314812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42413.791666666664</v>
      </c>
      <c r="T3422" s="11">
        <f t="shared" si="323"/>
        <v>42404.881967592592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>
        <f t="shared" si="319"/>
        <v>102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42067.582905092589</v>
      </c>
      <c r="T3423" s="11">
        <f t="shared" si="323"/>
        <v>42037.582905092589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>
        <f t="shared" si="319"/>
        <v>65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42351.791666666664</v>
      </c>
      <c r="T3424" s="11">
        <f t="shared" si="323"/>
        <v>42323.353888888887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25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42118.703020833331</v>
      </c>
      <c r="T3425" s="11">
        <f t="shared" si="323"/>
        <v>42088.703020833331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>
        <f t="shared" si="319"/>
        <v>79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42040.082638888889</v>
      </c>
      <c r="T3426" s="11">
        <f t="shared" si="323"/>
        <v>42018.468564814808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>
        <f t="shared" si="319"/>
        <v>288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41916.40898148148</v>
      </c>
      <c r="T3427" s="11">
        <f t="shared" si="323"/>
        <v>41884.40898148148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>
        <f t="shared" si="319"/>
        <v>43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41902.875</v>
      </c>
      <c r="T3428" s="11">
        <f t="shared" si="323"/>
        <v>41883.848414351851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41822.436944444438</v>
      </c>
      <c r="T3429" s="11">
        <f t="shared" si="323"/>
        <v>41792.436944444438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>
        <f t="shared" si="319"/>
        <v>39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42063.499999999993</v>
      </c>
      <c r="T3430" s="11">
        <f t="shared" si="323"/>
        <v>42038.512118055551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13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42675.813206018516</v>
      </c>
      <c r="T3431" s="11">
        <f t="shared" si="323"/>
        <v>42661.813206018516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>
        <f t="shared" si="319"/>
        <v>28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41850.737280092588</v>
      </c>
      <c r="T3432" s="11">
        <f t="shared" si="323"/>
        <v>41820.737280092588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41869.522604166668</v>
      </c>
      <c r="T3433" s="11">
        <f t="shared" si="323"/>
        <v>41839.522604166668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>
        <f t="shared" si="319"/>
        <v>48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42405.708333333336</v>
      </c>
      <c r="T3434" s="11">
        <f t="shared" si="323"/>
        <v>42380.372847222221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41806.916666666664</v>
      </c>
      <c r="T3435" s="11">
        <f t="shared" si="323"/>
        <v>41775.854803240742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>
        <f t="shared" si="319"/>
        <v>60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41830.172094907408</v>
      </c>
      <c r="T3436" s="11">
        <f t="shared" si="323"/>
        <v>41800.172094907408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>
        <f t="shared" si="319"/>
        <v>53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42588.916666666664</v>
      </c>
      <c r="T3437" s="11">
        <f t="shared" si="323"/>
        <v>42572.408483796295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>
        <f t="shared" si="319"/>
        <v>135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41872.477777777778</v>
      </c>
      <c r="T3438" s="11">
        <f t="shared" si="323"/>
        <v>41851.333252314813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83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42235.502546296295</v>
      </c>
      <c r="T3439" s="11">
        <f t="shared" si="323"/>
        <v>42205.502546296295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>
        <f t="shared" si="319"/>
        <v>179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42126.666666666664</v>
      </c>
      <c r="T3440" s="11">
        <f t="shared" si="323"/>
        <v>42100.719525462955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>
        <f t="shared" si="319"/>
        <v>67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42387.999305555553</v>
      </c>
      <c r="T3441" s="11">
        <f t="shared" si="323"/>
        <v>42374.702893518515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>
        <f t="shared" si="319"/>
        <v>61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41831.46875</v>
      </c>
      <c r="T3442" s="11">
        <f t="shared" si="323"/>
        <v>41808.914675925924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>
        <f t="shared" si="319"/>
        <v>58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42321.636805555558</v>
      </c>
      <c r="T3443" s="11">
        <f t="shared" si="323"/>
        <v>42294.221307870372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42154.63277777777</v>
      </c>
      <c r="T3444" s="11">
        <f t="shared" si="323"/>
        <v>42124.63277777777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>
        <f t="shared" si="319"/>
        <v>22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41891.316504629627</v>
      </c>
      <c r="T3445" s="11">
        <f t="shared" si="323"/>
        <v>41861.316504629627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15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42529.374305555553</v>
      </c>
      <c r="T3446" s="11">
        <f t="shared" si="323"/>
        <v>42521.08317129629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42300.322175925925</v>
      </c>
      <c r="T3447" s="11">
        <f t="shared" si="323"/>
        <v>42272.322175925925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>
        <f t="shared" si="319"/>
        <v>40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42040.305555555555</v>
      </c>
      <c r="T3448" s="11">
        <f t="shared" si="323"/>
        <v>42016.624131944445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>
        <f t="shared" si="319"/>
        <v>71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42447.639027777775</v>
      </c>
      <c r="T3449" s="11">
        <f t="shared" si="323"/>
        <v>42402.680694444447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>
        <f t="shared" si="319"/>
        <v>47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41989.910752314812</v>
      </c>
      <c r="T3450" s="11">
        <f t="shared" si="323"/>
        <v>41959.910752314812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>
        <f t="shared" si="319"/>
        <v>40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42559.958333333336</v>
      </c>
      <c r="T3451" s="11">
        <f t="shared" si="323"/>
        <v>42531.844189814808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13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42096.454525462956</v>
      </c>
      <c r="T3452" s="11">
        <f t="shared" si="323"/>
        <v>42036.496192129627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42115.515358796292</v>
      </c>
      <c r="T3453" s="11">
        <f t="shared" si="323"/>
        <v>42088.515358796292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>
        <f t="shared" si="319"/>
        <v>27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41842.957638888889</v>
      </c>
      <c r="T3454" s="11">
        <f t="shared" si="323"/>
        <v>41820.430856481478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>
        <f t="shared" si="319"/>
        <v>21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42595.770324074074</v>
      </c>
      <c r="T3455" s="11">
        <f t="shared" si="323"/>
        <v>42535.770324074074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>
        <f t="shared" si="319"/>
        <v>33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41851.490266203698</v>
      </c>
      <c r="T3456" s="11">
        <f t="shared" si="323"/>
        <v>41821.490266203698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>
        <f t="shared" si="319"/>
        <v>145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42656.541979166665</v>
      </c>
      <c r="T3457" s="11">
        <f t="shared" si="323"/>
        <v>42626.541979166665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</v>
      </c>
      <c r="P3458">
        <f t="shared" si="319"/>
        <v>188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41852.082638888889</v>
      </c>
      <c r="T3458" s="11">
        <f t="shared" si="323"/>
        <v>41820.997303240736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ROUND(IFERROR(E3459/D3459*100,0),0)</f>
        <v>140</v>
      </c>
      <c r="P3459">
        <f t="shared" ref="P3459:P3522" si="325">IFERROR(ROUND(D3459/L3459,0),0)</f>
        <v>36</v>
      </c>
      <c r="Q3459" t="str">
        <f t="shared" ref="Q3459:Q3522" si="326">LEFT(N3459,FIND("/",N3459,1)-1)</f>
        <v>theater</v>
      </c>
      <c r="R3459" t="str">
        <f t="shared" ref="R3459:R3522" si="327">MID(N3459,FIND("/",N3459,1)+1,LEN(N3459))</f>
        <v>plays</v>
      </c>
      <c r="S3459" s="11">
        <f t="shared" ref="S3459:S3522" si="328">I3459/60/60/24+DATE(1970,1,1)+(-5/24)</f>
        <v>42047.040972222218</v>
      </c>
      <c r="T3459" s="11">
        <f t="shared" ref="T3459:T3522" si="329">J3459/60/60/24+DATE(1970,1,1)+(-5/24)</f>
        <v>42016.498344907406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>
        <f t="shared" si="325"/>
        <v>36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42037.977083333331</v>
      </c>
      <c r="T3460" s="11">
        <f t="shared" si="329"/>
        <v>42010.994247685179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>
        <f t="shared" si="325"/>
        <v>14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42510.271527777775</v>
      </c>
      <c r="T3461" s="11">
        <f t="shared" si="329"/>
        <v>42480.271527777775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26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41866.318888888884</v>
      </c>
      <c r="T3462" s="11">
        <f t="shared" si="329"/>
        <v>41852.318888888884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42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42671.916666666664</v>
      </c>
      <c r="T3463" s="11">
        <f t="shared" si="329"/>
        <v>42643.424525462957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15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42195.541666666664</v>
      </c>
      <c r="T3464" s="11">
        <f t="shared" si="329"/>
        <v>42179.690138888887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>
        <f t="shared" si="325"/>
        <v>88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42653.957638888889</v>
      </c>
      <c r="T3465" s="11">
        <f t="shared" si="329"/>
        <v>42612.710474537038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>
        <f t="shared" si="325"/>
        <v>54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42604.921724537031</v>
      </c>
      <c r="T3466" s="11">
        <f t="shared" si="329"/>
        <v>42574.921724537031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56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42225.458333333336</v>
      </c>
      <c r="T3467" s="11">
        <f t="shared" si="329"/>
        <v>42200.417499999996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>
        <f t="shared" si="325"/>
        <v>57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42479.769097222219</v>
      </c>
      <c r="T3468" s="11">
        <f t="shared" si="329"/>
        <v>42419.810763888883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42083.421666666669</v>
      </c>
      <c r="T3469" s="11">
        <f t="shared" si="329"/>
        <v>42053.463333333326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>
        <f t="shared" si="325"/>
        <v>588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42633.916666666664</v>
      </c>
      <c r="T3470" s="11">
        <f t="shared" si="329"/>
        <v>42605.557048611103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>
        <f t="shared" si="325"/>
        <v>44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42488.433391203704</v>
      </c>
      <c r="T3471" s="11">
        <f t="shared" si="329"/>
        <v>42458.433391203704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28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42566.693055555552</v>
      </c>
      <c r="T3472" s="11">
        <f t="shared" si="329"/>
        <v>42528.813680555548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>
        <f t="shared" si="325"/>
        <v>17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41882.625</v>
      </c>
      <c r="T3473" s="11">
        <f t="shared" si="329"/>
        <v>41841.612152777772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>
        <f t="shared" si="325"/>
        <v>87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41949.040972222218</v>
      </c>
      <c r="T3474" s="11">
        <f t="shared" si="329"/>
        <v>41927.962164351848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42083.643749999996</v>
      </c>
      <c r="T3475" s="11">
        <f t="shared" si="329"/>
        <v>42062.626111111109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42571.293182870366</v>
      </c>
      <c r="T3476" s="11">
        <f t="shared" si="329"/>
        <v>42541.293182870366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>
        <f t="shared" si="325"/>
        <v>18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41945.791666666664</v>
      </c>
      <c r="T3477" s="11">
        <f t="shared" si="329"/>
        <v>41918.672499999993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50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41938.916666666664</v>
      </c>
      <c r="T3478" s="11">
        <f t="shared" si="329"/>
        <v>41921.071643518517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>
        <f t="shared" si="325"/>
        <v>46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42140.916666666664</v>
      </c>
      <c r="T3479" s="11">
        <f t="shared" si="329"/>
        <v>42128.528275462959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>
        <f t="shared" si="325"/>
        <v>35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42079.666666666664</v>
      </c>
      <c r="T3480" s="11">
        <f t="shared" si="329"/>
        <v>42053.708587962967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>
        <f t="shared" si="325"/>
        <v>27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41811.646759259253</v>
      </c>
      <c r="T3481" s="11">
        <f t="shared" si="329"/>
        <v>41781.646759259253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>
        <f t="shared" si="325"/>
        <v>115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42195.666666666664</v>
      </c>
      <c r="T3482" s="11">
        <f t="shared" si="329"/>
        <v>42171.109108796292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>
        <f t="shared" si="325"/>
        <v>105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42006.039212962954</v>
      </c>
      <c r="T3483" s="11">
        <f t="shared" si="329"/>
        <v>41989.039212962954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>
        <f t="shared" si="325"/>
        <v>38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41826.563263888886</v>
      </c>
      <c r="T3484" s="11">
        <f t="shared" si="329"/>
        <v>41796.563263888886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>
        <f t="shared" si="325"/>
        <v>25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41823.460428240738</v>
      </c>
      <c r="T3485" s="11">
        <f t="shared" si="329"/>
        <v>41793.460428240738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>
        <f t="shared" si="325"/>
        <v>57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42536.552071759252</v>
      </c>
      <c r="T3486" s="11">
        <f t="shared" si="329"/>
        <v>42506.552071759252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42402.484722222223</v>
      </c>
      <c r="T3487" s="11">
        <f t="shared" si="329"/>
        <v>42372.484722222223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>
        <f t="shared" si="325"/>
        <v>54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42158.082638888889</v>
      </c>
      <c r="T3488" s="11">
        <f t="shared" si="329"/>
        <v>42126.666678240734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>
        <f t="shared" si="325"/>
        <v>30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42179.732083333329</v>
      </c>
      <c r="T3489" s="11">
        <f t="shared" si="329"/>
        <v>42149.732083333329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>
        <f t="shared" si="325"/>
        <v>103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42111.458333333336</v>
      </c>
      <c r="T3490" s="11">
        <f t="shared" si="329"/>
        <v>42087.55972222222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>
        <f t="shared" si="325"/>
        <v>69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41783.666666666664</v>
      </c>
      <c r="T3491" s="11">
        <f t="shared" si="329"/>
        <v>41753.427442129629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>
        <f t="shared" si="325"/>
        <v>37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42473.594027777777</v>
      </c>
      <c r="T3492" s="11">
        <f t="shared" si="329"/>
        <v>42443.594027777777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>
        <f t="shared" si="325"/>
        <v>50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42142.041481481479</v>
      </c>
      <c r="T3493" s="11">
        <f t="shared" si="329"/>
        <v>42121.041481481479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>
        <f t="shared" si="325"/>
        <v>109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42302.800891203697</v>
      </c>
      <c r="T3494" s="11">
        <f t="shared" si="329"/>
        <v>42267.800891203697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41868.007638888885</v>
      </c>
      <c r="T3495" s="11">
        <f t="shared" si="329"/>
        <v>41848.657824074071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42700.041666666664</v>
      </c>
      <c r="T3496" s="11">
        <f t="shared" si="329"/>
        <v>42689.006655092591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>
        <f t="shared" si="325"/>
        <v>69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41944.512499999997</v>
      </c>
      <c r="T3497" s="11">
        <f t="shared" si="329"/>
        <v>41915.554502314815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>
        <f t="shared" si="325"/>
        <v>38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42624.638495370367</v>
      </c>
      <c r="T3498" s="11">
        <f t="shared" si="329"/>
        <v>42584.638495370367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>
        <f t="shared" si="325"/>
        <v>32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42523.708333333336</v>
      </c>
      <c r="T3499" s="11">
        <f t="shared" si="329"/>
        <v>42511.533611111103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>
        <f t="shared" si="325"/>
        <v>39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42518.697222222218</v>
      </c>
      <c r="T3500" s="11">
        <f t="shared" si="329"/>
        <v>42458.950277777774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>
        <f t="shared" si="325"/>
        <v>57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42186.082638888889</v>
      </c>
      <c r="T3501" s="11">
        <f t="shared" si="329"/>
        <v>42131.827835648146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>
        <f t="shared" si="325"/>
        <v>24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42435.999305555553</v>
      </c>
      <c r="T3502" s="11">
        <f t="shared" si="329"/>
        <v>42419.711087962954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42258.555497685178</v>
      </c>
      <c r="T3503" s="11">
        <f t="shared" si="329"/>
        <v>42233.555497685178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>
        <f t="shared" si="325"/>
        <v>129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42444.957638888889</v>
      </c>
      <c r="T3504" s="11">
        <f t="shared" si="329"/>
        <v>42430.631064814814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>
        <f t="shared" si="325"/>
        <v>66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42575.27</v>
      </c>
      <c r="T3505" s="11">
        <f t="shared" si="329"/>
        <v>42545.27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42327.582071759258</v>
      </c>
      <c r="T3506" s="11">
        <f t="shared" si="329"/>
        <v>42297.540405092594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>
        <f t="shared" si="325"/>
        <v>64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41771.958333333328</v>
      </c>
      <c r="T3507" s="11">
        <f t="shared" si="329"/>
        <v>41760.727372685185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>
        <f t="shared" si="325"/>
        <v>103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41874.525925925926</v>
      </c>
      <c r="T3508" s="11">
        <f t="shared" si="329"/>
        <v>41829.525925925926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>
        <f t="shared" si="325"/>
        <v>139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42521.714548611104</v>
      </c>
      <c r="T3509" s="11">
        <f t="shared" si="329"/>
        <v>42491.714548611104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7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42500.666666666664</v>
      </c>
      <c r="T3510" s="11">
        <f t="shared" si="329"/>
        <v>42477.521446759252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>
        <f t="shared" si="325"/>
        <v>91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41963.996527777774</v>
      </c>
      <c r="T3511" s="11">
        <f t="shared" si="329"/>
        <v>41950.651226851849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41822.412569444445</v>
      </c>
      <c r="T3512" s="11">
        <f t="shared" si="329"/>
        <v>41802.412569444445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>
        <f t="shared" si="325"/>
        <v>79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41950.5625</v>
      </c>
      <c r="T3513" s="11">
        <f t="shared" si="329"/>
        <v>41927.665451388886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42117.286944444444</v>
      </c>
      <c r="T3514" s="11">
        <f t="shared" si="329"/>
        <v>42057.328611111108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>
        <f t="shared" si="325"/>
        <v>64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41793.999305555553</v>
      </c>
      <c r="T3515" s="11">
        <f t="shared" si="329"/>
        <v>41780.887870370367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>
        <f t="shared" si="325"/>
        <v>50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42036.999305555553</v>
      </c>
      <c r="T3516" s="11">
        <f t="shared" si="329"/>
        <v>42020.638333333329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>
        <f t="shared" si="325"/>
        <v>65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42155.564479166664</v>
      </c>
      <c r="T3517" s="11">
        <f t="shared" si="329"/>
        <v>42125.564479166664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41889.916666666664</v>
      </c>
      <c r="T3518" s="11">
        <f t="shared" si="329"/>
        <v>41855.801736111105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41824.25</v>
      </c>
      <c r="T3519" s="11">
        <f t="shared" si="329"/>
        <v>41794.609189814815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>
        <f t="shared" si="325"/>
        <v>45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41914.38958333333</v>
      </c>
      <c r="T3520" s="11">
        <f t="shared" si="329"/>
        <v>41893.575219907405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>
        <f t="shared" si="325"/>
        <v>71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42067.390624999993</v>
      </c>
      <c r="T3521" s="11">
        <f t="shared" si="329"/>
        <v>42037.390624999993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101</v>
      </c>
      <c r="P3522">
        <f t="shared" si="325"/>
        <v>95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42253.365972222215</v>
      </c>
      <c r="T3522" s="11">
        <f t="shared" si="329"/>
        <v>42227.615879629629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ROUND(IFERROR(E3523/D3523*100,0),0)</f>
        <v>169</v>
      </c>
      <c r="P3523">
        <f t="shared" ref="P3523:P3586" si="331">IFERROR(ROUND(D3523/L3523,0),0)</f>
        <v>27</v>
      </c>
      <c r="Q3523" t="str">
        <f t="shared" ref="Q3523:Q3586" si="332">LEFT(N3523,FIND("/",N3523,1)-1)</f>
        <v>theater</v>
      </c>
      <c r="R3523" t="str">
        <f t="shared" ref="R3523:R3586" si="333">MID(N3523,FIND("/",N3523,1)+1,LEN(N3523))</f>
        <v>plays</v>
      </c>
      <c r="S3523" s="11">
        <f t="shared" ref="S3523:S3586" si="334">I3523/60/60/24+DATE(1970,1,1)+(-5/24)</f>
        <v>41911.153009259258</v>
      </c>
      <c r="T3523" s="11">
        <f t="shared" ref="T3523:T3586" si="335">J3523/60/60/24+DATE(1970,1,1)+(-5/24)</f>
        <v>41881.153009259258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42262.212500000001</v>
      </c>
      <c r="T3524" s="11">
        <f t="shared" si="335"/>
        <v>42234.581550925919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>
        <f t="shared" si="331"/>
        <v>50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42638.749999999993</v>
      </c>
      <c r="T3525" s="11">
        <f t="shared" si="335"/>
        <v>42581.189212962963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>
        <f t="shared" si="331"/>
        <v>135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41894.958333333328</v>
      </c>
      <c r="T3526" s="11">
        <f t="shared" si="335"/>
        <v>41880.555243055554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71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42225.458333333336</v>
      </c>
      <c r="T3527" s="11">
        <f t="shared" si="335"/>
        <v>42214.487337962964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97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42488.040972222218</v>
      </c>
      <c r="T3528" s="11">
        <f t="shared" si="335"/>
        <v>42460.126979166664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>
        <f t="shared" si="331"/>
        <v>70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42195.957638888889</v>
      </c>
      <c r="T3529" s="11">
        <f t="shared" si="335"/>
        <v>42166.814872685187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42753.293032407404</v>
      </c>
      <c r="T3530" s="11">
        <f t="shared" si="335"/>
        <v>42733.293032407404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28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42197.833333333336</v>
      </c>
      <c r="T3531" s="11">
        <f t="shared" si="335"/>
        <v>42177.553449074076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42470.624999999993</v>
      </c>
      <c r="T3532" s="11">
        <f t="shared" si="335"/>
        <v>42442.41501157407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38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42551.44599537037</v>
      </c>
      <c r="T3533" s="11">
        <f t="shared" si="335"/>
        <v>42521.44599537037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>
        <f t="shared" si="331"/>
        <v>36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41899.957638888889</v>
      </c>
      <c r="T3534" s="11">
        <f t="shared" si="335"/>
        <v>41884.391516203701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>
        <f t="shared" si="331"/>
        <v>63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42319.594525462955</v>
      </c>
      <c r="T3535" s="11">
        <f t="shared" si="335"/>
        <v>42289.552858796298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>
        <f t="shared" si="331"/>
        <v>25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42278.416932870365</v>
      </c>
      <c r="T3536" s="11">
        <f t="shared" si="335"/>
        <v>42243.416932870365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>
        <f t="shared" si="331"/>
        <v>43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42279.541666666664</v>
      </c>
      <c r="T3537" s="11">
        <f t="shared" si="335"/>
        <v>42248.431828703695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>
        <f t="shared" si="331"/>
        <v>9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42358.290972222218</v>
      </c>
      <c r="T3538" s="11">
        <f t="shared" si="335"/>
        <v>42328.518807870372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>
        <f t="shared" si="331"/>
        <v>24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41960.124305555553</v>
      </c>
      <c r="T3539" s="11">
        <f t="shared" si="335"/>
        <v>41923.146018518513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>
        <f t="shared" si="331"/>
        <v>24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42599.212268518517</v>
      </c>
      <c r="T3540" s="11">
        <f t="shared" si="335"/>
        <v>42571.212268518517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>
        <f t="shared" si="331"/>
        <v>46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42621.547708333332</v>
      </c>
      <c r="T3541" s="11">
        <f t="shared" si="335"/>
        <v>42600.547708333332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38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42546.795034722221</v>
      </c>
      <c r="T3542" s="11">
        <f t="shared" si="335"/>
        <v>42516.795034722221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38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42247.521701388883</v>
      </c>
      <c r="T3543" s="11">
        <f t="shared" si="335"/>
        <v>42222.521701388883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>
        <f t="shared" si="331"/>
        <v>65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41889.391458333332</v>
      </c>
      <c r="T3544" s="11">
        <f t="shared" si="335"/>
        <v>41829.391458333332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>
        <f t="shared" si="331"/>
        <v>52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42180.546979166662</v>
      </c>
      <c r="T3545" s="11">
        <f t="shared" si="335"/>
        <v>42150.546979166662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42070.623344907406</v>
      </c>
      <c r="T3546" s="11">
        <f t="shared" si="335"/>
        <v>42040.623344907406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42105.599062499998</v>
      </c>
      <c r="T3547" s="11">
        <f t="shared" si="335"/>
        <v>42075.599062499998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>
        <f t="shared" si="331"/>
        <v>58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42094.957638888889</v>
      </c>
      <c r="T3548" s="11">
        <f t="shared" si="335"/>
        <v>42073.452361111107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>
        <f t="shared" si="331"/>
        <v>104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42503.957638888889</v>
      </c>
      <c r="T3549" s="11">
        <f t="shared" si="335"/>
        <v>42479.870381944442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>
        <f t="shared" si="331"/>
        <v>162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42433.833333333336</v>
      </c>
      <c r="T3550" s="11">
        <f t="shared" si="335"/>
        <v>42411.733958333331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42251.186030092591</v>
      </c>
      <c r="T3551" s="11">
        <f t="shared" si="335"/>
        <v>42223.186030092591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>
        <f t="shared" si="331"/>
        <v>39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42492.685162037036</v>
      </c>
      <c r="T3552" s="11">
        <f t="shared" si="335"/>
        <v>42462.685162037036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>
        <f t="shared" si="331"/>
        <v>60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41781.713194444441</v>
      </c>
      <c r="T3553" s="11">
        <f t="shared" si="335"/>
        <v>41753.307523148142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41818.378749999996</v>
      </c>
      <c r="T3554" s="11">
        <f t="shared" si="335"/>
        <v>41788.378749999996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>
        <f t="shared" si="331"/>
        <v>53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42227.791666666664</v>
      </c>
      <c r="T3555" s="11">
        <f t="shared" si="335"/>
        <v>42195.820370370369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>
        <f t="shared" si="331"/>
        <v>94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42046.499999999993</v>
      </c>
      <c r="T3556" s="11">
        <f t="shared" si="335"/>
        <v>42015.842118055552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42691.27539351851</v>
      </c>
      <c r="T3557" s="11">
        <f t="shared" si="335"/>
        <v>42661.233726851853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>
        <f t="shared" si="331"/>
        <v>110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41868.441249999996</v>
      </c>
      <c r="T3558" s="11">
        <f t="shared" si="335"/>
        <v>41808.441249999996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41764.068414351852</v>
      </c>
      <c r="T3559" s="11">
        <f t="shared" si="335"/>
        <v>41730.068414351852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16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42181.666666666664</v>
      </c>
      <c r="T3560" s="11">
        <f t="shared" si="335"/>
        <v>42139.608506944445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>
        <f t="shared" si="331"/>
        <v>42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42216.165277777771</v>
      </c>
      <c r="T3561" s="11">
        <f t="shared" si="335"/>
        <v>42193.887824074067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>
        <f t="shared" si="331"/>
        <v>43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42150.906249999993</v>
      </c>
      <c r="T3562" s="11">
        <f t="shared" si="335"/>
        <v>42115.681319444448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>
        <f t="shared" si="331"/>
        <v>46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42221.566666666658</v>
      </c>
      <c r="T3563" s="11">
        <f t="shared" si="335"/>
        <v>42203.471967592595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>
        <f t="shared" si="331"/>
        <v>10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42442.708333333336</v>
      </c>
      <c r="T3564" s="11">
        <f t="shared" si="335"/>
        <v>42433.553553240738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>
        <f t="shared" si="331"/>
        <v>20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42583.583333333336</v>
      </c>
      <c r="T3565" s="11">
        <f t="shared" si="335"/>
        <v>42555.46361111111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42282.458333333336</v>
      </c>
      <c r="T3566" s="11">
        <f t="shared" si="335"/>
        <v>42236.414918981485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>
        <f t="shared" si="331"/>
        <v>75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42004.534814814811</v>
      </c>
      <c r="T3567" s="11">
        <f t="shared" si="335"/>
        <v>41974.534814814811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>
        <f t="shared" si="331"/>
        <v>53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42027.299571759257</v>
      </c>
      <c r="T3568" s="11">
        <f t="shared" si="335"/>
        <v>41997.299571759257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>
        <f t="shared" si="331"/>
        <v>24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42165.602361111109</v>
      </c>
      <c r="T3569" s="11">
        <f t="shared" si="335"/>
        <v>42135.602361111109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>
        <f t="shared" si="331"/>
        <v>53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41899.532337962963</v>
      </c>
      <c r="T3570" s="11">
        <f t="shared" si="335"/>
        <v>41869.532337962963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>
        <f t="shared" si="331"/>
        <v>122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42012.480277777773</v>
      </c>
      <c r="T3571" s="11">
        <f t="shared" si="335"/>
        <v>41982.480277777773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>
        <f t="shared" si="331"/>
        <v>77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42004.083333333336</v>
      </c>
      <c r="T3572" s="11">
        <f t="shared" si="335"/>
        <v>41976.123645833337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>
        <f t="shared" si="331"/>
        <v>60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41942.650613425925</v>
      </c>
      <c r="T3573" s="11">
        <f t="shared" si="335"/>
        <v>41912.650613425925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42176.36206018518</v>
      </c>
      <c r="T3574" s="11">
        <f t="shared" si="335"/>
        <v>42146.36206018518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>
        <f t="shared" si="331"/>
        <v>38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41951.208865740737</v>
      </c>
      <c r="T3575" s="11">
        <f t="shared" si="335"/>
        <v>41921.167199074072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>
        <f t="shared" si="331"/>
        <v>129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41956.776018518511</v>
      </c>
      <c r="T3576" s="11">
        <f t="shared" si="335"/>
        <v>41926.734351851846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>
        <f t="shared" si="331"/>
        <v>98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42592.957638888889</v>
      </c>
      <c r="T3577" s="11">
        <f t="shared" si="335"/>
        <v>42561.575543981475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42709.382569444446</v>
      </c>
      <c r="T3578" s="11">
        <f t="shared" si="335"/>
        <v>42649.340902777774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22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42120.061111111114</v>
      </c>
      <c r="T3579" s="11">
        <f t="shared" si="335"/>
        <v>42093.578506944446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42490.525196759256</v>
      </c>
      <c r="T3580" s="11">
        <f t="shared" si="335"/>
        <v>42460.525196759256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42460.51222222222</v>
      </c>
      <c r="T3581" s="11">
        <f t="shared" si="335"/>
        <v>42430.553888888891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>
        <f t="shared" si="331"/>
        <v>33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42063.999305555553</v>
      </c>
      <c r="T3582" s="11">
        <f t="shared" si="335"/>
        <v>42025.967847222222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41850.26284722222</v>
      </c>
      <c r="T3583" s="11">
        <f t="shared" si="335"/>
        <v>41836.26284722222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20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42464.887523148143</v>
      </c>
      <c r="T3584" s="11">
        <f t="shared" si="335"/>
        <v>42450.887523148143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>
        <f t="shared" si="331"/>
        <v>125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42478.175983796296</v>
      </c>
      <c r="T3585" s="11">
        <f t="shared" si="335"/>
        <v>42418.217650462961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116</v>
      </c>
      <c r="P3586">
        <f t="shared" si="331"/>
        <v>27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42198.108148148145</v>
      </c>
      <c r="T3586" s="11">
        <f t="shared" si="335"/>
        <v>42168.108148148145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ROUND(IFERROR(E3587/D3587*100,0),0)</f>
        <v>119</v>
      </c>
      <c r="P3587">
        <f t="shared" ref="P3587:P3650" si="337">IFERROR(ROUND(D3587/L3587,0),0)</f>
        <v>148</v>
      </c>
      <c r="Q3587" t="str">
        <f t="shared" ref="Q3587:Q3650" si="338">LEFT(N3587,FIND("/",N3587,1)-1)</f>
        <v>theater</v>
      </c>
      <c r="R3587" t="str">
        <f t="shared" ref="R3587:R3650" si="339">MID(N3587,FIND("/",N3587,1)+1,LEN(N3587))</f>
        <v>plays</v>
      </c>
      <c r="S3587" s="11">
        <f t="shared" ref="S3587:S3650" si="340">I3587/60/60/24+DATE(1970,1,1)+(-5/24)</f>
        <v>41994.507986111108</v>
      </c>
      <c r="T3587" s="11">
        <f t="shared" ref="T3587:T3650" si="341">J3587/60/60/24+DATE(1970,1,1)+(-5/24)</f>
        <v>41964.507986111108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>
        <f t="shared" si="337"/>
        <v>139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42636.489236111105</v>
      </c>
      <c r="T3588" s="11">
        <f t="shared" si="341"/>
        <v>42576.489236111105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>
        <f t="shared" si="337"/>
        <v>18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42548.583333333336</v>
      </c>
      <c r="T3589" s="11">
        <f t="shared" si="341"/>
        <v>42503.331643518519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42123.749999999993</v>
      </c>
      <c r="T3590" s="11">
        <f t="shared" si="341"/>
        <v>42101.620486111111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>
        <f t="shared" si="337"/>
        <v>65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42150.439201388886</v>
      </c>
      <c r="T3591" s="11">
        <f t="shared" si="341"/>
        <v>42125.439201388886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>
        <f t="shared" si="337"/>
        <v>68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41932.125393518516</v>
      </c>
      <c r="T3592" s="11">
        <f t="shared" si="341"/>
        <v>41902.125393518516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39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42027.999305555553</v>
      </c>
      <c r="T3593" s="11">
        <f t="shared" si="341"/>
        <v>42003.74009259259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>
        <f t="shared" si="337"/>
        <v>57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42045.999305555553</v>
      </c>
      <c r="T3594" s="11">
        <f t="shared" si="341"/>
        <v>41988.621608796289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>
        <f t="shared" si="337"/>
        <v>70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42009.643055555549</v>
      </c>
      <c r="T3595" s="11">
        <f t="shared" si="341"/>
        <v>41974.690266203703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>
        <f t="shared" si="337"/>
        <v>44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42616.858587962961</v>
      </c>
      <c r="T3596" s="11">
        <f t="shared" si="341"/>
        <v>42591.858587962961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>
        <f t="shared" si="337"/>
        <v>42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42076.082638888889</v>
      </c>
      <c r="T3597" s="11">
        <f t="shared" si="341"/>
        <v>42049.800034722219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>
        <f t="shared" si="337"/>
        <v>73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41877.506736111107</v>
      </c>
      <c r="T3598" s="11">
        <f t="shared" si="341"/>
        <v>41856.506736111107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>
        <f t="shared" si="337"/>
        <v>76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42432.040972222218</v>
      </c>
      <c r="T3599" s="11">
        <f t="shared" si="341"/>
        <v>42417.377199074072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>
        <f t="shared" si="337"/>
        <v>37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41884.999305555553</v>
      </c>
      <c r="T3600" s="11">
        <f t="shared" si="341"/>
        <v>41866.590532407405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29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42245.791666666664</v>
      </c>
      <c r="T3601" s="11">
        <f t="shared" si="341"/>
        <v>42220.586539351854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42656.640787037039</v>
      </c>
      <c r="T3602" s="11">
        <f t="shared" si="341"/>
        <v>42628.640787037039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>
        <f t="shared" si="337"/>
        <v>38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42020.790300925924</v>
      </c>
      <c r="T3603" s="11">
        <f t="shared" si="341"/>
        <v>41990.790300925924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42507.68609953703</v>
      </c>
      <c r="T3604" s="11">
        <f t="shared" si="341"/>
        <v>42447.68609953703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>
        <f t="shared" si="337"/>
        <v>26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42313.697685185187</v>
      </c>
      <c r="T3605" s="11">
        <f t="shared" si="341"/>
        <v>42283.656018518515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>
        <f t="shared" si="337"/>
        <v>43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42489.082638888889</v>
      </c>
      <c r="T3606" s="11">
        <f t="shared" si="341"/>
        <v>42482.80736111111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17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42413.584791666661</v>
      </c>
      <c r="T3607" s="11">
        <f t="shared" si="341"/>
        <v>42383.584791666661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>
        <f t="shared" si="337"/>
        <v>47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42596.396493055552</v>
      </c>
      <c r="T3608" s="11">
        <f t="shared" si="341"/>
        <v>42566.396493055552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>
        <f t="shared" si="337"/>
        <v>28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42352.791666666664</v>
      </c>
      <c r="T3609" s="11">
        <f t="shared" si="341"/>
        <v>42338.755578703705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42538.374999999993</v>
      </c>
      <c r="T3610" s="11">
        <f t="shared" si="341"/>
        <v>42506.50104166667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>
        <f t="shared" si="337"/>
        <v>93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42459.741724537038</v>
      </c>
      <c r="T3611" s="11">
        <f t="shared" si="341"/>
        <v>42429.783391203695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>
        <f t="shared" si="337"/>
        <v>32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42233.22379629629</v>
      </c>
      <c r="T3612" s="11">
        <f t="shared" si="341"/>
        <v>42203.22379629629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49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42102.162048611113</v>
      </c>
      <c r="T3613" s="11">
        <f t="shared" si="341"/>
        <v>42072.162048611113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>
        <f t="shared" si="337"/>
        <v>88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41799.518645833334</v>
      </c>
      <c r="T3614" s="11">
        <f t="shared" si="341"/>
        <v>41789.518645833334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41818.381643518514</v>
      </c>
      <c r="T3615" s="11">
        <f t="shared" si="341"/>
        <v>41788.381643518514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42173.833518518521</v>
      </c>
      <c r="T3616" s="11">
        <f t="shared" si="341"/>
        <v>42143.833518518521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>
        <f t="shared" si="337"/>
        <v>35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42348.385370370372</v>
      </c>
      <c r="T3617" s="11">
        <f t="shared" si="341"/>
        <v>42318.385370370372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>
        <f t="shared" si="337"/>
        <v>56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42082.699814814812</v>
      </c>
      <c r="T3618" s="11">
        <f t="shared" si="341"/>
        <v>42052.741481481477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>
        <f t="shared" si="337"/>
        <v>15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42793.791666666664</v>
      </c>
      <c r="T3619" s="11">
        <f t="shared" si="341"/>
        <v>42779.401956018519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42158.419560185182</v>
      </c>
      <c r="T3620" s="11">
        <f t="shared" si="341"/>
        <v>42128.419560185182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>
        <f t="shared" si="337"/>
        <v>59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42693.708333333336</v>
      </c>
      <c r="T3621" s="11">
        <f t="shared" si="341"/>
        <v>42660.92391203704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>
        <f t="shared" si="337"/>
        <v>53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42067.958333333336</v>
      </c>
      <c r="T3622" s="11">
        <f t="shared" si="341"/>
        <v>42037.72987268518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>
        <f t="shared" si="337"/>
        <v>43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42643.666666666664</v>
      </c>
      <c r="T3623" s="11">
        <f t="shared" si="341"/>
        <v>42619.727361111109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41909.932638888888</v>
      </c>
      <c r="T3624" s="11">
        <f t="shared" si="341"/>
        <v>41877.013553240737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74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41846.083333333328</v>
      </c>
      <c r="T3625" s="11">
        <f t="shared" si="341"/>
        <v>41828.528587962959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>
        <f t="shared" si="337"/>
        <v>77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42605.565856481473</v>
      </c>
      <c r="T3626" s="11">
        <f t="shared" si="341"/>
        <v>42545.565856481473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>
        <f t="shared" si="337"/>
        <v>38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42187.444178240738</v>
      </c>
      <c r="T3627" s="11">
        <f t="shared" si="341"/>
        <v>42157.444178240738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>
        <f t="shared" si="337"/>
        <v>83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41867.458993055552</v>
      </c>
      <c r="T3628" s="11">
        <f t="shared" si="341"/>
        <v>41846.458993055552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42510.957638888889</v>
      </c>
      <c r="T3629" s="11">
        <f t="shared" si="341"/>
        <v>42460.533414351848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42351.666620370372</v>
      </c>
      <c r="T3630" s="11">
        <f t="shared" si="341"/>
        <v>42291.6249537037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>
        <f t="shared" si="337"/>
        <v>500000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42495.499999999993</v>
      </c>
      <c r="T3631" s="11">
        <f t="shared" si="341"/>
        <v>42436.886157407404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>
        <f t="shared" si="337"/>
        <v>3000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41972.680439814816</v>
      </c>
      <c r="T3632" s="11">
        <f t="shared" si="341"/>
        <v>41942.638773148145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>
        <f t="shared" si="337"/>
        <v>290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41904.957638888889</v>
      </c>
      <c r="T3633" s="11">
        <f t="shared" si="341"/>
        <v>41880.54510416666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500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41966.728576388887</v>
      </c>
      <c r="T3634" s="11">
        <f t="shared" si="341"/>
        <v>41946.728576388887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>
        <f t="shared" si="337"/>
        <v>161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42692.833333333336</v>
      </c>
      <c r="T3635" s="11">
        <f t="shared" si="341"/>
        <v>42649.415127314809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>
        <f t="shared" si="337"/>
        <v>4167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42748.957638888889</v>
      </c>
      <c r="T3636" s="11">
        <f t="shared" si="341"/>
        <v>42700.958032407405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>
        <f t="shared" si="337"/>
        <v>350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42480.674490740734</v>
      </c>
      <c r="T3637" s="11">
        <f t="shared" si="341"/>
        <v>42450.674490740734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42261.486446759263</v>
      </c>
      <c r="T3638" s="11">
        <f t="shared" si="341"/>
        <v>42226.486446759263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>
        <f t="shared" si="337"/>
        <v>214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42005.492303240739</v>
      </c>
      <c r="T3639" s="11">
        <f t="shared" si="341"/>
        <v>41975.492303240739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>
        <f t="shared" si="337"/>
        <v>1650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42113.42282407407</v>
      </c>
      <c r="T3640" s="11">
        <f t="shared" si="341"/>
        <v>42053.464490740742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>
        <f t="shared" si="337"/>
        <v>25000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42650.424305555549</v>
      </c>
      <c r="T3641" s="11">
        <f t="shared" si="341"/>
        <v>42590.468819444439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>
        <f t="shared" si="337"/>
        <v>333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42134.573263888888</v>
      </c>
      <c r="T3642" s="11">
        <f t="shared" si="341"/>
        <v>42104.573263888888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</v>
      </c>
      <c r="T3643" s="11">
        <f t="shared" si="341"/>
        <v>41899.418738425928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>
        <f t="shared" si="337"/>
        <v>350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42338.499999999993</v>
      </c>
      <c r="T3644" s="11">
        <f t="shared" si="341"/>
        <v>42297.607951388891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42324.977303240739</v>
      </c>
      <c r="T3645" s="11">
        <f t="shared" si="341"/>
        <v>42284.935636574075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>
        <f t="shared" si="337"/>
        <v>417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42436.999305555553</v>
      </c>
      <c r="T3646" s="11">
        <f t="shared" si="341"/>
        <v>42409.033414351848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>
        <f t="shared" si="337"/>
        <v>1000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42695.803680555553</v>
      </c>
      <c r="T3647" s="11">
        <f t="shared" si="341"/>
        <v>42665.762013888881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>
        <f t="shared" si="337"/>
        <v>1250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42171.770833333336</v>
      </c>
      <c r="T3648" s="11">
        <f t="shared" si="341"/>
        <v>42140.21298611111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250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42643.540821759256</v>
      </c>
      <c r="T3649" s="11">
        <f t="shared" si="341"/>
        <v>42598.540821759256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</v>
      </c>
      <c r="P3650">
        <f t="shared" si="337"/>
        <v>548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41917.083854166667</v>
      </c>
      <c r="T3650" s="11">
        <f t="shared" si="341"/>
        <v>41887.083854166667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ROUND(IFERROR(E3651/D3651*100,0),0)</f>
        <v>104</v>
      </c>
      <c r="P3651">
        <f t="shared" ref="P3651:P3714" si="343">IFERROR(ROUND(D3651/L3651,0),0)</f>
        <v>94</v>
      </c>
      <c r="Q3651" t="str">
        <f t="shared" ref="Q3651:Q3714" si="344">LEFT(N3651,FIND("/",N3651,1)-1)</f>
        <v>theater</v>
      </c>
      <c r="R3651" t="str">
        <f t="shared" ref="R3651:R3714" si="345">MID(N3651,FIND("/",N3651,1)+1,LEN(N3651))</f>
        <v>plays</v>
      </c>
      <c r="S3651" s="11">
        <f t="shared" ref="S3651:S3714" si="346">I3651/60/60/24+DATE(1970,1,1)+(-5/24)</f>
        <v>41806.504560185182</v>
      </c>
      <c r="T3651" s="11">
        <f t="shared" ref="T3651:T3714" si="347">J3651/60/60/24+DATE(1970,1,1)+(-5/24)</f>
        <v>41780.504560185182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42402.270648148151</v>
      </c>
      <c r="T3652" s="11">
        <f t="shared" si="347"/>
        <v>42381.270648148151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56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41861.457638888889</v>
      </c>
      <c r="T3653" s="11">
        <f t="shared" si="347"/>
        <v>41828.437986111108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>
        <f t="shared" si="343"/>
        <v>18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42606.957638888889</v>
      </c>
      <c r="T3654" s="11">
        <f t="shared" si="347"/>
        <v>42596.436365740738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42221.155173611107</v>
      </c>
      <c r="T3655" s="11">
        <f t="shared" si="347"/>
        <v>42191.155173611107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>
        <f t="shared" si="343"/>
        <v>39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42463.499999999993</v>
      </c>
      <c r="T3656" s="11">
        <f t="shared" si="347"/>
        <v>42440.20817129629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>
        <f t="shared" si="343"/>
        <v>63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42203.082638888889</v>
      </c>
      <c r="T3657" s="11">
        <f t="shared" si="347"/>
        <v>42173.594884259255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>
        <f t="shared" si="343"/>
        <v>109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42767.749305555553</v>
      </c>
      <c r="T3658" s="11">
        <f t="shared" si="347"/>
        <v>42737.70180555556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>
        <f t="shared" si="343"/>
        <v>100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42522.695833333331</v>
      </c>
      <c r="T3659" s="11">
        <f t="shared" si="347"/>
        <v>42499.421516203707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>
        <f t="shared" si="343"/>
        <v>75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41821.957638888889</v>
      </c>
      <c r="T3660" s="11">
        <f t="shared" si="347"/>
        <v>41775.650231481479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>
        <f t="shared" si="343"/>
        <v>231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42082.402083333327</v>
      </c>
      <c r="T3661" s="11">
        <f t="shared" si="347"/>
        <v>42055.068865740737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41996.672743055555</v>
      </c>
      <c r="T3662" s="11">
        <f t="shared" si="347"/>
        <v>41971.672743055555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>
        <f t="shared" si="343"/>
        <v>83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42469.958333333336</v>
      </c>
      <c r="T3663" s="11">
        <f t="shared" si="347"/>
        <v>42447.688333333332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>
        <f t="shared" si="343"/>
        <v>200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42093.97006944444</v>
      </c>
      <c r="T3664" s="11">
        <f t="shared" si="347"/>
        <v>42064.011736111112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25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42725.285069444442</v>
      </c>
      <c r="T3665" s="11">
        <f t="shared" si="347"/>
        <v>42665.243402777771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>
        <f t="shared" si="343"/>
        <v>42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42537.04038194444</v>
      </c>
      <c r="T3666" s="11">
        <f t="shared" si="347"/>
        <v>42523.04038194444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>
        <f t="shared" si="343"/>
        <v>44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42305.620833333327</v>
      </c>
      <c r="T3667" s="11">
        <f t="shared" si="347"/>
        <v>42294.59979166666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41844.083333333328</v>
      </c>
      <c r="T3668" s="11">
        <f t="shared" si="347"/>
        <v>41822.696550925924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>
        <f t="shared" si="343"/>
        <v>52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42203.761793981481</v>
      </c>
      <c r="T3669" s="11">
        <f t="shared" si="347"/>
        <v>42173.761793981481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>
        <f t="shared" si="343"/>
        <v>36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42208.564583333333</v>
      </c>
      <c r="T3670" s="11">
        <f t="shared" si="347"/>
        <v>42185.347824074073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>
        <f t="shared" si="343"/>
        <v>59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42166.466863425921</v>
      </c>
      <c r="T3671" s="11">
        <f t="shared" si="347"/>
        <v>42136.466863425921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>
        <f t="shared" si="343"/>
        <v>18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42155.749999999993</v>
      </c>
      <c r="T3672" s="11">
        <f t="shared" si="347"/>
        <v>42142.305682870363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41840.957638888889</v>
      </c>
      <c r="T3673" s="11">
        <f t="shared" si="347"/>
        <v>41820.419756944444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41908.738240740735</v>
      </c>
      <c r="T3674" s="11">
        <f t="shared" si="347"/>
        <v>41878.738240740735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>
        <f t="shared" si="343"/>
        <v>35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41948.327777777777</v>
      </c>
      <c r="T3675" s="11">
        <f t="shared" si="347"/>
        <v>41914.086770833332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42616.664687499993</v>
      </c>
      <c r="T3676" s="11">
        <f t="shared" si="347"/>
        <v>42556.664687499993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17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42505.749999999993</v>
      </c>
      <c r="T3677" s="11">
        <f t="shared" si="347"/>
        <v>42493.388680555552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>
        <f t="shared" si="343"/>
        <v>50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41894.607453703698</v>
      </c>
      <c r="T3678" s="11">
        <f t="shared" si="347"/>
        <v>41876.607453703698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>
        <f t="shared" si="343"/>
        <v>60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41822.957638888889</v>
      </c>
      <c r="T3679" s="11">
        <f t="shared" si="347"/>
        <v>41802.365949074068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>
        <f t="shared" si="343"/>
        <v>65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42155.322893518511</v>
      </c>
      <c r="T3680" s="11">
        <f t="shared" si="347"/>
        <v>42120.322893518511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>
        <f t="shared" si="343"/>
        <v>67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41820.999305555553</v>
      </c>
      <c r="T3681" s="11">
        <f t="shared" si="347"/>
        <v>41786.553020833329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>
        <f t="shared" si="343"/>
        <v>88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42648.245763888881</v>
      </c>
      <c r="T3682" s="11">
        <f t="shared" si="347"/>
        <v>42627.245763888881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>
        <f t="shared" si="343"/>
        <v>56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42384.443171296291</v>
      </c>
      <c r="T3683" s="11">
        <f t="shared" si="347"/>
        <v>42374.443171296291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>
        <f t="shared" si="343"/>
        <v>45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41806.082638888889</v>
      </c>
      <c r="T3684" s="11">
        <f t="shared" si="347"/>
        <v>41772.477060185185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>
        <f t="shared" si="343"/>
        <v>53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42662.908518518518</v>
      </c>
      <c r="T3685" s="11">
        <f t="shared" si="347"/>
        <v>42632.908518518518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>
        <f t="shared" si="343"/>
        <v>33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42248.97206018518</v>
      </c>
      <c r="T3686" s="11">
        <f t="shared" si="347"/>
        <v>42218.97206018518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>
        <f t="shared" si="343"/>
        <v>40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41778.666666666664</v>
      </c>
      <c r="T3687" s="11">
        <f t="shared" si="347"/>
        <v>41753.384942129625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>
        <f t="shared" si="343"/>
        <v>58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42244.957638888889</v>
      </c>
      <c r="T3688" s="11">
        <f t="shared" si="347"/>
        <v>42230.454398148147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41817.009895833333</v>
      </c>
      <c r="T3689" s="11">
        <f t="shared" si="347"/>
        <v>41787.009895833333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>
        <f t="shared" si="343"/>
        <v>77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41859.578749999993</v>
      </c>
      <c r="T3690" s="11">
        <f t="shared" si="347"/>
        <v>41829.578749999993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>
        <f t="shared" si="343"/>
        <v>48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42176.725694444445</v>
      </c>
      <c r="T3691" s="11">
        <f t="shared" si="347"/>
        <v>42147.61850694444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48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41970.431516203702</v>
      </c>
      <c r="T3692" s="11">
        <f t="shared" si="347"/>
        <v>41940.389849537038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>
        <f t="shared" si="343"/>
        <v>146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42064.999305555553</v>
      </c>
      <c r="T3693" s="11">
        <f t="shared" si="347"/>
        <v>42020.492233796293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59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41900.791666666664</v>
      </c>
      <c r="T3694" s="11">
        <f t="shared" si="347"/>
        <v>41891.756701388884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>
        <f t="shared" si="343"/>
        <v>24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42338.729166666664</v>
      </c>
      <c r="T3695" s="11">
        <f t="shared" si="347"/>
        <v>42308.98297453703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>
        <f t="shared" si="343"/>
        <v>58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42526.874999999993</v>
      </c>
      <c r="T3696" s="11">
        <f t="shared" si="347"/>
        <v>42489.925543981481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42015.662152777775</v>
      </c>
      <c r="T3697" s="11">
        <f t="shared" si="347"/>
        <v>41995.662152777775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26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42048.408749999995</v>
      </c>
      <c r="T3698" s="11">
        <f t="shared" si="347"/>
        <v>41988.408749999995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67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42500.2575</v>
      </c>
      <c r="T3699" s="11">
        <f t="shared" si="347"/>
        <v>42479.2575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>
        <f t="shared" si="343"/>
        <v>37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42431.598229166666</v>
      </c>
      <c r="T3700" s="11">
        <f t="shared" si="347"/>
        <v>42401.598229166666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41927.393703703703</v>
      </c>
      <c r="T3701" s="11">
        <f t="shared" si="347"/>
        <v>41897.393703703703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>
        <f t="shared" si="343"/>
        <v>28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41912.458333333328</v>
      </c>
      <c r="T3702" s="11">
        <f t="shared" si="347"/>
        <v>41882.37731481481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>
        <f t="shared" si="343"/>
        <v>38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42159.333252314813</v>
      </c>
      <c r="T3703" s="11">
        <f t="shared" si="347"/>
        <v>42129.333252314813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>
        <f t="shared" si="343"/>
        <v>143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42561.749305555553</v>
      </c>
      <c r="T3704" s="11">
        <f t="shared" si="347"/>
        <v>42524.329675925925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>
        <f t="shared" si="343"/>
        <v>35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42595.082638888889</v>
      </c>
      <c r="T3705" s="11">
        <f t="shared" si="347"/>
        <v>42556.296157407407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>
        <f t="shared" si="343"/>
        <v>11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42521.481412037036</v>
      </c>
      <c r="T3706" s="11">
        <f t="shared" si="347"/>
        <v>42461.481412037036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>
        <f t="shared" si="343"/>
        <v>81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41813.541666666664</v>
      </c>
      <c r="T3707" s="11">
        <f t="shared" si="347"/>
        <v>41792.334652777776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>
        <f t="shared" si="343"/>
        <v>115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41894.705428240741</v>
      </c>
      <c r="T3708" s="11">
        <f t="shared" si="347"/>
        <v>41879.705428240741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43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42573.018055555549</v>
      </c>
      <c r="T3709" s="11">
        <f t="shared" si="347"/>
        <v>42551.840023148143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18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41823.933865740735</v>
      </c>
      <c r="T3710" s="11">
        <f t="shared" si="347"/>
        <v>41809.933865740735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>
        <f t="shared" si="343"/>
        <v>29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41815.499374999999</v>
      </c>
      <c r="T3711" s="11">
        <f t="shared" si="347"/>
        <v>41785.499374999999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>
        <f t="shared" si="343"/>
        <v>48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42097.367916666662</v>
      </c>
      <c r="T3712" s="11">
        <f t="shared" si="347"/>
        <v>42072.367916666662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>
        <f t="shared" si="343"/>
        <v>24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41805.458333333328</v>
      </c>
      <c r="T3713" s="11">
        <f t="shared" si="347"/>
        <v>41779.5158912037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154</v>
      </c>
      <c r="P3714">
        <f t="shared" si="343"/>
        <v>72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42155.082638888889</v>
      </c>
      <c r="T3714" s="11">
        <f t="shared" si="347"/>
        <v>42133.963738425926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ROUND(IFERROR(E3715/D3715*100,0),0)</f>
        <v>102</v>
      </c>
      <c r="P3715">
        <f t="shared" ref="P3715:P3778" si="349">IFERROR(ROUND(D3715/L3715,0),0)</f>
        <v>105</v>
      </c>
      <c r="Q3715" t="str">
        <f t="shared" ref="Q3715:Q3778" si="350">LEFT(N3715,FIND("/",N3715,1)-1)</f>
        <v>theater</v>
      </c>
      <c r="R3715" t="str">
        <f t="shared" ref="R3715:R3778" si="351">MID(N3715,FIND("/",N3715,1)+1,LEN(N3715))</f>
        <v>plays</v>
      </c>
      <c r="S3715" s="11">
        <f t="shared" ref="S3715:S3778" si="352">I3715/60/60/24+DATE(1970,1,1)+(-5/24)</f>
        <v>42525.529699074068</v>
      </c>
      <c r="T3715" s="11">
        <f t="shared" ref="T3715:T3778" si="353">J3715/60/60/24+DATE(1970,1,1)+(-5/24)</f>
        <v>42505.529699074068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>
        <f t="shared" si="349"/>
        <v>103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42149.957638888889</v>
      </c>
      <c r="T3716" s="11">
        <f t="shared" si="353"/>
        <v>42118.347997685189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>
        <f t="shared" si="349"/>
        <v>130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42094.327777777777</v>
      </c>
      <c r="T3717" s="11">
        <f t="shared" si="353"/>
        <v>42036.787256944437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>
        <f t="shared" si="349"/>
        <v>33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42390.679502314808</v>
      </c>
      <c r="T3718" s="11">
        <f t="shared" si="353"/>
        <v>42360.679502314808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>
        <f t="shared" si="349"/>
        <v>308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42133.657974537033</v>
      </c>
      <c r="T3719" s="11">
        <f t="shared" si="353"/>
        <v>42102.657974537033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>
        <f t="shared" si="349"/>
        <v>11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42062.507812499993</v>
      </c>
      <c r="T3720" s="11">
        <f t="shared" si="353"/>
        <v>42032.507812499993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50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42177.521597222221</v>
      </c>
      <c r="T3721" s="11">
        <f t="shared" si="353"/>
        <v>42147.521597222221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>
        <f t="shared" si="349"/>
        <v>83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42187.784791666665</v>
      </c>
      <c r="T3722" s="11">
        <f t="shared" si="353"/>
        <v>42165.784791666665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>
        <f t="shared" si="349"/>
        <v>114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41948.769490740735</v>
      </c>
      <c r="T3723" s="11">
        <f t="shared" si="353"/>
        <v>41927.727824074071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>
        <f t="shared" si="349"/>
        <v>43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42411.749305555553</v>
      </c>
      <c r="T3724" s="11">
        <f t="shared" si="353"/>
        <v>42381.463506944441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>
        <f t="shared" si="349"/>
        <v>71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41973.586365740739</v>
      </c>
      <c r="T3725" s="11">
        <f t="shared" si="353"/>
        <v>41943.544699074075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>
        <f t="shared" si="349"/>
        <v>48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42494.749999999993</v>
      </c>
      <c r="T3726" s="11">
        <f t="shared" si="353"/>
        <v>42465.283101851855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20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42418.687499999993</v>
      </c>
      <c r="T3727" s="11">
        <f t="shared" si="353"/>
        <v>42401.736886574072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>
        <f t="shared" si="349"/>
        <v>18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42489.666666666664</v>
      </c>
      <c r="T3728" s="11">
        <f t="shared" si="353"/>
        <v>42461.932534722226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42662.996527777774</v>
      </c>
      <c r="T3729" s="11">
        <f t="shared" si="353"/>
        <v>42632.139976851853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>
        <f t="shared" si="349"/>
        <v>645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42234.962685185186</v>
      </c>
      <c r="T3730" s="11">
        <f t="shared" si="353"/>
        <v>42204.962685185186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>
        <f t="shared" si="349"/>
        <v>1000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42085.954999999994</v>
      </c>
      <c r="T3731" s="11">
        <f t="shared" si="353"/>
        <v>42040.996666666666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42233.46943287037</v>
      </c>
      <c r="T3732" s="11">
        <f t="shared" si="353"/>
        <v>42203.46943287037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>
        <f t="shared" si="349"/>
        <v>458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42013.932638888888</v>
      </c>
      <c r="T3733" s="11">
        <f t="shared" si="353"/>
        <v>41983.544513888883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>
        <f t="shared" si="349"/>
        <v>213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42028.291666666664</v>
      </c>
      <c r="T3734" s="11">
        <f t="shared" si="353"/>
        <v>41968.469131944446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42112.729166666664</v>
      </c>
      <c r="T3735" s="11">
        <f t="shared" si="353"/>
        <v>42102.816064814811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>
        <f t="shared" si="349"/>
        <v>214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42149.693240740737</v>
      </c>
      <c r="T3736" s="11">
        <f t="shared" si="353"/>
        <v>42089.693240740737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>
        <f t="shared" si="349"/>
        <v>75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42152.484826388885</v>
      </c>
      <c r="T3737" s="11">
        <f t="shared" si="353"/>
        <v>42122.484826388885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>
        <f t="shared" si="349"/>
        <v>1500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42086.541666666664</v>
      </c>
      <c r="T3738" s="11">
        <f t="shared" si="353"/>
        <v>42048.503391203696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>
        <f t="shared" si="349"/>
        <v>175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42320.082638888889</v>
      </c>
      <c r="T3739" s="11">
        <f t="shared" si="353"/>
        <v>42297.482673611106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250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41835.708333333328</v>
      </c>
      <c r="T3740" s="11">
        <f t="shared" si="353"/>
        <v>41813.730381944442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>
        <f t="shared" si="349"/>
        <v>500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42568.241527777776</v>
      </c>
      <c r="T3741" s="11">
        <f t="shared" si="353"/>
        <v>42548.241527777776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>
        <f t="shared" si="349"/>
        <v>143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41862.870810185181</v>
      </c>
      <c r="T3742" s="11">
        <f t="shared" si="353"/>
        <v>41832.881423611107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42355.712384259255</v>
      </c>
      <c r="T3743" s="11">
        <f t="shared" si="353"/>
        <v>42325.712384259255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1250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41888.006296296291</v>
      </c>
      <c r="T3744" s="11">
        <f t="shared" si="353"/>
        <v>41858.006296296291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41823.501898148148</v>
      </c>
      <c r="T3745" s="11">
        <f t="shared" si="353"/>
        <v>41793.501898148148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41824.957638888889</v>
      </c>
      <c r="T3746" s="11">
        <f t="shared" si="353"/>
        <v>41793.605925925927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41861.489606481482</v>
      </c>
      <c r="T3747" s="11">
        <f t="shared" si="353"/>
        <v>41831.489606481482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>
        <f t="shared" si="349"/>
        <v>8500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42651.18100694444</v>
      </c>
      <c r="T3748" s="11">
        <f t="shared" si="353"/>
        <v>42621.18100694444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2500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42190.749305555553</v>
      </c>
      <c r="T3749" s="11">
        <f t="shared" si="353"/>
        <v>42164.091388888883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>
        <f t="shared" si="349"/>
        <v>96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42416.040972222218</v>
      </c>
      <c r="T3750" s="11">
        <f t="shared" si="353"/>
        <v>42395.498101851852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71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42488.957638888889</v>
      </c>
      <c r="T3751" s="11">
        <f t="shared" si="353"/>
        <v>42457.918842592589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>
        <f t="shared" si="349"/>
        <v>214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42045.124305555553</v>
      </c>
      <c r="T3752" s="11">
        <f t="shared" si="353"/>
        <v>42016.773240740738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>
        <f t="shared" si="349"/>
        <v>91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42462.78556712962</v>
      </c>
      <c r="T3753" s="11">
        <f t="shared" si="353"/>
        <v>42402.827233796292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>
        <f t="shared" si="349"/>
        <v>33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42659.666666666664</v>
      </c>
      <c r="T3754" s="11">
        <f t="shared" si="353"/>
        <v>42619.594155092585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>
        <f t="shared" si="349"/>
        <v>167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42157.791666666664</v>
      </c>
      <c r="T3755" s="11">
        <f t="shared" si="353"/>
        <v>42128.615740740737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93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41845.999305555553</v>
      </c>
      <c r="T3756" s="11">
        <f t="shared" si="353"/>
        <v>41808.67288194444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>
        <f t="shared" si="349"/>
        <v>20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42475.658645833326</v>
      </c>
      <c r="T3757" s="11">
        <f t="shared" si="353"/>
        <v>42445.658645833326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>
        <f t="shared" si="349"/>
        <v>265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41801.606458333328</v>
      </c>
      <c r="T3758" s="11">
        <f t="shared" si="353"/>
        <v>41771.606458333328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>
        <f t="shared" si="349"/>
        <v>70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41974.642534722218</v>
      </c>
      <c r="T3759" s="11">
        <f t="shared" si="353"/>
        <v>41954.642534722218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>
        <f t="shared" si="349"/>
        <v>58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</v>
      </c>
      <c r="T3760" s="11">
        <f t="shared" si="353"/>
        <v>41747.26317129629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>
        <f t="shared" si="349"/>
        <v>45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42241.899918981479</v>
      </c>
      <c r="T3761" s="11">
        <f t="shared" si="353"/>
        <v>42181.899918981479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>
        <f t="shared" si="349"/>
        <v>55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41764.316967592589</v>
      </c>
      <c r="T3762" s="11">
        <f t="shared" si="353"/>
        <v>41739.316967592589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42226.749999999993</v>
      </c>
      <c r="T3763" s="11">
        <f t="shared" si="353"/>
        <v>42173.258530092593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>
        <f t="shared" si="349"/>
        <v>45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42218.605196759258</v>
      </c>
      <c r="T3764" s="11">
        <f t="shared" si="353"/>
        <v>42193.605196759258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42095.500300925924</v>
      </c>
      <c r="T3765" s="11">
        <f t="shared" si="353"/>
        <v>42065.541967592588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42518.816666666658</v>
      </c>
      <c r="T3766" s="11">
        <f t="shared" si="353"/>
        <v>42499.634629629632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>
        <f t="shared" si="349"/>
        <v>65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41850.568078703705</v>
      </c>
      <c r="T3767" s="11">
        <f t="shared" si="353"/>
        <v>41820.568078703705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>
        <f t="shared" si="349"/>
        <v>104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41822.958854166667</v>
      </c>
      <c r="T3768" s="11">
        <f t="shared" si="353"/>
        <v>41787.958854166667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>
        <f t="shared" si="349"/>
        <v>36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42063.999305555553</v>
      </c>
      <c r="T3769" s="11">
        <f t="shared" si="353"/>
        <v>42049.811307870368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>
        <f t="shared" si="349"/>
        <v>69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41802.519560185181</v>
      </c>
      <c r="T3770" s="11">
        <f t="shared" si="353"/>
        <v>41772.519560185181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42475.389803240738</v>
      </c>
      <c r="T3771" s="11">
        <f t="shared" si="353"/>
        <v>42445.389803240738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42168.722337962965</v>
      </c>
      <c r="T3772" s="11">
        <f t="shared" si="353"/>
        <v>42138.722337962965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26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42507.791666666664</v>
      </c>
      <c r="T3773" s="11">
        <f t="shared" si="353"/>
        <v>42493.64875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>
        <f t="shared" si="349"/>
        <v>152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42703.041666666664</v>
      </c>
      <c r="T3774" s="11">
        <f t="shared" si="353"/>
        <v>42682.408634259256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>
        <f t="shared" si="349"/>
        <v>88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42688.880555555552</v>
      </c>
      <c r="T3775" s="11">
        <f t="shared" si="353"/>
        <v>42655.79684027777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42103.583969907406</v>
      </c>
      <c r="T3776" s="11">
        <f t="shared" si="353"/>
        <v>42087.583969907406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42102.958333333336</v>
      </c>
      <c r="T3777" s="11">
        <f t="shared" si="353"/>
        <v>42075.734293981477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107</v>
      </c>
      <c r="P3778">
        <f t="shared" si="349"/>
        <v>85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41851.833333333328</v>
      </c>
      <c r="T3778" s="11">
        <f t="shared" si="353"/>
        <v>41814.159467592588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ROUND(IFERROR(E3779/D3779*100,0),0)</f>
        <v>143</v>
      </c>
      <c r="P3779">
        <f t="shared" ref="P3779:P3842" si="355">IFERROR(ROUND(D3779/L3779,0),0)</f>
        <v>34</v>
      </c>
      <c r="Q3779" t="str">
        <f t="shared" ref="Q3779:Q3842" si="356">LEFT(N3779,FIND("/",N3779,1)-1)</f>
        <v>theater</v>
      </c>
      <c r="R3779" t="str">
        <f t="shared" ref="R3779:R3842" si="357">MID(N3779,FIND("/",N3779,1)+1,LEN(N3779))</f>
        <v>musical</v>
      </c>
      <c r="S3779" s="11">
        <f t="shared" ref="S3779:S3842" si="358">I3779/60/60/24+DATE(1970,1,1)+(-5/24)</f>
        <v>41908.958333333328</v>
      </c>
      <c r="T3779" s="11">
        <f t="shared" ref="T3779:T3842" si="359">J3779/60/60/24+DATE(1970,1,1)+(-5/24)</f>
        <v>41886.903020833335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>
        <f t="shared" si="355"/>
        <v>67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42049.610879629625</v>
      </c>
      <c r="T3780" s="11">
        <f t="shared" si="359"/>
        <v>41989.610879629625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>
        <f t="shared" si="355"/>
        <v>130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42455.48541666667</v>
      </c>
      <c r="T3781" s="11">
        <f t="shared" si="359"/>
        <v>42425.527083333327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83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42198.629166666658</v>
      </c>
      <c r="T3782" s="11">
        <f t="shared" si="359"/>
        <v>42166.011400462965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>
        <f t="shared" si="355"/>
        <v>87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41890.674594907403</v>
      </c>
      <c r="T3783" s="11">
        <f t="shared" si="359"/>
        <v>41865.674594907403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>
        <f t="shared" si="355"/>
        <v>74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42575.749999999993</v>
      </c>
      <c r="T3784" s="11">
        <f t="shared" si="359"/>
        <v>42546.653900462967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>
        <f t="shared" si="355"/>
        <v>50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42444.458333333336</v>
      </c>
      <c r="T3785" s="11">
        <f t="shared" si="359"/>
        <v>42419.931944444441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>
        <f t="shared" si="355"/>
        <v>100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42561.772361111107</v>
      </c>
      <c r="T3786" s="11">
        <f t="shared" si="359"/>
        <v>42531.772361111107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>
        <f t="shared" si="355"/>
        <v>67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42584.210416666661</v>
      </c>
      <c r="T3787" s="11">
        <f t="shared" si="359"/>
        <v>42548.430196759255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>
        <f t="shared" si="355"/>
        <v>85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42516.829571759255</v>
      </c>
      <c r="T3788" s="11">
        <f t="shared" si="359"/>
        <v>42486.829571759255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42195.957638888889</v>
      </c>
      <c r="T3789" s="11">
        <f t="shared" si="359"/>
        <v>42167.326458333329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>
        <f t="shared" si="355"/>
        <v>75000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42361.470833333333</v>
      </c>
      <c r="T3790" s="11">
        <f t="shared" si="359"/>
        <v>42333.487488425926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>
        <f t="shared" si="355"/>
        <v>888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42170.590486111112</v>
      </c>
      <c r="T3791" s="11">
        <f t="shared" si="359"/>
        <v>42138.590486111112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42696.5002662037</v>
      </c>
      <c r="T3792" s="11">
        <f t="shared" si="359"/>
        <v>42666.458599537036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41826.4837037037</v>
      </c>
      <c r="T3793" s="11">
        <f t="shared" si="359"/>
        <v>41766.4837037037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>
        <f t="shared" si="355"/>
        <v>6250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42200.238680555551</v>
      </c>
      <c r="T3794" s="11">
        <f t="shared" si="359"/>
        <v>42170.238680555551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>
        <f t="shared" si="355"/>
        <v>292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41989.73065972222</v>
      </c>
      <c r="T3795" s="11">
        <f t="shared" si="359"/>
        <v>41968.73065972222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5000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42162.372152777774</v>
      </c>
      <c r="T3796" s="11">
        <f t="shared" si="359"/>
        <v>42132.372152777774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>
        <f t="shared" si="355"/>
        <v>300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42244.729166666664</v>
      </c>
      <c r="T3797" s="11">
        <f t="shared" si="359"/>
        <v>42201.227893518517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>
        <f t="shared" si="355"/>
        <v>22500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42748.821250000001</v>
      </c>
      <c r="T3798" s="11">
        <f t="shared" si="359"/>
        <v>42688.821250000001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>
        <f t="shared" si="355"/>
        <v>162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42114.673206018517</v>
      </c>
      <c r="T3799" s="11">
        <f t="shared" si="359"/>
        <v>42084.673206018517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>
        <f t="shared" si="355"/>
        <v>14000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41861.514444444445</v>
      </c>
      <c r="T3800" s="11">
        <f t="shared" si="359"/>
        <v>41831.514444444445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>
        <f t="shared" si="355"/>
        <v>2500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42440.722719907404</v>
      </c>
      <c r="T3801" s="11">
        <f t="shared" si="359"/>
        <v>42410.722719907404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>
        <f t="shared" si="355"/>
        <v>1375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42014.999305555553</v>
      </c>
      <c r="T3802" s="11">
        <f t="shared" si="359"/>
        <v>41982.528738425921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>
        <f t="shared" si="355"/>
        <v>556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42006.467777777776</v>
      </c>
      <c r="T3803" s="11">
        <f t="shared" si="359"/>
        <v>41975.467777777776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42298.917893518512</v>
      </c>
      <c r="T3804" s="11">
        <f t="shared" si="359"/>
        <v>42268.917893518512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>
        <f t="shared" si="355"/>
        <v>300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42433.763518518514</v>
      </c>
      <c r="T3805" s="11">
        <f t="shared" si="359"/>
        <v>42403.763518518514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42582.083333333336</v>
      </c>
      <c r="T3806" s="11">
        <f t="shared" si="359"/>
        <v>42526.801203703704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>
        <f t="shared" si="355"/>
        <v>75000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41909.678703703699</v>
      </c>
      <c r="T3807" s="11">
        <f t="shared" si="359"/>
        <v>41849.678703703699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>
        <f t="shared" si="355"/>
        <v>7500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41819.050706018512</v>
      </c>
      <c r="T3808" s="11">
        <f t="shared" si="359"/>
        <v>41799.050706018512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>
        <f t="shared" si="355"/>
        <v>167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42097.700682870367</v>
      </c>
      <c r="T3809" s="11">
        <f t="shared" si="359"/>
        <v>42090.700682870367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42119.203923611109</v>
      </c>
      <c r="T3810" s="11">
        <f t="shared" si="359"/>
        <v>42059.24559027778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41850.75</v>
      </c>
      <c r="T3811" s="11">
        <f t="shared" si="359"/>
        <v>41800.318368055552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>
        <f t="shared" si="355"/>
        <v>58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42084.599050925921</v>
      </c>
      <c r="T3812" s="11">
        <f t="shared" si="359"/>
        <v>42054.640717592592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13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42521.249999999993</v>
      </c>
      <c r="T3813" s="11">
        <f t="shared" si="359"/>
        <v>42487.418668981474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>
        <f t="shared" si="355"/>
        <v>182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42155.957638888889</v>
      </c>
      <c r="T3814" s="11">
        <f t="shared" si="359"/>
        <v>42109.542916666665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>
        <f t="shared" si="355"/>
        <v>78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42535.696527777771</v>
      </c>
      <c r="T3815" s="11">
        <f t="shared" si="359"/>
        <v>42497.067372685182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>
        <f t="shared" si="355"/>
        <v>44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42094.957638888889</v>
      </c>
      <c r="T3816" s="11">
        <f t="shared" si="359"/>
        <v>42058.695740740739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42236.749999999993</v>
      </c>
      <c r="T3817" s="11">
        <f t="shared" si="359"/>
        <v>42207.051585648143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>
        <f t="shared" si="355"/>
        <v>41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41837.481747685182</v>
      </c>
      <c r="T3818" s="11">
        <f t="shared" si="359"/>
        <v>41807.481747685182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>
        <f t="shared" si="355"/>
        <v>100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42300.957638888889</v>
      </c>
      <c r="T3819" s="11">
        <f t="shared" si="359"/>
        <v>42284.488611111105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>
        <f t="shared" si="355"/>
        <v>25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42075.592384259253</v>
      </c>
      <c r="T3820" s="11">
        <f t="shared" si="359"/>
        <v>42045.634050925924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>
        <f t="shared" si="355"/>
        <v>38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42202.668055555558</v>
      </c>
      <c r="T3821" s="11">
        <f t="shared" si="359"/>
        <v>42184.001203703701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>
        <f t="shared" si="355"/>
        <v>15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42190.443483796298</v>
      </c>
      <c r="T3822" s="11">
        <f t="shared" si="359"/>
        <v>42160.443483796298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>
        <f t="shared" si="355"/>
        <v>76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42372.972303240742</v>
      </c>
      <c r="T3823" s="11">
        <f t="shared" si="359"/>
        <v>42340.972303240742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>
        <f t="shared" si="355"/>
        <v>66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42388.749305555553</v>
      </c>
      <c r="T3824" s="11">
        <f t="shared" si="359"/>
        <v>42329.629826388882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42204.957638888889</v>
      </c>
      <c r="T3825" s="11">
        <f t="shared" si="359"/>
        <v>42170.701898148145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36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42583.361805555549</v>
      </c>
      <c r="T3826" s="11">
        <f t="shared" si="359"/>
        <v>42571.417858796289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>
        <f t="shared" si="355"/>
        <v>102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42171.861273148148</v>
      </c>
      <c r="T3827" s="11">
        <f t="shared" si="359"/>
        <v>42150.861273148148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>
        <f t="shared" si="355"/>
        <v>23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42131.215208333328</v>
      </c>
      <c r="T3828" s="11">
        <f t="shared" si="359"/>
        <v>42101.215208333328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>
        <f t="shared" si="355"/>
        <v>46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42089.791666666664</v>
      </c>
      <c r="T3829" s="11">
        <f t="shared" si="359"/>
        <v>42034.719918981478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42004.360960648148</v>
      </c>
      <c r="T3830" s="11">
        <f t="shared" si="359"/>
        <v>41944.319293981483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42613.657071759262</v>
      </c>
      <c r="T3831" s="11">
        <f t="shared" si="359"/>
        <v>42593.657071759262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33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42517.532534722217</v>
      </c>
      <c r="T3832" s="11">
        <f t="shared" si="359"/>
        <v>42503.532534722217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>
        <f t="shared" si="355"/>
        <v>56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41948.682233796295</v>
      </c>
      <c r="T3833" s="11">
        <f t="shared" si="359"/>
        <v>41927.640567129631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>
        <f t="shared" si="355"/>
        <v>133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42419.906655092585</v>
      </c>
      <c r="T3834" s="11">
        <f t="shared" si="359"/>
        <v>42374.906655092585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>
        <f t="shared" si="355"/>
        <v>60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41974.589583333327</v>
      </c>
      <c r="T3835" s="11">
        <f t="shared" si="359"/>
        <v>41963.66402777777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>
        <f t="shared" si="355"/>
        <v>53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42173.236886574072</v>
      </c>
      <c r="T3836" s="11">
        <f t="shared" si="359"/>
        <v>42143.236886574072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25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42481.733888888884</v>
      </c>
      <c r="T3837" s="11">
        <f t="shared" si="359"/>
        <v>42460.733888888884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>
        <f t="shared" si="355"/>
        <v>57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42584.964583333327</v>
      </c>
      <c r="T3838" s="11">
        <f t="shared" si="359"/>
        <v>42553.718194444438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>
        <f t="shared" si="355"/>
        <v>118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42188.557384259257</v>
      </c>
      <c r="T3839" s="11">
        <f t="shared" si="359"/>
        <v>42152.557384259257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>
        <f t="shared" si="355"/>
        <v>1000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42146.502418981479</v>
      </c>
      <c r="T3840" s="11">
        <f t="shared" si="359"/>
        <v>42116.502418981479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42214.934305555551</v>
      </c>
      <c r="T3841" s="11">
        <f t="shared" si="359"/>
        <v>42154.934305555551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>
        <f t="shared" si="355"/>
        <v>0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42457.45172453703</v>
      </c>
      <c r="T3842" s="11">
        <f t="shared" si="359"/>
        <v>42432.493391203701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ROUND(IFERROR(E3843/D3843*100,0),0)</f>
        <v>9</v>
      </c>
      <c r="P3843">
        <f t="shared" ref="P3843:P3906" si="361">IFERROR(ROUND(D3843/L3843,0),0)</f>
        <v>294</v>
      </c>
      <c r="Q3843" t="str">
        <f t="shared" ref="Q3843:Q3906" si="362">LEFT(N3843,FIND("/",N3843,1)-1)</f>
        <v>theater</v>
      </c>
      <c r="R3843" t="str">
        <f t="shared" ref="R3843:R3906" si="363">MID(N3843,FIND("/",N3843,1)+1,LEN(N3843))</f>
        <v>plays</v>
      </c>
      <c r="S3843" s="11">
        <f t="shared" ref="S3843:S3906" si="364">I3843/60/60/24+DATE(1970,1,1)+(-5/24)</f>
        <v>41840.57739583333</v>
      </c>
      <c r="T3843" s="11">
        <f t="shared" ref="T3843:T3906" si="365">J3843/60/60/24+DATE(1970,1,1)+(-5/24)</f>
        <v>41780.57739583333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>
        <f t="shared" si="361"/>
        <v>217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41770.285324074073</v>
      </c>
      <c r="T3844" s="11">
        <f t="shared" si="365"/>
        <v>41740.285324074073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>
        <f t="shared" si="361"/>
        <v>263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41790.864166666666</v>
      </c>
      <c r="T3845" s="11">
        <f t="shared" si="365"/>
        <v>41765.864166666666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>
        <f t="shared" si="361"/>
        <v>196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41793.082638888889</v>
      </c>
      <c r="T3846" s="11">
        <f t="shared" si="365"/>
        <v>41766.408958333333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>
        <f t="shared" si="361"/>
        <v>3333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42278.418680555551</v>
      </c>
      <c r="T3847" s="11">
        <f t="shared" si="365"/>
        <v>42248.418680555551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>
        <f t="shared" si="361"/>
        <v>875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41916.082638888889</v>
      </c>
      <c r="T3848" s="11">
        <f t="shared" si="365"/>
        <v>41885.01321759259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>
        <f t="shared" si="361"/>
        <v>1167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42204.016099537032</v>
      </c>
      <c r="T3849" s="11">
        <f t="shared" si="365"/>
        <v>42159.016099537032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>
        <f t="shared" si="361"/>
        <v>302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42295.608668981477</v>
      </c>
      <c r="T3850" s="11">
        <f t="shared" si="365"/>
        <v>42265.608668981477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>
        <f t="shared" si="361"/>
        <v>1071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42166.558842592589</v>
      </c>
      <c r="T3851" s="11">
        <f t="shared" si="365"/>
        <v>42136.558842592589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>
        <f t="shared" si="361"/>
        <v>250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42004.916006944441</v>
      </c>
      <c r="T3852" s="11">
        <f t="shared" si="365"/>
        <v>41974.916006944441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>
        <f t="shared" si="361"/>
        <v>104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42202.23123842592</v>
      </c>
      <c r="T3853" s="11">
        <f t="shared" si="365"/>
        <v>42172.23123842592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>
        <f t="shared" si="361"/>
        <v>5000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42089.940694444442</v>
      </c>
      <c r="T3854" s="11">
        <f t="shared" si="365"/>
        <v>42064.982361111113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>
        <f t="shared" si="361"/>
        <v>50000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41883.631689814814</v>
      </c>
      <c r="T3855" s="11">
        <f t="shared" si="365"/>
        <v>41848.631689814814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>
        <f t="shared" si="361"/>
        <v>550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42133.67659722222</v>
      </c>
      <c r="T3856" s="11">
        <f t="shared" si="365"/>
        <v>42103.67659722222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>
        <f t="shared" si="361"/>
        <v>1000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42089.720729166664</v>
      </c>
      <c r="T3857" s="11">
        <f t="shared" si="365"/>
        <v>42059.762395833335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>
        <f t="shared" si="361"/>
        <v>5000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42071.493090277778</v>
      </c>
      <c r="T3858" s="11">
        <f t="shared" si="365"/>
        <v>42041.534756944442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>
        <f t="shared" si="361"/>
        <v>1250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41852.508333333331</v>
      </c>
      <c r="T3859" s="11">
        <f t="shared" si="365"/>
        <v>41829.528819444444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500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42146.666666666664</v>
      </c>
      <c r="T3860" s="11">
        <f t="shared" si="365"/>
        <v>42128.222731481481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>
        <f t="shared" si="361"/>
        <v>2500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41815.666666666664</v>
      </c>
      <c r="T3861" s="11">
        <f t="shared" si="365"/>
        <v>41789.685266203705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>
        <f t="shared" si="361"/>
        <v>462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41863.452662037031</v>
      </c>
      <c r="T3862" s="11">
        <f t="shared" si="365"/>
        <v>41833.452662037031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2000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41955.699305555558</v>
      </c>
      <c r="T3863" s="11">
        <f t="shared" si="365"/>
        <v>41914.381678240738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>
        <f t="shared" si="361"/>
        <v>7500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42625.499305555553</v>
      </c>
      <c r="T3864" s="11">
        <f t="shared" si="365"/>
        <v>42611.052731481475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42313.466493055552</v>
      </c>
      <c r="T3865" s="11">
        <f t="shared" si="365"/>
        <v>42253.424826388888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>
        <f t="shared" si="361"/>
        <v>1667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42325.72516203703</v>
      </c>
      <c r="T3866" s="11">
        <f t="shared" si="365"/>
        <v>42295.683495370373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>
        <f t="shared" si="361"/>
        <v>172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41881.020833333328</v>
      </c>
      <c r="T3867" s="11">
        <f t="shared" si="365"/>
        <v>41841.44326388889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>
        <f t="shared" si="361"/>
        <v>1000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42451.936805555553</v>
      </c>
      <c r="T3868" s="11">
        <f t="shared" si="365"/>
        <v>42402.738668981481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>
        <f t="shared" si="361"/>
        <v>400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42539.605775462966</v>
      </c>
      <c r="T3869" s="11">
        <f t="shared" si="365"/>
        <v>42509.605775462966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>
        <f t="shared" si="361"/>
        <v>5000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41890.451446759253</v>
      </c>
      <c r="T3870" s="11">
        <f t="shared" si="365"/>
        <v>41865.451446759253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>
        <f t="shared" si="361"/>
        <v>874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42076.924305555549</v>
      </c>
      <c r="T3871" s="11">
        <f t="shared" si="365"/>
        <v>42047.516111111108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1000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41822.963865740734</v>
      </c>
      <c r="T3872" s="11">
        <f t="shared" si="365"/>
        <v>41792.963865740734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>
        <f t="shared" si="361"/>
        <v>500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42823.530671296299</v>
      </c>
      <c r="T3873" s="11">
        <f t="shared" si="365"/>
        <v>42763.572337962956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42229.9374537037</v>
      </c>
      <c r="T3874" s="11">
        <f t="shared" si="365"/>
        <v>42179.9374537037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42285.487673611111</v>
      </c>
      <c r="T3875" s="11">
        <f t="shared" si="365"/>
        <v>42255.487673611111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42027.833333333336</v>
      </c>
      <c r="T3876" s="11">
        <f t="shared" si="365"/>
        <v>42006.808124999996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42616.208333333336</v>
      </c>
      <c r="T3877" s="11">
        <f t="shared" si="365"/>
        <v>42615.138483796291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>
        <f t="shared" si="361"/>
        <v>85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42402.415833333333</v>
      </c>
      <c r="T3878" s="11">
        <f t="shared" si="365"/>
        <v>42372.415833333333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>
        <f t="shared" si="361"/>
        <v>1786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42712.469351851854</v>
      </c>
      <c r="T3879" s="11">
        <f t="shared" si="365"/>
        <v>42682.469351851854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>
        <f t="shared" si="361"/>
        <v>18000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42184.957638888889</v>
      </c>
      <c r="T3880" s="11">
        <f t="shared" si="365"/>
        <v>42154.610486111109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42029.652731481481</v>
      </c>
      <c r="T3881" s="11">
        <f t="shared" si="365"/>
        <v>41999.652731481481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>
        <f t="shared" si="361"/>
        <v>441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41850.75</v>
      </c>
      <c r="T3882" s="11">
        <f t="shared" si="365"/>
        <v>41815.606712962959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500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42785.810173611106</v>
      </c>
      <c r="T3883" s="11">
        <f t="shared" si="365"/>
        <v>42755.810173611106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42400.752083333333</v>
      </c>
      <c r="T3884" s="11">
        <f t="shared" si="365"/>
        <v>42373.77511574074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41884.394317129627</v>
      </c>
      <c r="T3885" s="11">
        <f t="shared" si="365"/>
        <v>41854.394317129627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42090.541574074072</v>
      </c>
      <c r="T3886" s="11">
        <f t="shared" si="365"/>
        <v>42065.583240740736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42499.742951388886</v>
      </c>
      <c r="T3887" s="11">
        <f t="shared" si="365"/>
        <v>42469.742951388886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41984.019699074073</v>
      </c>
      <c r="T3888" s="11">
        <f t="shared" si="365"/>
        <v>41954.019699074073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>
        <f t="shared" si="361"/>
        <v>1000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42125.708333333336</v>
      </c>
      <c r="T3889" s="11">
        <f t="shared" si="365"/>
        <v>42079.649641203701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>
        <f t="shared" si="361"/>
        <v>143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42792.337476851848</v>
      </c>
      <c r="T3890" s="11">
        <f t="shared" si="365"/>
        <v>42762.337476851848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>
        <f t="shared" si="361"/>
        <v>889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42008.768055555549</v>
      </c>
      <c r="T3891" s="11">
        <f t="shared" si="365"/>
        <v>41976.796643518515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>
        <f t="shared" si="361"/>
        <v>1875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42231.55027777778</v>
      </c>
      <c r="T3892" s="11">
        <f t="shared" si="365"/>
        <v>42171.55027777778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>
        <f t="shared" si="361"/>
        <v>114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42085.999305555553</v>
      </c>
      <c r="T3893" s="11">
        <f t="shared" si="365"/>
        <v>42055.924120370364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41875.083333333328</v>
      </c>
      <c r="T3894" s="11">
        <f t="shared" si="365"/>
        <v>41867.44394675926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>
        <f t="shared" si="361"/>
        <v>595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41821.041666666664</v>
      </c>
      <c r="T3895" s="11">
        <f t="shared" si="365"/>
        <v>41779.449537037035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>
        <f t="shared" si="361"/>
        <v>1364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42709.999305555553</v>
      </c>
      <c r="T3896" s="11">
        <f t="shared" si="365"/>
        <v>42679.750138888885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1000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42063.041875000003</v>
      </c>
      <c r="T3897" s="11">
        <f t="shared" si="365"/>
        <v>42032.041875000003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>
        <f t="shared" si="361"/>
        <v>400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41806.983541666668</v>
      </c>
      <c r="T3898" s="11">
        <f t="shared" si="365"/>
        <v>41792.983541666668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>
        <f t="shared" si="361"/>
        <v>250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42012.665312499994</v>
      </c>
      <c r="T3899" s="11">
        <f t="shared" si="365"/>
        <v>41982.665312499994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>
        <f t="shared" si="361"/>
        <v>156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42233.458333333336</v>
      </c>
      <c r="T3900" s="11">
        <f t="shared" si="365"/>
        <v>42193.273958333331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>
        <f t="shared" si="361"/>
        <v>5000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41863.566678240735</v>
      </c>
      <c r="T3901" s="11">
        <f t="shared" si="365"/>
        <v>41843.566678240735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>
        <f t="shared" si="361"/>
        <v>500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42165.884155092594</v>
      </c>
      <c r="T3902" s="11">
        <f t="shared" si="365"/>
        <v>42135.884155092594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>
        <f t="shared" si="361"/>
        <v>3000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42357.618043981485</v>
      </c>
      <c r="T3903" s="11">
        <f t="shared" si="365"/>
        <v>42317.618043981485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>
        <f t="shared" si="361"/>
        <v>97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42688.301412037035</v>
      </c>
      <c r="T3904" s="11">
        <f t="shared" si="365"/>
        <v>42663.259745370371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42230.609722222223</v>
      </c>
      <c r="T3905" s="11">
        <f t="shared" si="365"/>
        <v>42185.802835648145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>
        <f t="shared" si="361"/>
        <v>5000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42109.00277777778</v>
      </c>
      <c r="T3906" s="11">
        <f t="shared" si="365"/>
        <v>42095.020833333336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ROUND(IFERROR(E3907/D3907*100,0),0)</f>
        <v>12</v>
      </c>
      <c r="P3907">
        <f t="shared" ref="P3907:P3970" si="367">IFERROR(ROUND(D3907/L3907,0),0)</f>
        <v>214</v>
      </c>
      <c r="Q3907" t="str">
        <f t="shared" ref="Q3907:Q3970" si="368">LEFT(N3907,FIND("/",N3907,1)-1)</f>
        <v>theater</v>
      </c>
      <c r="R3907" t="str">
        <f t="shared" ref="R3907:R3970" si="369">MID(N3907,FIND("/",N3907,1)+1,LEN(N3907))</f>
        <v>plays</v>
      </c>
      <c r="S3907" s="11">
        <f t="shared" ref="S3907:S3970" si="370">I3907/60/60/24+DATE(1970,1,1)+(-5/24)</f>
        <v>42166.749999999993</v>
      </c>
      <c r="T3907" s="11">
        <f t="shared" ref="T3907:T3970" si="371">J3907/60/60/24+DATE(1970,1,1)+(-5/24)</f>
        <v>42124.415543981479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>
        <f t="shared" si="367"/>
        <v>94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42181.350694444445</v>
      </c>
      <c r="T3908" s="11">
        <f t="shared" si="371"/>
        <v>42143.709409722222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>
        <f t="shared" si="367"/>
        <v>250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41938.630555555552</v>
      </c>
      <c r="T3909" s="11">
        <f t="shared" si="371"/>
        <v>41906.611180555556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>
        <f t="shared" si="367"/>
        <v>188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41848.927037037036</v>
      </c>
      <c r="T3910" s="11">
        <f t="shared" si="371"/>
        <v>41833.927037037036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>
        <f t="shared" si="367"/>
        <v>15000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41893.150949074072</v>
      </c>
      <c r="T3911" s="11">
        <f t="shared" si="371"/>
        <v>41863.150949074072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>
        <f t="shared" si="367"/>
        <v>2000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42254.548576388886</v>
      </c>
      <c r="T3912" s="11">
        <f t="shared" si="371"/>
        <v>42224.548576388886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>
        <f t="shared" si="367"/>
        <v>222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41969.645567129628</v>
      </c>
      <c r="T3913" s="11">
        <f t="shared" si="371"/>
        <v>41939.603900462964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>
        <f t="shared" si="367"/>
        <v>15000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42118.982638888883</v>
      </c>
      <c r="T3914" s="11">
        <f t="shared" si="371"/>
        <v>42059.061689814807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1429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42338.044548611106</v>
      </c>
      <c r="T3915" s="11">
        <f t="shared" si="371"/>
        <v>42308.002881944441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>
        <f t="shared" si="367"/>
        <v>93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42134.749305555553</v>
      </c>
      <c r="T3916" s="11">
        <f t="shared" si="371"/>
        <v>42114.610601851848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>
        <f t="shared" si="367"/>
        <v>1500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42522.776724537034</v>
      </c>
      <c r="T3917" s="11">
        <f t="shared" si="371"/>
        <v>42492.776724537034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42524.263333333329</v>
      </c>
      <c r="T3918" s="11">
        <f t="shared" si="371"/>
        <v>42494.263333333329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>
        <f t="shared" si="367"/>
        <v>3500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41893.318993055553</v>
      </c>
      <c r="T3919" s="11">
        <f t="shared" si="371"/>
        <v>41863.318993055553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>
        <f t="shared" si="367"/>
        <v>20000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41855.458333333328</v>
      </c>
      <c r="T3920" s="11">
        <f t="shared" si="371"/>
        <v>41843.456284722219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>
        <f t="shared" si="367"/>
        <v>1667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42386.791666666664</v>
      </c>
      <c r="T3921" s="11">
        <f t="shared" si="371"/>
        <v>42358.476539351854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>
        <f t="shared" si="367"/>
        <v>833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42687.220601851855</v>
      </c>
      <c r="T3922" s="11">
        <f t="shared" si="371"/>
        <v>42657.178935185184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41938.541666666664</v>
      </c>
      <c r="T3923" s="11">
        <f t="shared" si="371"/>
        <v>41926.333969907406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>
        <f t="shared" si="367"/>
        <v>125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42065.749999999993</v>
      </c>
      <c r="T3924" s="11">
        <f t="shared" si="371"/>
        <v>42020.560300925928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>
        <f t="shared" si="367"/>
        <v>676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42103.771655092591</v>
      </c>
      <c r="T3925" s="11">
        <f t="shared" si="371"/>
        <v>42075.771655092591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>
        <f t="shared" si="367"/>
        <v>375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41816.751412037032</v>
      </c>
      <c r="T3926" s="11">
        <f t="shared" si="371"/>
        <v>41786.751412037032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50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41850.662488425922</v>
      </c>
      <c r="T3927" s="11">
        <f t="shared" si="371"/>
        <v>41820.662488425922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>
        <f t="shared" si="367"/>
        <v>5000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41999.876712962963</v>
      </c>
      <c r="T3928" s="11">
        <f t="shared" si="371"/>
        <v>41969.876712962963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1250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41860.059074074074</v>
      </c>
      <c r="T3929" s="11">
        <f t="shared" si="371"/>
        <v>41830.059074074074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>
        <f t="shared" si="367"/>
        <v>714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42292.999305555553</v>
      </c>
      <c r="T3930" s="11">
        <f t="shared" si="371"/>
        <v>42265.474849537037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>
        <f t="shared" si="367"/>
        <v>1429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42631.618807870364</v>
      </c>
      <c r="T3931" s="11">
        <f t="shared" si="371"/>
        <v>42601.618807870364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42461.041666666664</v>
      </c>
      <c r="T3932" s="11">
        <f t="shared" si="371"/>
        <v>42433.13041666666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42252.943368055552</v>
      </c>
      <c r="T3933" s="11">
        <f t="shared" si="371"/>
        <v>42227.943368055552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>
        <f t="shared" si="367"/>
        <v>12000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42444.918564814812</v>
      </c>
      <c r="T3934" s="11">
        <f t="shared" si="371"/>
        <v>42414.960231481477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>
        <f t="shared" si="367"/>
        <v>583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42567.821527777771</v>
      </c>
      <c r="T3935" s="11">
        <f t="shared" si="371"/>
        <v>42538.759976851848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417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42278.333333333336</v>
      </c>
      <c r="T3936" s="11">
        <f t="shared" si="371"/>
        <v>42233.463414351849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>
        <f t="shared" si="367"/>
        <v>130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42281.448449074065</v>
      </c>
      <c r="T3937" s="11">
        <f t="shared" si="371"/>
        <v>42221.448449074065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42705.096296296295</v>
      </c>
      <c r="T3938" s="11">
        <f t="shared" si="371"/>
        <v>42675.054629629631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>
        <f t="shared" si="367"/>
        <v>289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42562.423148148147</v>
      </c>
      <c r="T3939" s="11">
        <f t="shared" si="371"/>
        <v>42534.423148148147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>
        <f t="shared" si="367"/>
        <v>651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42182.697384259263</v>
      </c>
      <c r="T3940" s="11">
        <f t="shared" si="371"/>
        <v>42151.697384259263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>
        <f t="shared" si="367"/>
        <v>5000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41918.979166666664</v>
      </c>
      <c r="T3941" s="11">
        <f t="shared" si="371"/>
        <v>41915.191886574074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>
        <f t="shared" si="367"/>
        <v>2500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42006.284155092588</v>
      </c>
      <c r="T3942" s="11">
        <f t="shared" si="371"/>
        <v>41961.284155092588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>
        <f t="shared" si="367"/>
        <v>2750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41967.833333333336</v>
      </c>
      <c r="T3943" s="11">
        <f t="shared" si="371"/>
        <v>41940.378900462958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42171.695763888885</v>
      </c>
      <c r="T3944" s="11">
        <f t="shared" si="371"/>
        <v>42111.695763888885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>
        <f t="shared" si="367"/>
        <v>385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42310.493055555555</v>
      </c>
      <c r="T3945" s="11">
        <f t="shared" si="371"/>
        <v>42279.570231481477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42243.454571759255</v>
      </c>
      <c r="T3946" s="11">
        <f t="shared" si="371"/>
        <v>42213.454571759255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>
        <f t="shared" si="367"/>
        <v>2000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42139.593379629623</v>
      </c>
      <c r="T3947" s="11">
        <f t="shared" si="371"/>
        <v>42109.593379629623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>
        <f t="shared" si="367"/>
        <v>1200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42063.124999999993</v>
      </c>
      <c r="T3948" s="11">
        <f t="shared" si="371"/>
        <v>42031.625254629624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>
        <f t="shared" si="367"/>
        <v>1500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42644.934537037036</v>
      </c>
      <c r="T3949" s="11">
        <f t="shared" si="371"/>
        <v>42614.934537037036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41889.117164351846</v>
      </c>
      <c r="T3950" s="11">
        <f t="shared" si="371"/>
        <v>41829.117164351846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>
        <f t="shared" si="367"/>
        <v>313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42045.912280092591</v>
      </c>
      <c r="T3951" s="11">
        <f t="shared" si="371"/>
        <v>42015.912280092591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>
        <f t="shared" si="367"/>
        <v>4000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42468.565972222219</v>
      </c>
      <c r="T3952" s="11">
        <f t="shared" si="371"/>
        <v>42439.493981481479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>
        <f t="shared" si="367"/>
        <v>200000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42493.57571759259</v>
      </c>
      <c r="T3953" s="11">
        <f t="shared" si="371"/>
        <v>42433.617384259262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>
        <f t="shared" si="367"/>
        <v>26000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42303.582060185181</v>
      </c>
      <c r="T3954" s="11">
        <f t="shared" si="371"/>
        <v>42243.582060185181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42580.770138888889</v>
      </c>
      <c r="T3955" s="11">
        <f t="shared" si="371"/>
        <v>42549.840115740742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41834.442870370367</v>
      </c>
      <c r="T3956" s="11">
        <f t="shared" si="371"/>
        <v>41774.442870370367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>
        <f t="shared" si="367"/>
        <v>219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42336.682187499995</v>
      </c>
      <c r="T3957" s="11">
        <f t="shared" si="371"/>
        <v>42306.640520833331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42484.805555555555</v>
      </c>
      <c r="T3958" s="11">
        <f t="shared" si="371"/>
        <v>42457.723692129628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>
        <f t="shared" si="367"/>
        <v>28000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42559.767986111103</v>
      </c>
      <c r="T3959" s="11">
        <f t="shared" si="371"/>
        <v>42513.767986111103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>
        <f t="shared" si="367"/>
        <v>125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41853.375</v>
      </c>
      <c r="T3960" s="11">
        <f t="shared" si="371"/>
        <v>41816.742037037038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>
        <f t="shared" si="367"/>
        <v>100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41910.580509259256</v>
      </c>
      <c r="T3961" s="11">
        <f t="shared" si="371"/>
        <v>41880.580509259256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>
        <f t="shared" si="367"/>
        <v>750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42372.63722222222</v>
      </c>
      <c r="T3962" s="11">
        <f t="shared" si="371"/>
        <v>42342.63722222222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>
        <f t="shared" si="367"/>
        <v>2500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41767.682986111111</v>
      </c>
      <c r="T3963" s="11">
        <f t="shared" si="371"/>
        <v>41745.682986111111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>
        <f t="shared" si="367"/>
        <v>467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42336.413124999999</v>
      </c>
      <c r="T3964" s="11">
        <f t="shared" si="371"/>
        <v>42311.413124999999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42325.987465277773</v>
      </c>
      <c r="T3965" s="11">
        <f t="shared" si="371"/>
        <v>42295.945798611108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>
        <f t="shared" si="367"/>
        <v>667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42113.47206018518</v>
      </c>
      <c r="T3966" s="11">
        <f t="shared" si="371"/>
        <v>42053.513726851852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>
        <f t="shared" si="367"/>
        <v>500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42473.985879629625</v>
      </c>
      <c r="T3967" s="11">
        <f t="shared" si="371"/>
        <v>42414.027546296296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>
        <f t="shared" si="367"/>
        <v>3750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41843.915972222218</v>
      </c>
      <c r="T3968" s="11">
        <f t="shared" si="371"/>
        <v>41801.503217592588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>
        <f t="shared" si="367"/>
        <v>170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42800.082256944443</v>
      </c>
      <c r="T3969" s="11">
        <f t="shared" si="371"/>
        <v>42770.082256944443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11</v>
      </c>
      <c r="P3970">
        <f t="shared" si="367"/>
        <v>455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42512.60732638889</v>
      </c>
      <c r="T3970" s="11">
        <f t="shared" si="371"/>
        <v>42452.60732638889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ROUND(IFERROR(E3971/D3971*100,0),0)</f>
        <v>7</v>
      </c>
      <c r="P3971">
        <f t="shared" ref="P3971:P4034" si="373">IFERROR(ROUND(D3971/L3971,0),0)</f>
        <v>471</v>
      </c>
      <c r="Q3971" t="str">
        <f t="shared" ref="Q3971:Q4034" si="374">LEFT(N3971,FIND("/",N3971,1)-1)</f>
        <v>theater</v>
      </c>
      <c r="R3971" t="str">
        <f t="shared" ref="R3971:R4034" si="375">MID(N3971,FIND("/",N3971,1)+1,LEN(N3971))</f>
        <v>plays</v>
      </c>
      <c r="S3971" s="11">
        <f t="shared" ref="S3971:S4034" si="376">I3971/60/60/24+DATE(1970,1,1)+(-5/24)</f>
        <v>42610.954861111109</v>
      </c>
      <c r="T3971" s="11">
        <f t="shared" ref="T3971:T4034" si="377">J3971/60/60/24+DATE(1970,1,1)+(-5/24)</f>
        <v>42601.646365740737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>
        <f t="shared" si="373"/>
        <v>7500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42477.655219907399</v>
      </c>
      <c r="T3972" s="11">
        <f t="shared" si="377"/>
        <v>42447.655219907399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>
        <f t="shared" si="373"/>
        <v>2333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41841.327847222223</v>
      </c>
      <c r="T3973" s="11">
        <f t="shared" si="377"/>
        <v>41811.327847222223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>
        <f t="shared" si="373"/>
        <v>125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42040.859189814808</v>
      </c>
      <c r="T3974" s="11">
        <f t="shared" si="377"/>
        <v>41980.859189814808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>
        <f t="shared" si="373"/>
        <v>135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42498.958333333336</v>
      </c>
      <c r="T3975" s="11">
        <f t="shared" si="377"/>
        <v>42469.475810185184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91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42523.338518518511</v>
      </c>
      <c r="T3976" s="11">
        <f t="shared" si="377"/>
        <v>42493.338518518511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42564.658541666664</v>
      </c>
      <c r="T3977" s="11">
        <f t="shared" si="377"/>
        <v>42534.658541666664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>
        <f t="shared" si="373"/>
        <v>130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41852.083333333328</v>
      </c>
      <c r="T3978" s="11">
        <f t="shared" si="377"/>
        <v>41830.650011574071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>
        <f t="shared" si="373"/>
        <v>15000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42573.580231481479</v>
      </c>
      <c r="T3979" s="11">
        <f t="shared" si="377"/>
        <v>42543.580231481479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>
        <f t="shared" si="373"/>
        <v>250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42035.434641203705</v>
      </c>
      <c r="T3980" s="11">
        <f t="shared" si="377"/>
        <v>41975.434641203705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>
        <f t="shared" si="373"/>
        <v>1000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42092.624999999993</v>
      </c>
      <c r="T3981" s="11">
        <f t="shared" si="377"/>
        <v>42069.695104166669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357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41825.390590277777</v>
      </c>
      <c r="T3982" s="11">
        <f t="shared" si="377"/>
        <v>41795.390590277777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>
        <f t="shared" si="373"/>
        <v>4286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42567.971631944441</v>
      </c>
      <c r="T3983" s="11">
        <f t="shared" si="377"/>
        <v>42507.971631944441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170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42192.601620370369</v>
      </c>
      <c r="T3984" s="11">
        <f t="shared" si="377"/>
        <v>42132.601620370369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>
        <f t="shared" si="373"/>
        <v>242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41779.082638888889</v>
      </c>
      <c r="T3985" s="11">
        <f t="shared" si="377"/>
        <v>41747.661527777775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>
        <f t="shared" si="373"/>
        <v>150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41950.791666666664</v>
      </c>
      <c r="T3986" s="11">
        <f t="shared" si="377"/>
        <v>41920.755138888882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>
        <f t="shared" si="373"/>
        <v>105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42420.670138888883</v>
      </c>
      <c r="T3987" s="11">
        <f t="shared" si="377"/>
        <v>42399.499074074069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>
        <f t="shared" si="373"/>
        <v>385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42496.336111111108</v>
      </c>
      <c r="T3988" s="11">
        <f t="shared" si="377"/>
        <v>42467.340208333328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>
        <f t="shared" si="373"/>
        <v>31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41775.716319444444</v>
      </c>
      <c r="T3989" s="11">
        <f t="shared" si="377"/>
        <v>41765.716319444444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>
        <f t="shared" si="373"/>
        <v>375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42244.872835648144</v>
      </c>
      <c r="T3990" s="11">
        <f t="shared" si="377"/>
        <v>42229.872835648144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42316.583113425928</v>
      </c>
      <c r="T3991" s="11">
        <f t="shared" si="377"/>
        <v>42286.541446759256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>
        <f t="shared" si="373"/>
        <v>550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42431.464039351849</v>
      </c>
      <c r="T3992" s="11">
        <f t="shared" si="377"/>
        <v>42401.464039351849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500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42155.436134259253</v>
      </c>
      <c r="T3993" s="11">
        <f t="shared" si="377"/>
        <v>42125.436134259253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>
        <f t="shared" si="373"/>
        <v>1111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42349.773831018516</v>
      </c>
      <c r="T3994" s="11">
        <f t="shared" si="377"/>
        <v>42289.732164351844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>
        <f t="shared" si="373"/>
        <v>50000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42137.656388888885</v>
      </c>
      <c r="T3995" s="11">
        <f t="shared" si="377"/>
        <v>42107.656388888885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>
        <f t="shared" si="373"/>
        <v>2000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41839.181597222218</v>
      </c>
      <c r="T3996" s="11">
        <f t="shared" si="377"/>
        <v>41809.181597222218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50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42049.268749999996</v>
      </c>
      <c r="T3997" s="11">
        <f t="shared" si="377"/>
        <v>42019.475428240738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>
        <f t="shared" si="373"/>
        <v>176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41963.461111111108</v>
      </c>
      <c r="T3998" s="11">
        <f t="shared" si="377"/>
        <v>41950.058611111104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42099.141446759262</v>
      </c>
      <c r="T3999" s="11">
        <f t="shared" si="377"/>
        <v>42069.183113425919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>
        <f t="shared" si="373"/>
        <v>104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42091.713263888887</v>
      </c>
      <c r="T4000" s="11">
        <f t="shared" si="377"/>
        <v>42061.754930555551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>
        <f t="shared" si="373"/>
        <v>500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41882.619317129625</v>
      </c>
      <c r="T4001" s="11">
        <f t="shared" si="377"/>
        <v>41842.620347222219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>
        <f t="shared" si="373"/>
        <v>8000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42497.39534722222</v>
      </c>
      <c r="T4002" s="11">
        <f t="shared" si="377"/>
        <v>42437.437013888884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>
        <f t="shared" si="373"/>
        <v>86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42795.583333333336</v>
      </c>
      <c r="T4003" s="11">
        <f t="shared" si="377"/>
        <v>42775.755879629629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>
        <f t="shared" si="373"/>
        <v>313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41908.835196759253</v>
      </c>
      <c r="T4004" s="11">
        <f t="shared" si="377"/>
        <v>41878.835196759253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>
        <f t="shared" si="373"/>
        <v>1000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42050.379016203697</v>
      </c>
      <c r="T4005" s="11">
        <f t="shared" si="377"/>
        <v>42020.379016203697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>
        <f t="shared" si="373"/>
        <v>500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41919.954363425924</v>
      </c>
      <c r="T4006" s="11">
        <f t="shared" si="377"/>
        <v>41889.954363425924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>
        <f t="shared" si="373"/>
        <v>1500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41932.599363425921</v>
      </c>
      <c r="T4007" s="11">
        <f t="shared" si="377"/>
        <v>41872.599363425921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>
        <f t="shared" si="373"/>
        <v>30000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42416.564664351848</v>
      </c>
      <c r="T4008" s="11">
        <f t="shared" si="377"/>
        <v>42391.564664351848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>
        <f t="shared" si="373"/>
        <v>2000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41877.477777777778</v>
      </c>
      <c r="T4009" s="11">
        <f t="shared" si="377"/>
        <v>41848.564594907402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250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42207.755868055552</v>
      </c>
      <c r="T4010" s="11">
        <f t="shared" si="377"/>
        <v>42177.755868055552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>
        <f t="shared" si="373"/>
        <v>643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41891.492592592593</v>
      </c>
      <c r="T4011" s="11">
        <f t="shared" si="377"/>
        <v>41851.492592592593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>
        <f t="shared" si="373"/>
        <v>189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41938.562106481477</v>
      </c>
      <c r="T4012" s="11">
        <f t="shared" si="377"/>
        <v>41921.562106481477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>
        <f t="shared" si="373"/>
        <v>63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42032.336550925924</v>
      </c>
      <c r="T4013" s="11">
        <f t="shared" si="377"/>
        <v>42002.336550925924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42126.336215277777</v>
      </c>
      <c r="T4014" s="11">
        <f t="shared" si="377"/>
        <v>42096.336215277777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>
        <f t="shared" si="373"/>
        <v>1000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42051.092858796292</v>
      </c>
      <c r="T4015" s="11">
        <f t="shared" si="377"/>
        <v>42021.092858796292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42434.037835648145</v>
      </c>
      <c r="T4016" s="11">
        <f t="shared" si="377"/>
        <v>42419.037835648145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>
        <f t="shared" si="373"/>
        <v>7000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42204.572488425918</v>
      </c>
      <c r="T4017" s="11">
        <f t="shared" si="377"/>
        <v>42174.572488425918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>
        <f t="shared" si="373"/>
        <v>71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41899.664351851847</v>
      </c>
      <c r="T4018" s="11">
        <f t="shared" si="377"/>
        <v>41869.664351851847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>
        <f t="shared" si="373"/>
        <v>5000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41886.463819444441</v>
      </c>
      <c r="T4019" s="11">
        <f t="shared" si="377"/>
        <v>41856.463819444441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>
        <f t="shared" si="373"/>
        <v>375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42650.702638888884</v>
      </c>
      <c r="T4020" s="11">
        <f t="shared" si="377"/>
        <v>42620.702638888884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>
        <f t="shared" si="373"/>
        <v>875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42475.477777777771</v>
      </c>
      <c r="T4021" s="11">
        <f t="shared" si="377"/>
        <v>42417.467546296299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>
        <f t="shared" si="373"/>
        <v>200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42086.940960648142</v>
      </c>
      <c r="T4022" s="11">
        <f t="shared" si="377"/>
        <v>42056.982627314814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>
        <f t="shared" si="373"/>
        <v>7500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41938.703217592592</v>
      </c>
      <c r="T4023" s="11">
        <f t="shared" si="377"/>
        <v>41878.703217592592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>
        <f t="shared" si="373"/>
        <v>91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42035.912499999999</v>
      </c>
      <c r="T4024" s="11">
        <f t="shared" si="377"/>
        <v>41990.375775462955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42453.749571759261</v>
      </c>
      <c r="T4025" s="11">
        <f t="shared" si="377"/>
        <v>42408.791238425918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>
        <f t="shared" si="373"/>
        <v>800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42247.461770833332</v>
      </c>
      <c r="T4026" s="11">
        <f t="shared" si="377"/>
        <v>42217.461770833332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1250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42211.029351851852</v>
      </c>
      <c r="T4027" s="11">
        <f t="shared" si="377"/>
        <v>42151.029351851852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42342.488877314812</v>
      </c>
      <c r="T4028" s="11">
        <f t="shared" si="377"/>
        <v>42282.447210648148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>
        <f t="shared" si="373"/>
        <v>429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42788.833333333336</v>
      </c>
      <c r="T4029" s="11">
        <f t="shared" si="377"/>
        <v>42768.762511574074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>
        <f t="shared" si="373"/>
        <v>182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41795.730324074073</v>
      </c>
      <c r="T4030" s="11">
        <f t="shared" si="377"/>
        <v>41765.730324074073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42351.816782407412</v>
      </c>
      <c r="T4031" s="11">
        <f t="shared" si="377"/>
        <v>42321.816782407412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417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42403.575694444437</v>
      </c>
      <c r="T4032" s="11">
        <f t="shared" si="377"/>
        <v>42374.446747685179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41991.418564814812</v>
      </c>
      <c r="T4033" s="11">
        <f t="shared" si="377"/>
        <v>41941.376898148148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</v>
      </c>
      <c r="P4034">
        <f t="shared" si="373"/>
        <v>864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42353.642546296294</v>
      </c>
      <c r="T4034" s="11">
        <f t="shared" si="377"/>
        <v>42293.60087962963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ROUND(IFERROR(E4035/D4035*100,0),0)</f>
        <v>26</v>
      </c>
      <c r="P4035">
        <f t="shared" ref="P4035:P4098" si="379">IFERROR(ROUND(D4035/L4035,0),0)</f>
        <v>254</v>
      </c>
      <c r="Q4035" t="str">
        <f t="shared" ref="Q4035:Q4098" si="380">LEFT(N4035,FIND("/",N4035,1)-1)</f>
        <v>theater</v>
      </c>
      <c r="R4035" t="str">
        <f t="shared" ref="R4035:R4098" si="381">MID(N4035,FIND("/",N4035,1)+1,LEN(N4035))</f>
        <v>plays</v>
      </c>
      <c r="S4035" s="11">
        <f t="shared" ref="S4035:S4098" si="382">I4035/60/60/24+DATE(1970,1,1)+(-5/24)</f>
        <v>42645.166666666664</v>
      </c>
      <c r="T4035" s="11">
        <f t="shared" ref="T4035:T4098" si="383">J4035/60/60/24+DATE(1970,1,1)+(-5/24)</f>
        <v>42614.06046296296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>
        <f t="shared" si="379"/>
        <v>6750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42097.697337962956</v>
      </c>
      <c r="T4036" s="11">
        <f t="shared" si="383"/>
        <v>42067.739004629628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>
        <f t="shared" si="379"/>
        <v>400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41933.674618055549</v>
      </c>
      <c r="T4037" s="11">
        <f t="shared" si="383"/>
        <v>41903.674618055549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>
        <f t="shared" si="379"/>
        <v>353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41821.729166666664</v>
      </c>
      <c r="T4038" s="11">
        <f t="shared" si="383"/>
        <v>41804.728749999995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>
        <f t="shared" si="379"/>
        <v>350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42514.392361111109</v>
      </c>
      <c r="T4039" s="11">
        <f t="shared" si="383"/>
        <v>42496.862442129634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>
        <f t="shared" si="379"/>
        <v>625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41929.59039351852</v>
      </c>
      <c r="T4040" s="11">
        <f t="shared" si="383"/>
        <v>41869.59039351852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100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42339.040972222218</v>
      </c>
      <c r="T4041" s="11">
        <f t="shared" si="383"/>
        <v>42305.462581018517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>
        <f t="shared" si="379"/>
        <v>4000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42202.916666666664</v>
      </c>
      <c r="T4042" s="11">
        <f t="shared" si="383"/>
        <v>42144.023194444446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>
        <f t="shared" si="379"/>
        <v>2500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42619.265671296293</v>
      </c>
      <c r="T4043" s="11">
        <f t="shared" si="383"/>
        <v>42559.265671296293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>
        <f t="shared" si="379"/>
        <v>3333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42024.594444444439</v>
      </c>
      <c r="T4044" s="11">
        <f t="shared" si="383"/>
        <v>41994.875740740739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41963.749131944445</v>
      </c>
      <c r="T4045" s="11">
        <f t="shared" si="383"/>
        <v>41948.749131944445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>
        <f t="shared" si="379"/>
        <v>150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42103.999999999993</v>
      </c>
      <c r="T4046" s="11">
        <f t="shared" si="383"/>
        <v>42074.011365740742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>
        <f t="shared" si="379"/>
        <v>5000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41871.992928240739</v>
      </c>
      <c r="T4047" s="11">
        <f t="shared" si="383"/>
        <v>41841.992928240739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>
        <f t="shared" si="379"/>
        <v>467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41934.442245370366</v>
      </c>
      <c r="T4048" s="11">
        <f t="shared" si="383"/>
        <v>41904.442245370366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>
        <f t="shared" si="379"/>
        <v>1250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42014.833333333336</v>
      </c>
      <c r="T4049" s="11">
        <f t="shared" si="383"/>
        <v>41990.814155092587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>
        <f t="shared" si="379"/>
        <v>187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42471.259108796294</v>
      </c>
      <c r="T4050" s="11">
        <f t="shared" si="383"/>
        <v>42436.300775462958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>
        <f t="shared" si="379"/>
        <v>20000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42199.750173611108</v>
      </c>
      <c r="T4051" s="11">
        <f t="shared" si="383"/>
        <v>42169.750173611108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>
        <f t="shared" si="379"/>
        <v>1500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41935.428136574068</v>
      </c>
      <c r="T4052" s="11">
        <f t="shared" si="383"/>
        <v>41905.428136574068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41768.078472222223</v>
      </c>
      <c r="T4053" s="11">
        <f t="shared" si="383"/>
        <v>41761.601817129631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>
        <f t="shared" si="379"/>
        <v>231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41925.670324074068</v>
      </c>
      <c r="T4054" s="11">
        <f t="shared" si="383"/>
        <v>41865.670324074068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250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41958.624999999993</v>
      </c>
      <c r="T4055" s="11">
        <f t="shared" si="383"/>
        <v>41928.481805555552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42643.958333333336</v>
      </c>
      <c r="T4056" s="11">
        <f t="shared" si="383"/>
        <v>42613.632928240739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>
        <f t="shared" si="379"/>
        <v>238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41809.44017361111</v>
      </c>
      <c r="T4057" s="11">
        <f t="shared" si="383"/>
        <v>41779.44017361111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167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42554.624305555553</v>
      </c>
      <c r="T4058" s="11">
        <f t="shared" si="383"/>
        <v>42534.724988425929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>
        <f t="shared" si="379"/>
        <v>583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42333.749999999993</v>
      </c>
      <c r="T4059" s="11">
        <f t="shared" si="383"/>
        <v>42310.760185185187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>
        <f t="shared" si="379"/>
        <v>938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42460.957638888889</v>
      </c>
      <c r="T4060" s="11">
        <f t="shared" si="383"/>
        <v>42445.852361111109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>
        <f t="shared" si="379"/>
        <v>1429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41897.916666666664</v>
      </c>
      <c r="T4061" s="11">
        <f t="shared" si="383"/>
        <v>41866.432314814811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>
        <f t="shared" si="379"/>
        <v>2000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41813.458333333328</v>
      </c>
      <c r="T4062" s="11">
        <f t="shared" si="383"/>
        <v>41779.486759259256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42480.891469907401</v>
      </c>
      <c r="T4063" s="11">
        <f t="shared" si="383"/>
        <v>42420.933136574073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>
        <f t="shared" si="379"/>
        <v>6667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42553.530879629623</v>
      </c>
      <c r="T4064" s="11">
        <f t="shared" si="383"/>
        <v>42523.530879629623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>
        <f t="shared" si="379"/>
        <v>1056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41817.473194444443</v>
      </c>
      <c r="T4065" s="11">
        <f t="shared" si="383"/>
        <v>41787.473194444443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>
        <f t="shared" si="379"/>
        <v>333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42123.379930555551</v>
      </c>
      <c r="T4066" s="11">
        <f t="shared" si="383"/>
        <v>42093.379930555551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>
        <f t="shared" si="379"/>
        <v>1000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41863.74318287037</v>
      </c>
      <c r="T4067" s="11">
        <f t="shared" si="383"/>
        <v>41833.74318287037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>
        <f t="shared" si="379"/>
        <v>15000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42508.830879629626</v>
      </c>
      <c r="T4068" s="11">
        <f t="shared" si="383"/>
        <v>42478.830879629626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>
        <f t="shared" si="379"/>
        <v>294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42274.909143518518</v>
      </c>
      <c r="T4069" s="11">
        <f t="shared" si="383"/>
        <v>42234.909143518518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3495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42748.753472222219</v>
      </c>
      <c r="T4070" s="11">
        <f t="shared" si="383"/>
        <v>42718.755266203698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>
        <f t="shared" si="379"/>
        <v>96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42063.291666666664</v>
      </c>
      <c r="T4071" s="11">
        <f t="shared" si="383"/>
        <v>42022.453194444439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>
        <f t="shared" si="379"/>
        <v>167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42063.916666666664</v>
      </c>
      <c r="T4072" s="11">
        <f t="shared" si="383"/>
        <v>42031.458564814813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42730.59642361111</v>
      </c>
      <c r="T4073" s="11">
        <f t="shared" si="383"/>
        <v>42700.59642361111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>
        <f t="shared" si="379"/>
        <v>500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41872.566099537034</v>
      </c>
      <c r="T4074" s="11">
        <f t="shared" si="383"/>
        <v>41812.566099537034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>
        <f t="shared" si="379"/>
        <v>1750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42132.958333333336</v>
      </c>
      <c r="T4075" s="11">
        <f t="shared" si="383"/>
        <v>42078.136875000004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>
        <f t="shared" si="379"/>
        <v>131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42313.386284722219</v>
      </c>
      <c r="T4076" s="11">
        <f t="shared" si="383"/>
        <v>42283.344618055555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>
        <f t="shared" si="379"/>
        <v>154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41820.519444444442</v>
      </c>
      <c r="T4077" s="11">
        <f t="shared" si="383"/>
        <v>41778.837604166663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41933.618749999994</v>
      </c>
      <c r="T4078" s="11">
        <f t="shared" si="383"/>
        <v>41905.587372685186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>
        <f t="shared" si="379"/>
        <v>2500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42725.502245370364</v>
      </c>
      <c r="T4079" s="11">
        <f t="shared" si="383"/>
        <v>42695.502245370364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42762.579189814809</v>
      </c>
      <c r="T4080" s="11">
        <f t="shared" si="383"/>
        <v>42732.579189814809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>
        <f t="shared" si="379"/>
        <v>3000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42540.730567129627</v>
      </c>
      <c r="T4081" s="11">
        <f t="shared" si="383"/>
        <v>42510.730567129627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42535.57916666667</v>
      </c>
      <c r="T4082" s="11">
        <f t="shared" si="383"/>
        <v>42511.489768518521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>
        <f t="shared" si="379"/>
        <v>185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42071.331307870372</v>
      </c>
      <c r="T4083" s="11">
        <f t="shared" si="383"/>
        <v>42041.372974537029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75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42322.749999999993</v>
      </c>
      <c r="T4084" s="11">
        <f t="shared" si="383"/>
        <v>42306.980937499997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>
        <f t="shared" si="379"/>
        <v>583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42383.553425925922</v>
      </c>
      <c r="T4085" s="11">
        <f t="shared" si="383"/>
        <v>42353.553425925922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>
        <f t="shared" si="379"/>
        <v>3000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42652.228078703702</v>
      </c>
      <c r="T4086" s="11">
        <f t="shared" si="383"/>
        <v>42622.228078703702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>
        <f t="shared" si="379"/>
        <v>3500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42086.957638888889</v>
      </c>
      <c r="T4087" s="11">
        <f t="shared" si="383"/>
        <v>42058.395543981482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>
        <f t="shared" si="379"/>
        <v>200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42328.958333333336</v>
      </c>
      <c r="T4088" s="11">
        <f t="shared" si="383"/>
        <v>42304.732627314814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42568.53456018518</v>
      </c>
      <c r="T4089" s="11">
        <f t="shared" si="383"/>
        <v>42538.53456018518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>
        <f t="shared" si="379"/>
        <v>667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42020.226388888892</v>
      </c>
      <c r="T4090" s="11">
        <f t="shared" si="383"/>
        <v>41990.40421296296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>
        <f t="shared" si="379"/>
        <v>625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42155.524305555555</v>
      </c>
      <c r="T4091" s="11">
        <f t="shared" si="383"/>
        <v>42122.524166666662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>
        <f t="shared" si="379"/>
        <v>333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42223.416666666664</v>
      </c>
      <c r="T4092" s="11">
        <f t="shared" si="383"/>
        <v>42209.464548611104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>
        <f t="shared" si="379"/>
        <v>200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42020.298043981478</v>
      </c>
      <c r="T4093" s="11">
        <f t="shared" si="383"/>
        <v>41990.298043981478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>
        <f t="shared" si="379"/>
        <v>110000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42098.94498842593</v>
      </c>
      <c r="T4094" s="11">
        <f t="shared" si="383"/>
        <v>42038.986655092587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>
        <f t="shared" si="379"/>
        <v>625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42238.607557870368</v>
      </c>
      <c r="T4095" s="11">
        <f t="shared" si="383"/>
        <v>42178.607557870368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>
        <f t="shared" si="379"/>
        <v>250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41933.999305555553</v>
      </c>
      <c r="T4096" s="11">
        <f t="shared" si="383"/>
        <v>41889.878472222219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>
        <f t="shared" si="379"/>
        <v>30000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42722.823495370372</v>
      </c>
      <c r="T4097" s="11">
        <f t="shared" si="383"/>
        <v>42692.823495370372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</v>
      </c>
      <c r="P4098">
        <f t="shared" si="379"/>
        <v>700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42794.160416666658</v>
      </c>
      <c r="T4098" s="11">
        <f t="shared" si="383"/>
        <v>42750.321979166663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ROUND(IFERROR(E4099/D4099*100,0),0)</f>
        <v>0</v>
      </c>
      <c r="P4099">
        <f t="shared" ref="P4099:P4115" si="385">IFERROR(ROUND(D4099/L4099,0),0)</f>
        <v>0</v>
      </c>
      <c r="Q4099" t="str">
        <f t="shared" ref="Q4099:Q4115" si="386">LEFT(N4099,FIND("/",N4099,1)-1)</f>
        <v>theater</v>
      </c>
      <c r="R4099" t="str">
        <f t="shared" ref="R4099:R4115" si="387">MID(N4099,FIND("/",N4099,1)+1,LEN(N4099))</f>
        <v>plays</v>
      </c>
      <c r="S4099" s="11">
        <f t="shared" ref="S4099:S4115" si="388">I4099/60/60/24+DATE(1970,1,1)+(-5/24)</f>
        <v>42400.788194444445</v>
      </c>
      <c r="T4099" s="11">
        <f t="shared" ref="T4099:T4115" si="389">J4099/60/60/24+DATE(1970,1,1)+(-5/24)</f>
        <v>42344.616168981483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 s="11">
        <f t="shared" si="389"/>
        <v>42495.51385416666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>
        <f t="shared" si="385"/>
        <v>4500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 s="11">
        <f t="shared" si="389"/>
        <v>42570.642048611109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 s="11">
        <f t="shared" si="389"/>
        <v>41926.916550925926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 s="11">
        <f t="shared" si="389"/>
        <v>42730.695393518516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>
        <f t="shared" si="385"/>
        <v>83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 s="11">
        <f t="shared" si="389"/>
        <v>42475.639733796292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167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 s="11">
        <f t="shared" si="389"/>
        <v>42188.624606481484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>
        <f t="shared" si="385"/>
        <v>214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 s="11">
        <f t="shared" si="389"/>
        <v>42640.069837962961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>
        <f t="shared" si="385"/>
        <v>5500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 s="11">
        <f t="shared" si="389"/>
        <v>42696.802187499998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>
        <f t="shared" si="385"/>
        <v>152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 s="11">
        <f t="shared" si="389"/>
        <v>42052.841041666667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>
        <f t="shared" si="385"/>
        <v>500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 s="11">
        <f t="shared" si="389"/>
        <v>41883.708344907405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>
        <f t="shared" si="385"/>
        <v>3000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 s="11">
        <f t="shared" si="389"/>
        <v>42766.823344907411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 s="11">
        <f t="shared" si="389"/>
        <v>42307.331064814811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>
        <f t="shared" si="385"/>
        <v>50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42572.418414351843</v>
      </c>
      <c r="T4112" s="11">
        <f t="shared" si="389"/>
        <v>42512.418414351843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>
        <f t="shared" si="385"/>
        <v>500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 s="11">
        <f t="shared" si="389"/>
        <v>42028.927546296291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>
        <f t="shared" si="385"/>
        <v>2500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 s="11">
        <f t="shared" si="389"/>
        <v>42400.738263888888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>
        <f t="shared" si="385"/>
        <v>500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 s="11">
        <f t="shared" si="389"/>
        <v>42358.364849537036</v>
      </c>
    </row>
  </sheetData>
  <autoFilter ref="A1:N4115" xr:uid="{14E2AE53-04E1-4FEB-A2CA-1DDE8390D244}"/>
  <conditionalFormatting sqref="F2:F4115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C4A71-73BA-4D0B-A5AE-F1B5A4A9838B}">
  <dimension ref="A1:F14"/>
  <sheetViews>
    <sheetView workbookViewId="0">
      <selection sqref="A1:XFD104857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8323</v>
      </c>
      <c r="B3" s="8" t="s">
        <v>8311</v>
      </c>
    </row>
    <row r="4" spans="1:6" x14ac:dyDescent="0.3">
      <c r="A4" s="8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7507-B2CE-44B1-958D-42059A0AF0CC}">
  <dimension ref="A1:F47"/>
  <sheetViews>
    <sheetView topLeftCell="A11"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8308</v>
      </c>
      <c r="B2" t="s">
        <v>8310</v>
      </c>
    </row>
    <row r="4" spans="1:6" x14ac:dyDescent="0.3">
      <c r="A4" s="8" t="s">
        <v>8323</v>
      </c>
      <c r="B4" s="8" t="s">
        <v>8311</v>
      </c>
    </row>
    <row r="5" spans="1:6" x14ac:dyDescent="0.3">
      <c r="A5" s="8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8321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5D2FC-B079-45DE-9894-49CEAC4AE620}">
  <dimension ref="A1:E18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8310</v>
      </c>
    </row>
    <row r="2" spans="1:5" x14ac:dyDescent="0.3">
      <c r="A2" s="8" t="s">
        <v>8379</v>
      </c>
      <c r="B2" t="s">
        <v>8310</v>
      </c>
    </row>
    <row r="4" spans="1:5" x14ac:dyDescent="0.3">
      <c r="A4" s="8" t="s">
        <v>8323</v>
      </c>
      <c r="B4" s="8" t="s">
        <v>8311</v>
      </c>
    </row>
    <row r="5" spans="1:5" x14ac:dyDescent="0.3">
      <c r="A5" s="8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2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3">
      <c r="A7" s="12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3">
      <c r="A8" s="12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">
      <c r="A9" s="12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3">
      <c r="A10" s="12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3">
      <c r="A11" s="12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">
      <c r="A12" s="12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">
      <c r="A13" s="12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">
      <c r="A14" s="12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">
      <c r="A15" s="12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">
      <c r="A16" s="12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3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">
      <c r="A18" s="12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37F68-62DD-48F3-B1ED-CCC476775A6D}">
  <dimension ref="A2:A11"/>
  <sheetViews>
    <sheetView workbookViewId="0">
      <selection activeCell="A9" sqref="A9:XFD11"/>
    </sheetView>
  </sheetViews>
  <sheetFormatPr defaultRowHeight="14.4" x14ac:dyDescent="0.3"/>
  <cols>
    <col min="1" max="1" width="79.88671875" bestFit="1" customWidth="1"/>
  </cols>
  <sheetData>
    <row r="2" spans="1:1" x14ac:dyDescent="0.3">
      <c r="A2" t="s">
        <v>8380</v>
      </c>
    </row>
    <row r="3" spans="1:1" x14ac:dyDescent="0.3">
      <c r="A3" s="13" t="s">
        <v>8383</v>
      </c>
    </row>
    <row r="4" spans="1:1" x14ac:dyDescent="0.3">
      <c r="A4" s="13" t="s">
        <v>8384</v>
      </c>
    </row>
    <row r="5" spans="1:1" x14ac:dyDescent="0.3">
      <c r="A5" s="13" t="s">
        <v>8385</v>
      </c>
    </row>
    <row r="7" spans="1:1" x14ac:dyDescent="0.3">
      <c r="A7" t="s">
        <v>8381</v>
      </c>
    </row>
    <row r="8" spans="1:1" x14ac:dyDescent="0.3">
      <c r="A8" s="13" t="s">
        <v>8387</v>
      </c>
    </row>
    <row r="10" spans="1:1" x14ac:dyDescent="0.3">
      <c r="A10" t="s">
        <v>8382</v>
      </c>
    </row>
    <row r="11" spans="1:1" x14ac:dyDescent="0.3">
      <c r="A11" t="s">
        <v>8386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252-117C-4DB9-96A7-47454E94CD7C}">
  <dimension ref="B1:I13"/>
  <sheetViews>
    <sheetView workbookViewId="0">
      <selection activeCell="F2" sqref="F2:F13"/>
    </sheetView>
  </sheetViews>
  <sheetFormatPr defaultRowHeight="14.4" x14ac:dyDescent="0.3"/>
  <cols>
    <col min="2" max="2" width="26.5546875" bestFit="1" customWidth="1"/>
    <col min="3" max="3" width="16.88671875" bestFit="1" customWidth="1"/>
    <col min="4" max="4" width="13.33203125" bestFit="1" customWidth="1"/>
    <col min="5" max="5" width="16" bestFit="1" customWidth="1"/>
    <col min="6" max="6" width="12.6640625" bestFit="1" customWidth="1"/>
    <col min="7" max="7" width="19.5546875" bestFit="1" customWidth="1"/>
    <col min="8" max="8" width="15.88671875" bestFit="1" customWidth="1"/>
    <col min="9" max="9" width="22.21875" bestFit="1" customWidth="1"/>
  </cols>
  <sheetData>
    <row r="1" spans="2:9" x14ac:dyDescent="0.3">
      <c r="B1" t="s">
        <v>8388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  <c r="I1" t="s">
        <v>8395</v>
      </c>
    </row>
    <row r="2" spans="2:9" x14ac:dyDescent="0.3">
      <c r="B2" t="s">
        <v>8396</v>
      </c>
      <c r="C2">
        <f>COUNTIFS(state,"successful",goals,"&lt;1000")</f>
        <v>322</v>
      </c>
      <c r="D2">
        <f>COUNTIFS(state,"failed",goals,"&lt;1000")</f>
        <v>113</v>
      </c>
      <c r="E2">
        <f>COUNTIFS(state,"canceled",goals,"&lt;1000")</f>
        <v>18</v>
      </c>
      <c r="F2">
        <f>SUM(C2:E2)</f>
        <v>453</v>
      </c>
      <c r="G2" s="5">
        <f>C2/$F2</f>
        <v>0.71081677704194257</v>
      </c>
      <c r="H2" s="5">
        <f>D2/$F2</f>
        <v>0.24944812362030905</v>
      </c>
      <c r="I2" s="5">
        <f>E2/$F2</f>
        <v>3.9735099337748346E-2</v>
      </c>
    </row>
    <row r="3" spans="2:9" x14ac:dyDescent="0.3">
      <c r="B3" t="s">
        <v>8397</v>
      </c>
      <c r="C3">
        <f>COUNTIFS(state,"successful",goals,"&gt;=1000",goals,"&lt;5000")</f>
        <v>932</v>
      </c>
      <c r="D3">
        <f>COUNTIFS(state,"failed",goals,"&gt;=1000",goals,"&lt;5000")</f>
        <v>420</v>
      </c>
      <c r="E3">
        <f>COUNTIFS(state,"canceled",goals,"&gt;=1000",goals,"&lt;5000")</f>
        <v>60</v>
      </c>
      <c r="F3">
        <f t="shared" ref="F3:F13" si="0">SUM(C3:E3)</f>
        <v>1412</v>
      </c>
      <c r="G3" s="5">
        <f t="shared" ref="G3:G13" si="1">C3/$F3</f>
        <v>0.66005665722379603</v>
      </c>
      <c r="H3" s="5">
        <f t="shared" ref="H3:H13" si="2">D3/$F3</f>
        <v>0.29745042492917845</v>
      </c>
      <c r="I3" s="5">
        <f t="shared" ref="I3:I13" si="3">E3/$F3</f>
        <v>4.2492917847025496E-2</v>
      </c>
    </row>
    <row r="4" spans="2:9" x14ac:dyDescent="0.3">
      <c r="B4" t="s">
        <v>8398</v>
      </c>
      <c r="C4">
        <f>COUNTIFS(state,"successful",goals,"&gt;=5000",goals,"&lt;10000")</f>
        <v>381</v>
      </c>
      <c r="D4">
        <f>COUNTIFS(state,"failed",goals,"&gt;=5000",goals,"&lt;10000")</f>
        <v>283</v>
      </c>
      <c r="E4">
        <f>COUNTIFS(state,"canceled",goals,"&gt;=5000",goals,"&lt;10000")</f>
        <v>52</v>
      </c>
      <c r="F4">
        <f t="shared" si="0"/>
        <v>716</v>
      </c>
      <c r="G4" s="5">
        <f t="shared" si="1"/>
        <v>0.53212290502793291</v>
      </c>
      <c r="H4" s="5">
        <f t="shared" si="2"/>
        <v>0.39525139664804471</v>
      </c>
      <c r="I4" s="5">
        <f t="shared" si="3"/>
        <v>7.2625698324022353E-2</v>
      </c>
    </row>
    <row r="5" spans="2:9" x14ac:dyDescent="0.3">
      <c r="B5" t="s">
        <v>8399</v>
      </c>
      <c r="C5">
        <f>COUNTIFS(state,"successful",goals,"&gt;=10000",goals,"&lt;15000")</f>
        <v>168</v>
      </c>
      <c r="D5">
        <f>COUNTIFS(state,"failed",goals,"&gt;=10000",goals,"&lt;15000")</f>
        <v>144</v>
      </c>
      <c r="E5">
        <f>COUNTIFS(state,"canceled",goals,"&gt;=10000",goals,"&lt;15000")</f>
        <v>40</v>
      </c>
      <c r="F5">
        <f t="shared" si="0"/>
        <v>352</v>
      </c>
      <c r="G5" s="5">
        <f t="shared" si="1"/>
        <v>0.47727272727272729</v>
      </c>
      <c r="H5" s="5">
        <f t="shared" si="2"/>
        <v>0.40909090909090912</v>
      </c>
      <c r="I5" s="5">
        <f t="shared" si="3"/>
        <v>0.11363636363636363</v>
      </c>
    </row>
    <row r="6" spans="2:9" x14ac:dyDescent="0.3">
      <c r="B6" t="s">
        <v>8400</v>
      </c>
      <c r="C6">
        <f>COUNTIFS(state,"successful",goals,"&gt;=15000",goals,"&lt;20000")</f>
        <v>94</v>
      </c>
      <c r="D6">
        <f>COUNTIFS(state,"failed",goals,"&gt;=15000",goals,"&lt;20000")</f>
        <v>90</v>
      </c>
      <c r="E6">
        <f>COUNTIFS(state,"canceled",goals,"&gt;=15000",goals,"&lt;20000")</f>
        <v>17</v>
      </c>
      <c r="F6">
        <f t="shared" si="0"/>
        <v>201</v>
      </c>
      <c r="G6" s="5">
        <f t="shared" si="1"/>
        <v>0.46766169154228854</v>
      </c>
      <c r="H6" s="5">
        <f t="shared" si="2"/>
        <v>0.44776119402985076</v>
      </c>
      <c r="I6" s="5">
        <f t="shared" si="3"/>
        <v>8.45771144278607E-2</v>
      </c>
    </row>
    <row r="7" spans="2:9" x14ac:dyDescent="0.3">
      <c r="B7" t="s">
        <v>8401</v>
      </c>
      <c r="C7">
        <f>COUNTIFS(state,"successful",goals,"&gt;=20000",goals,"&lt;25000")</f>
        <v>62</v>
      </c>
      <c r="D7">
        <f>COUNTIFS(state,"failed",goals,"&gt;=20000",goals,"&lt;25000")</f>
        <v>72</v>
      </c>
      <c r="E7">
        <f>COUNTIFS(state,"canceled",goals,"&gt;=20000",goals,"&lt;25000")</f>
        <v>14</v>
      </c>
      <c r="F7">
        <f t="shared" si="0"/>
        <v>148</v>
      </c>
      <c r="G7" s="5">
        <f t="shared" si="1"/>
        <v>0.41891891891891891</v>
      </c>
      <c r="H7" s="5">
        <f t="shared" si="2"/>
        <v>0.48648648648648651</v>
      </c>
      <c r="I7" s="5">
        <f t="shared" si="3"/>
        <v>9.45945945945946E-2</v>
      </c>
    </row>
    <row r="8" spans="2:9" x14ac:dyDescent="0.3">
      <c r="B8" t="s">
        <v>8402</v>
      </c>
      <c r="C8">
        <f>COUNTIFS(state,"successful",goals,"&gt;=25000",goals,"&lt;30000")</f>
        <v>55</v>
      </c>
      <c r="D8">
        <f>COUNTIFS(state,"failed",goals,"&gt;=25000",goals,"&lt;30000")</f>
        <v>64</v>
      </c>
      <c r="E8">
        <f>COUNTIFS(state,"canceled",goals,"&gt;=25000",goals,"&lt;30000")</f>
        <v>18</v>
      </c>
      <c r="F8">
        <f t="shared" si="0"/>
        <v>137</v>
      </c>
      <c r="G8" s="5">
        <f t="shared" si="1"/>
        <v>0.40145985401459855</v>
      </c>
      <c r="H8" s="5">
        <f t="shared" si="2"/>
        <v>0.46715328467153283</v>
      </c>
      <c r="I8" s="5">
        <f t="shared" si="3"/>
        <v>0.13138686131386862</v>
      </c>
    </row>
    <row r="9" spans="2:9" x14ac:dyDescent="0.3">
      <c r="B9" t="s">
        <v>8403</v>
      </c>
      <c r="C9">
        <f>COUNTIFS(state,"successful",goals,"&gt;=30000",goals,"&lt;35000")</f>
        <v>32</v>
      </c>
      <c r="D9">
        <f>COUNTIFS(state,"failed",goals,"&gt;=30000",goals,"&lt;35000")</f>
        <v>37</v>
      </c>
      <c r="E9">
        <f>COUNTIFS(state,"canceled",goals,"&gt;=30000",goals,"&lt;35000")</f>
        <v>13</v>
      </c>
      <c r="F9">
        <f t="shared" si="0"/>
        <v>82</v>
      </c>
      <c r="G9" s="5">
        <f t="shared" si="1"/>
        <v>0.3902439024390244</v>
      </c>
      <c r="H9" s="5">
        <f t="shared" si="2"/>
        <v>0.45121951219512196</v>
      </c>
      <c r="I9" s="5">
        <f t="shared" si="3"/>
        <v>0.15853658536585366</v>
      </c>
    </row>
    <row r="10" spans="2:9" x14ac:dyDescent="0.3">
      <c r="B10" t="s">
        <v>8404</v>
      </c>
      <c r="C10">
        <f>COUNTIFS(state,"successful",goals,"&gt;=35000",goals,"&lt;40000")</f>
        <v>26</v>
      </c>
      <c r="D10">
        <f>COUNTIFS(state,"failed",goals,"&gt;=35000",goals,"&lt;40000")</f>
        <v>22</v>
      </c>
      <c r="E10">
        <f>COUNTIFS(state,"canceled",goals,"&gt;=35000",goals,"&lt;40000")</f>
        <v>7</v>
      </c>
      <c r="F10">
        <f t="shared" si="0"/>
        <v>55</v>
      </c>
      <c r="G10" s="5">
        <f t="shared" si="1"/>
        <v>0.47272727272727272</v>
      </c>
      <c r="H10" s="5">
        <f t="shared" si="2"/>
        <v>0.4</v>
      </c>
      <c r="I10" s="5">
        <f t="shared" si="3"/>
        <v>0.12727272727272726</v>
      </c>
    </row>
    <row r="11" spans="2:9" x14ac:dyDescent="0.3">
      <c r="B11" t="s">
        <v>8405</v>
      </c>
      <c r="C11">
        <f>COUNTIFS(state,"successful",goals,"&gt;=40000",goals,"&lt;45000")</f>
        <v>21</v>
      </c>
      <c r="D11">
        <f>COUNTIFS(state,"failed",goals,"&gt;=40000",goals,"&lt;45000")</f>
        <v>16</v>
      </c>
      <c r="E11">
        <f>COUNTIFS(state,"canceled",goals,"&gt;=40000",goals,"&lt;45000")</f>
        <v>6</v>
      </c>
      <c r="F11">
        <f t="shared" si="0"/>
        <v>43</v>
      </c>
      <c r="G11" s="5">
        <f t="shared" si="1"/>
        <v>0.48837209302325579</v>
      </c>
      <c r="H11" s="5">
        <f t="shared" si="2"/>
        <v>0.37209302325581395</v>
      </c>
      <c r="I11" s="5">
        <f t="shared" si="3"/>
        <v>0.13953488372093023</v>
      </c>
    </row>
    <row r="12" spans="2:9" x14ac:dyDescent="0.3">
      <c r="B12" t="s">
        <v>8406</v>
      </c>
      <c r="C12">
        <f>COUNTIFS(state,"successful",goals,"&gt;=45000",goals,"&lt;50000")</f>
        <v>6</v>
      </c>
      <c r="D12">
        <f>COUNTIFS(state,"failed",goals,"&gt;=45000",goals,"&lt;50000")</f>
        <v>11</v>
      </c>
      <c r="E12">
        <f>COUNTIFS(state,"canceled",goals,"&gt;=45000",goals,"&lt;50000")</f>
        <v>4</v>
      </c>
      <c r="F12">
        <f t="shared" si="0"/>
        <v>21</v>
      </c>
      <c r="G12" s="5">
        <f t="shared" si="1"/>
        <v>0.2857142857142857</v>
      </c>
      <c r="H12" s="5">
        <f t="shared" si="2"/>
        <v>0.52380952380952384</v>
      </c>
      <c r="I12" s="5">
        <f t="shared" si="3"/>
        <v>0.19047619047619047</v>
      </c>
    </row>
    <row r="13" spans="2:9" x14ac:dyDescent="0.3">
      <c r="B13" t="s">
        <v>8407</v>
      </c>
      <c r="C13">
        <f>COUNTIFS(state,"successful",goals,"&gt;=50000")</f>
        <v>86</v>
      </c>
      <c r="D13">
        <f>COUNTIFS(state,"failed",goals,"&gt;=50000")</f>
        <v>258</v>
      </c>
      <c r="E13">
        <f>COUNTIFS(state,"canceled",goals,"&gt;=50000")</f>
        <v>100</v>
      </c>
      <c r="F13">
        <f t="shared" si="0"/>
        <v>444</v>
      </c>
      <c r="G13" s="5">
        <f t="shared" si="1"/>
        <v>0.19369369369369369</v>
      </c>
      <c r="H13" s="5">
        <f t="shared" si="2"/>
        <v>0.58108108108108103</v>
      </c>
      <c r="I13" s="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StateByCategory</vt:lpstr>
      <vt:lpstr>StateBySubcategory</vt:lpstr>
      <vt:lpstr>StateByMonth</vt:lpstr>
      <vt:lpstr>Questions</vt:lpstr>
      <vt:lpstr>Bonus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golivera</cp:lastModifiedBy>
  <dcterms:created xsi:type="dcterms:W3CDTF">2017-04-20T15:17:24Z</dcterms:created>
  <dcterms:modified xsi:type="dcterms:W3CDTF">2018-11-18T04:02:57Z</dcterms:modified>
</cp:coreProperties>
</file>