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Atividade enzimática\Colagenase\"/>
    </mc:Choice>
  </mc:AlternateContent>
  <xr:revisionPtr revIDLastSave="0" documentId="13_ncr:1_{8C3B795B-D1A5-4C5D-AD74-A42D5D2C18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olumes_ensaio" sheetId="5" r:id="rId1"/>
    <sheet name="Amostras" sheetId="9" r:id="rId2"/>
    <sheet name="Teste_controles" sheetId="7" r:id="rId3"/>
    <sheet name="Quimotripsina_filtrados" sheetId="10" r:id="rId4"/>
    <sheet name="Tripsina_filtrados" sheetId="11" r:id="rId5"/>
    <sheet name="Subtilisina_filtrado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5" l="1"/>
  <c r="O4" i="5"/>
  <c r="J26" i="12"/>
  <c r="AD25" i="12"/>
  <c r="AC25" i="12"/>
  <c r="AB25" i="12"/>
  <c r="AB26" i="12" s="1"/>
  <c r="AA25" i="12"/>
  <c r="Z25" i="12"/>
  <c r="Z27" i="12" s="1"/>
  <c r="Y25" i="12"/>
  <c r="Y26" i="12" s="1"/>
  <c r="X25" i="12"/>
  <c r="W25" i="12"/>
  <c r="V25" i="12"/>
  <c r="U25" i="12"/>
  <c r="T25" i="12"/>
  <c r="S25" i="12"/>
  <c r="R25" i="12"/>
  <c r="R27" i="12" s="1"/>
  <c r="Q25" i="12"/>
  <c r="Q27" i="12" s="1"/>
  <c r="P25" i="12"/>
  <c r="P26" i="12" s="1"/>
  <c r="O25" i="12"/>
  <c r="N25" i="12"/>
  <c r="M25" i="12"/>
  <c r="L25" i="12"/>
  <c r="K25" i="12"/>
  <c r="J25" i="12"/>
  <c r="J27" i="12" s="1"/>
  <c r="I25" i="12"/>
  <c r="I27" i="12" s="1"/>
  <c r="H25" i="12"/>
  <c r="G25" i="12"/>
  <c r="F25" i="12"/>
  <c r="E25" i="12"/>
  <c r="D25" i="12"/>
  <c r="D26" i="12" s="1"/>
  <c r="C4" i="12"/>
  <c r="C5" i="12" s="1"/>
  <c r="M26" i="11"/>
  <c r="AD25" i="11"/>
  <c r="AC25" i="11"/>
  <c r="AB25" i="11"/>
  <c r="AB27" i="11" s="1"/>
  <c r="AA25" i="11"/>
  <c r="AA27" i="11" s="1"/>
  <c r="Z25" i="11"/>
  <c r="Z27" i="11" s="1"/>
  <c r="Y25" i="11"/>
  <c r="X25" i="11"/>
  <c r="W25" i="11"/>
  <c r="V25" i="11"/>
  <c r="V26" i="11" s="1"/>
  <c r="U25" i="11"/>
  <c r="T25" i="11"/>
  <c r="T27" i="11" s="1"/>
  <c r="S25" i="11"/>
  <c r="S27" i="11" s="1"/>
  <c r="R25" i="11"/>
  <c r="R27" i="11" s="1"/>
  <c r="Q25" i="11"/>
  <c r="P25" i="11"/>
  <c r="O25" i="11"/>
  <c r="N25" i="11"/>
  <c r="N27" i="11" s="1"/>
  <c r="M25" i="11"/>
  <c r="L25" i="11"/>
  <c r="L27" i="11" s="1"/>
  <c r="J25" i="11"/>
  <c r="J27" i="11" s="1"/>
  <c r="I25" i="11"/>
  <c r="H25" i="11"/>
  <c r="G25" i="11"/>
  <c r="F25" i="11"/>
  <c r="D26" i="11" s="1"/>
  <c r="E25" i="11"/>
  <c r="D25" i="11"/>
  <c r="C5" i="11"/>
  <c r="C6" i="11" s="1"/>
  <c r="B5" i="11"/>
  <c r="C4" i="11"/>
  <c r="B4" i="11" s="1"/>
  <c r="K25" i="10"/>
  <c r="J26" i="10" s="1"/>
  <c r="K27" i="10"/>
  <c r="J28" i="10" s="1"/>
  <c r="AB25" i="10"/>
  <c r="L27" i="10"/>
  <c r="J27" i="10"/>
  <c r="J25" i="10"/>
  <c r="L25" i="10"/>
  <c r="E25" i="10"/>
  <c r="F25" i="10"/>
  <c r="G25" i="10"/>
  <c r="H25" i="10"/>
  <c r="I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C25" i="10"/>
  <c r="AD25" i="10"/>
  <c r="D25" i="10"/>
  <c r="G26" i="10"/>
  <c r="C4" i="10"/>
  <c r="C5" i="10" s="1"/>
  <c r="E11" i="9"/>
  <c r="F11" i="9" s="1"/>
  <c r="E10" i="9"/>
  <c r="F10" i="9" s="1"/>
  <c r="E5" i="9"/>
  <c r="F5" i="9" s="1"/>
  <c r="E4" i="9"/>
  <c r="F4" i="9" s="1"/>
  <c r="E9" i="9"/>
  <c r="F9" i="9" s="1"/>
  <c r="E8" i="9"/>
  <c r="F8" i="9" s="1"/>
  <c r="E6" i="9"/>
  <c r="F6" i="9" s="1"/>
  <c r="E3" i="9"/>
  <c r="F3" i="9" s="1"/>
  <c r="AA27" i="12" l="1"/>
  <c r="K27" i="12"/>
  <c r="J28" i="12" s="1"/>
  <c r="M27" i="12"/>
  <c r="H27" i="12"/>
  <c r="P27" i="12"/>
  <c r="P28" i="12" s="1"/>
  <c r="T27" i="12"/>
  <c r="U27" i="12"/>
  <c r="N27" i="12"/>
  <c r="V27" i="12"/>
  <c r="AD27" i="12"/>
  <c r="C6" i="12"/>
  <c r="B5" i="12"/>
  <c r="S27" i="12"/>
  <c r="L27" i="12"/>
  <c r="AC27" i="12"/>
  <c r="G27" i="12"/>
  <c r="G28" i="12" s="1"/>
  <c r="O27" i="12"/>
  <c r="W27" i="12"/>
  <c r="G26" i="12"/>
  <c r="M26" i="12"/>
  <c r="Y27" i="12"/>
  <c r="B4" i="12"/>
  <c r="S26" i="12"/>
  <c r="V26" i="12"/>
  <c r="AB27" i="12"/>
  <c r="AD27" i="11"/>
  <c r="O27" i="11"/>
  <c r="G27" i="11"/>
  <c r="G28" i="11" s="1"/>
  <c r="P27" i="11"/>
  <c r="P28" i="11" s="1"/>
  <c r="S28" i="11"/>
  <c r="C7" i="11"/>
  <c r="B6" i="11"/>
  <c r="Q27" i="11"/>
  <c r="I27" i="11"/>
  <c r="Y27" i="11"/>
  <c r="Y28" i="11" s="1"/>
  <c r="AC27" i="11"/>
  <c r="AB28" i="11" s="1"/>
  <c r="M27" i="11"/>
  <c r="M28" i="11" s="1"/>
  <c r="U27" i="11"/>
  <c r="W27" i="11"/>
  <c r="H27" i="11"/>
  <c r="Y26" i="11"/>
  <c r="AB26" i="11"/>
  <c r="G26" i="11"/>
  <c r="V27" i="11"/>
  <c r="J26" i="11"/>
  <c r="K25" i="11"/>
  <c r="K27" i="11" s="1"/>
  <c r="J28" i="11" s="1"/>
  <c r="P26" i="11"/>
  <c r="S26" i="11"/>
  <c r="AB26" i="10"/>
  <c r="S26" i="10"/>
  <c r="D26" i="10"/>
  <c r="I27" i="10" s="1"/>
  <c r="B5" i="10"/>
  <c r="C6" i="10"/>
  <c r="M26" i="10"/>
  <c r="B4" i="10"/>
  <c r="V26" i="10"/>
  <c r="Y26" i="10"/>
  <c r="F12" i="9"/>
  <c r="S28" i="12" l="1"/>
  <c r="Y28" i="12"/>
  <c r="C7" i="12"/>
  <c r="B6" i="12"/>
  <c r="M28" i="12"/>
  <c r="AB28" i="12"/>
  <c r="V28" i="12"/>
  <c r="X27" i="12"/>
  <c r="C8" i="11"/>
  <c r="B7" i="11"/>
  <c r="X27" i="11"/>
  <c r="V28" i="11" s="1"/>
  <c r="Z27" i="10"/>
  <c r="W27" i="10"/>
  <c r="P27" i="10"/>
  <c r="AC27" i="10"/>
  <c r="O27" i="10"/>
  <c r="Q27" i="10"/>
  <c r="AA27" i="10"/>
  <c r="Y27" i="10"/>
  <c r="H27" i="10"/>
  <c r="G27" i="10"/>
  <c r="U27" i="10"/>
  <c r="S27" i="10"/>
  <c r="T27" i="10"/>
  <c r="S28" i="10" s="1"/>
  <c r="R27" i="10"/>
  <c r="N27" i="10"/>
  <c r="AB27" i="10"/>
  <c r="V27" i="10"/>
  <c r="AD27" i="10"/>
  <c r="M27" i="10"/>
  <c r="P26" i="10"/>
  <c r="C7" i="10"/>
  <c r="B6" i="10"/>
  <c r="M15" i="5"/>
  <c r="G22" i="5"/>
  <c r="H22" i="5"/>
  <c r="I22" i="5"/>
  <c r="J22" i="5"/>
  <c r="F22" i="5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F15" i="5"/>
  <c r="G15" i="5"/>
  <c r="H15" i="5"/>
  <c r="I15" i="5"/>
  <c r="J15" i="5"/>
  <c r="F16" i="5"/>
  <c r="G16" i="5"/>
  <c r="H16" i="5"/>
  <c r="I16" i="5"/>
  <c r="J16" i="5"/>
  <c r="F17" i="5"/>
  <c r="G17" i="5"/>
  <c r="H17" i="5"/>
  <c r="I17" i="5"/>
  <c r="J17" i="5"/>
  <c r="F18" i="5"/>
  <c r="G18" i="5"/>
  <c r="H18" i="5"/>
  <c r="I18" i="5"/>
  <c r="J18" i="5"/>
  <c r="J9" i="5"/>
  <c r="I9" i="5"/>
  <c r="P8" i="5" s="1"/>
  <c r="H9" i="5"/>
  <c r="O7" i="5" s="1"/>
  <c r="G9" i="5"/>
  <c r="N5" i="5" s="1"/>
  <c r="F9" i="5"/>
  <c r="M7" i="5" s="1"/>
  <c r="C8" i="12" l="1"/>
  <c r="B7" i="12"/>
  <c r="B8" i="11"/>
  <c r="C9" i="11"/>
  <c r="X27" i="10"/>
  <c r="V28" i="10" s="1"/>
  <c r="AB28" i="10"/>
  <c r="G28" i="10"/>
  <c r="P28" i="10"/>
  <c r="M28" i="10"/>
  <c r="Y28" i="10"/>
  <c r="B7" i="10"/>
  <c r="C8" i="10"/>
  <c r="M4" i="5"/>
  <c r="P19" i="5"/>
  <c r="P4" i="5"/>
  <c r="N8" i="5"/>
  <c r="O19" i="5"/>
  <c r="P5" i="5"/>
  <c r="N4" i="5"/>
  <c r="P6" i="5"/>
  <c r="P7" i="5"/>
  <c r="M18" i="5"/>
  <c r="M5" i="5"/>
  <c r="M6" i="5"/>
  <c r="N6" i="5"/>
  <c r="O5" i="5"/>
  <c r="M8" i="5"/>
  <c r="O8" i="5"/>
  <c r="O6" i="5"/>
  <c r="N7" i="5"/>
  <c r="C9" i="12" l="1"/>
  <c r="B8" i="12"/>
  <c r="C10" i="11"/>
  <c r="B9" i="11"/>
  <c r="C9" i="10"/>
  <c r="B8" i="10"/>
  <c r="P15" i="5"/>
  <c r="P18" i="5"/>
  <c r="P16" i="5"/>
  <c r="P17" i="5"/>
  <c r="M19" i="5"/>
  <c r="O16" i="5"/>
  <c r="N16" i="5"/>
  <c r="O15" i="5"/>
  <c r="N15" i="5"/>
  <c r="N17" i="5"/>
  <c r="O18" i="5"/>
  <c r="O17" i="5"/>
  <c r="N18" i="5"/>
  <c r="M17" i="5"/>
  <c r="M16" i="5"/>
  <c r="B9" i="12" l="1"/>
  <c r="C10" i="12"/>
  <c r="C11" i="11"/>
  <c r="B10" i="11"/>
  <c r="B9" i="10"/>
  <c r="C10" i="10"/>
  <c r="C11" i="12" l="1"/>
  <c r="B10" i="12"/>
  <c r="C12" i="11"/>
  <c r="B11" i="11"/>
  <c r="C11" i="10"/>
  <c r="B10" i="10"/>
  <c r="C12" i="12" l="1"/>
  <c r="B11" i="12"/>
  <c r="B12" i="11"/>
  <c r="C13" i="11"/>
  <c r="B11" i="10"/>
  <c r="C12" i="10"/>
  <c r="C13" i="12" l="1"/>
  <c r="B12" i="12"/>
  <c r="C14" i="11"/>
  <c r="B13" i="11"/>
  <c r="C13" i="10"/>
  <c r="B12" i="10"/>
  <c r="B13" i="12" l="1"/>
  <c r="C14" i="12"/>
  <c r="C15" i="11"/>
  <c r="B14" i="11"/>
  <c r="C14" i="10"/>
  <c r="B13" i="10"/>
  <c r="C15" i="12" l="1"/>
  <c r="B14" i="12"/>
  <c r="C16" i="11"/>
  <c r="B15" i="11"/>
  <c r="B14" i="10"/>
  <c r="C15" i="10"/>
  <c r="C16" i="12" l="1"/>
  <c r="B15" i="12"/>
  <c r="B16" i="11"/>
  <c r="C17" i="11"/>
  <c r="C16" i="10"/>
  <c r="B15" i="10"/>
  <c r="C17" i="12" l="1"/>
  <c r="B16" i="12"/>
  <c r="C18" i="11"/>
  <c r="B17" i="11"/>
  <c r="C17" i="10"/>
  <c r="B16" i="10"/>
  <c r="B17" i="12" l="1"/>
  <c r="C18" i="12"/>
  <c r="C19" i="11"/>
  <c r="B18" i="11"/>
  <c r="B17" i="10"/>
  <c r="C18" i="10"/>
  <c r="C19" i="12" l="1"/>
  <c r="B18" i="12"/>
  <c r="C20" i="11"/>
  <c r="B19" i="11"/>
  <c r="B18" i="10"/>
  <c r="C19" i="10"/>
  <c r="C20" i="12" l="1"/>
  <c r="B19" i="12"/>
  <c r="B20" i="11"/>
  <c r="C21" i="11"/>
  <c r="B19" i="10"/>
  <c r="C20" i="10"/>
  <c r="C21" i="12" l="1"/>
  <c r="B20" i="12"/>
  <c r="C22" i="11"/>
  <c r="B21" i="11"/>
  <c r="C21" i="10"/>
  <c r="B20" i="10"/>
  <c r="B21" i="12" l="1"/>
  <c r="C22" i="12"/>
  <c r="C23" i="11"/>
  <c r="B23" i="11" s="1"/>
  <c r="B22" i="11"/>
  <c r="C22" i="10"/>
  <c r="B21" i="10"/>
  <c r="C23" i="12" l="1"/>
  <c r="B23" i="12" s="1"/>
  <c r="B22" i="12"/>
  <c r="B22" i="10"/>
  <c r="C23" i="10"/>
  <c r="B23" i="10" s="1"/>
</calcChain>
</file>

<file path=xl/sharedStrings.xml><?xml version="1.0" encoding="utf-8"?>
<sst xmlns="http://schemas.openxmlformats.org/spreadsheetml/2006/main" count="189" uniqueCount="67">
  <si>
    <t>mg/ml</t>
  </si>
  <si>
    <t>mM</t>
  </si>
  <si>
    <t>Reagent</t>
  </si>
  <si>
    <t>Blank</t>
  </si>
  <si>
    <t xml:space="preserve">0% activity </t>
  </si>
  <si>
    <t>Ultrapure water</t>
  </si>
  <si>
    <t>FALGPA</t>
  </si>
  <si>
    <t>Inhibitor</t>
  </si>
  <si>
    <t>Total</t>
  </si>
  <si>
    <t>Molar concentrations</t>
  </si>
  <si>
    <t>Test</t>
  </si>
  <si>
    <t>U/ml</t>
  </si>
  <si>
    <t>FINAL VOLUME =</t>
  </si>
  <si>
    <t>μL</t>
  </si>
  <si>
    <t>Intact BLG</t>
  </si>
  <si>
    <t>Collagenase stock solution</t>
  </si>
  <si>
    <t>FALGPA solution</t>
  </si>
  <si>
    <t>Collagenase</t>
  </si>
  <si>
    <t xml:space="preserve">100% activity </t>
  </si>
  <si>
    <t>FALGPA stock solution</t>
  </si>
  <si>
    <t>Tricine</t>
  </si>
  <si>
    <t>CaCl2</t>
  </si>
  <si>
    <t>NaCl</t>
  </si>
  <si>
    <t>Peptides &lt;10</t>
  </si>
  <si>
    <t>Concentr &gt;10</t>
  </si>
  <si>
    <t>Concentrate &gt;10</t>
  </si>
  <si>
    <t>Tricine buffer 1x</t>
  </si>
  <si>
    <t>Tricine buffer 2x</t>
  </si>
  <si>
    <t>Tricine buffer 2,5x</t>
  </si>
  <si>
    <t>T (s)</t>
  </si>
  <si>
    <t>Controle adaptado</t>
  </si>
  <si>
    <t>Controle original</t>
  </si>
  <si>
    <t>BSA (μg/ml)</t>
  </si>
  <si>
    <t>Diluiçao</t>
  </si>
  <si>
    <t>V. amostra</t>
  </si>
  <si>
    <t>V. tampão</t>
  </si>
  <si>
    <t>V. final</t>
  </si>
  <si>
    <t>BLG ñ-h</t>
  </si>
  <si>
    <t>T-4h &gt;10</t>
  </si>
  <si>
    <t>T-4h &lt;10</t>
  </si>
  <si>
    <t>-</t>
  </si>
  <si>
    <t>Q-5h &gt;10</t>
  </si>
  <si>
    <t>Q-5h &lt;10</t>
  </si>
  <si>
    <t>T-3h &gt;10</t>
  </si>
  <si>
    <t>T-3h &lt;10</t>
  </si>
  <si>
    <t>Q-6h &gt;10</t>
  </si>
  <si>
    <t>Q-6h &lt;10</t>
  </si>
  <si>
    <t>T (h)</t>
  </si>
  <si>
    <t>Branco</t>
  </si>
  <si>
    <t>Controle</t>
  </si>
  <si>
    <t>Q5h</t>
  </si>
  <si>
    <t>Q6h</t>
  </si>
  <si>
    <t>Delta/5min</t>
  </si>
  <si>
    <t>Média</t>
  </si>
  <si>
    <t>Média U/ml</t>
  </si>
  <si>
    <t>Q5h&lt;10</t>
  </si>
  <si>
    <t>Q5h&gt;10</t>
  </si>
  <si>
    <t>Q6h&gt;10</t>
  </si>
  <si>
    <t>Q6h&lt;10</t>
  </si>
  <si>
    <t>BLG NH</t>
  </si>
  <si>
    <t>T3h&lt;10</t>
  </si>
  <si>
    <t>T4h&lt;10</t>
  </si>
  <si>
    <t>T5h&lt;10</t>
  </si>
  <si>
    <t>T6h&lt;10</t>
  </si>
  <si>
    <t>S4h&lt;10</t>
  </si>
  <si>
    <t>S5h&lt;10</t>
  </si>
  <si>
    <t>S6h&lt;10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</si>
</sst>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7BFD"/>
        <bgColor indexed="64"/>
      </patternFill>
    </fill>
    <fill>
      <patternFill patternType="solid">
        <fgColor rgb="FFE5A8F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D87BFD"/>
        <bgColor rgb="FFD87BFD"/>
      </patternFill>
    </fill>
    <fill>
      <patternFill patternType="solid">
        <fgColor rgb="FFE5A8FE"/>
        <bgColor rgb="FFE5A8FE"/>
      </patternFill>
    </fill>
    <fill>
      <patternFill patternType="solid">
        <fgColor rgb="FFFFE699"/>
        <bgColor rgb="FFFFE699"/>
      </patternFill>
    </fill>
    <fill>
      <patternFill patternType="solid">
        <fgColor rgb="FFFFD966"/>
        <bgColor rgb="FFFFD966"/>
      </patternFill>
    </fill>
    <fill>
      <patternFill patternType="solid">
        <fgColor rgb="FFBF8F00"/>
        <bgColor rgb="FFBF8F0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/>
    <xf numFmtId="0" fontId="1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7" fillId="9" borderId="0" xfId="1" applyFont="1" applyFill="1" applyAlignment="1">
      <alignment horizontal="center"/>
    </xf>
    <xf numFmtId="0" fontId="7" fillId="10" borderId="0" xfId="1" applyFont="1" applyFill="1" applyAlignment="1">
      <alignment horizontal="center"/>
    </xf>
    <xf numFmtId="0" fontId="7" fillId="11" borderId="0" xfId="1" applyFont="1" applyFill="1" applyAlignment="1">
      <alignment horizontal="center"/>
    </xf>
    <xf numFmtId="0" fontId="7" fillId="12" borderId="0" xfId="1" applyFont="1" applyFill="1" applyAlignment="1">
      <alignment horizontal="center"/>
    </xf>
    <xf numFmtId="0" fontId="7" fillId="13" borderId="0" xfId="1" applyFont="1" applyFill="1" applyAlignment="1">
      <alignment horizontal="center"/>
    </xf>
    <xf numFmtId="0" fontId="7" fillId="14" borderId="0" xfId="1" applyFont="1" applyFill="1" applyAlignment="1">
      <alignment horizontal="center"/>
    </xf>
    <xf numFmtId="0" fontId="5" fillId="0" borderId="0" xfId="0" applyFont="1"/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10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2">
    <cellStyle name="Normal" xfId="0" builtinId="0"/>
    <cellStyle name="Normal 2" xfId="1" xr:uid="{6279499E-F9A0-4476-A592-E6BD01CAA2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adaptado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Teste_controles!$C$3:$C$23</c:f>
              <c:numCache>
                <c:formatCode>General</c:formatCode>
                <c:ptCount val="21"/>
                <c:pt idx="0">
                  <c:v>0.65800000000000003</c:v>
                </c:pt>
                <c:pt idx="1">
                  <c:v>0.6633</c:v>
                </c:pt>
                <c:pt idx="2">
                  <c:v>0.65559999999999996</c:v>
                </c:pt>
                <c:pt idx="3">
                  <c:v>0.67200000000000004</c:v>
                </c:pt>
                <c:pt idx="4">
                  <c:v>0.68010000000000004</c:v>
                </c:pt>
                <c:pt idx="5">
                  <c:v>0.67859999999999998</c:v>
                </c:pt>
                <c:pt idx="6">
                  <c:v>0.67779999999999996</c:v>
                </c:pt>
                <c:pt idx="7">
                  <c:v>0.67359999999999998</c:v>
                </c:pt>
                <c:pt idx="8">
                  <c:v>0.67679999999999996</c:v>
                </c:pt>
                <c:pt idx="9">
                  <c:v>0.67210000000000003</c:v>
                </c:pt>
                <c:pt idx="10">
                  <c:v>0.66669999999999996</c:v>
                </c:pt>
                <c:pt idx="11">
                  <c:v>0.66500000000000004</c:v>
                </c:pt>
                <c:pt idx="12">
                  <c:v>0.66859999999999997</c:v>
                </c:pt>
                <c:pt idx="13">
                  <c:v>0.68820000000000003</c:v>
                </c:pt>
                <c:pt idx="14">
                  <c:v>0.68979999999999997</c:v>
                </c:pt>
                <c:pt idx="15">
                  <c:v>0.67869999999999997</c:v>
                </c:pt>
                <c:pt idx="16">
                  <c:v>0.66810000000000003</c:v>
                </c:pt>
                <c:pt idx="17">
                  <c:v>0.68369999999999997</c:v>
                </c:pt>
                <c:pt idx="18">
                  <c:v>0.67369999999999997</c:v>
                </c:pt>
                <c:pt idx="19">
                  <c:v>0.66200000000000003</c:v>
                </c:pt>
                <c:pt idx="20">
                  <c:v>0.65259999999999996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392-A250-9076FB5A84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Teste_controles!$D$3:$D$23</c:f>
              <c:numCache>
                <c:formatCode>General</c:formatCode>
                <c:ptCount val="21"/>
                <c:pt idx="0">
                  <c:v>0.64910000000000001</c:v>
                </c:pt>
                <c:pt idx="1">
                  <c:v>0.65149999999999997</c:v>
                </c:pt>
                <c:pt idx="2">
                  <c:v>0.64780000000000004</c:v>
                </c:pt>
                <c:pt idx="3">
                  <c:v>0.6552</c:v>
                </c:pt>
                <c:pt idx="4">
                  <c:v>0.64780000000000004</c:v>
                </c:pt>
                <c:pt idx="5">
                  <c:v>0.64449999999999996</c:v>
                </c:pt>
                <c:pt idx="6">
                  <c:v>0.64319999999999999</c:v>
                </c:pt>
                <c:pt idx="7">
                  <c:v>0.63639999999999997</c:v>
                </c:pt>
                <c:pt idx="8">
                  <c:v>0.63170000000000004</c:v>
                </c:pt>
                <c:pt idx="9">
                  <c:v>0.63260000000000005</c:v>
                </c:pt>
                <c:pt idx="10">
                  <c:v>0.63</c:v>
                </c:pt>
                <c:pt idx="11">
                  <c:v>0.625</c:v>
                </c:pt>
                <c:pt idx="12">
                  <c:v>0.62470000000000003</c:v>
                </c:pt>
                <c:pt idx="13">
                  <c:v>0.62390000000000001</c:v>
                </c:pt>
                <c:pt idx="14">
                  <c:v>0.62539999999999996</c:v>
                </c:pt>
                <c:pt idx="15">
                  <c:v>0.61980000000000002</c:v>
                </c:pt>
                <c:pt idx="16">
                  <c:v>0.61829999999999996</c:v>
                </c:pt>
                <c:pt idx="17">
                  <c:v>0.62129999999999996</c:v>
                </c:pt>
                <c:pt idx="18">
                  <c:v>0.61629999999999996</c:v>
                </c:pt>
                <c:pt idx="19">
                  <c:v>0.6119</c:v>
                </c:pt>
                <c:pt idx="20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A-4392-A250-9076FB5A84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Teste_controles!$E$3:$E$23</c:f>
              <c:numCache>
                <c:formatCode>General</c:formatCode>
                <c:ptCount val="21"/>
                <c:pt idx="0">
                  <c:v>0.63449999999999995</c:v>
                </c:pt>
                <c:pt idx="1">
                  <c:v>0.6653</c:v>
                </c:pt>
                <c:pt idx="2">
                  <c:v>0.64590000000000003</c:v>
                </c:pt>
                <c:pt idx="3">
                  <c:v>0.6532</c:v>
                </c:pt>
                <c:pt idx="4">
                  <c:v>0.66479999999999995</c:v>
                </c:pt>
                <c:pt idx="5">
                  <c:v>0.67620000000000002</c:v>
                </c:pt>
                <c:pt idx="6">
                  <c:v>0.68889999999999996</c:v>
                </c:pt>
                <c:pt idx="7">
                  <c:v>0.65839999999999999</c:v>
                </c:pt>
                <c:pt idx="8">
                  <c:v>0.64600000000000002</c:v>
                </c:pt>
                <c:pt idx="9">
                  <c:v>0.63429999999999997</c:v>
                </c:pt>
                <c:pt idx="10">
                  <c:v>0.64729999999999999</c:v>
                </c:pt>
                <c:pt idx="11">
                  <c:v>0.67810000000000004</c:v>
                </c:pt>
                <c:pt idx="12">
                  <c:v>0.67830000000000001</c:v>
                </c:pt>
                <c:pt idx="13">
                  <c:v>0.65800000000000003</c:v>
                </c:pt>
                <c:pt idx="14">
                  <c:v>0.67</c:v>
                </c:pt>
                <c:pt idx="15">
                  <c:v>0.67459999999999998</c:v>
                </c:pt>
                <c:pt idx="16">
                  <c:v>0.67469999999999997</c:v>
                </c:pt>
                <c:pt idx="17">
                  <c:v>0.67410000000000003</c:v>
                </c:pt>
                <c:pt idx="18">
                  <c:v>0.66810000000000003</c:v>
                </c:pt>
                <c:pt idx="19">
                  <c:v>0.67310000000000003</c:v>
                </c:pt>
                <c:pt idx="20">
                  <c:v>0.67849999999999999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A-4392-A250-9076FB5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27903"/>
        <c:axId val="607529151"/>
      </c:scatterChart>
      <c:valAx>
        <c:axId val="60752790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529151"/>
        <c:crosses val="autoZero"/>
        <c:crossBetween val="midCat"/>
      </c:valAx>
      <c:valAx>
        <c:axId val="6075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5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original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Teste_controles!$F$3:$F$23</c:f>
              <c:numCache>
                <c:formatCode>General</c:formatCode>
                <c:ptCount val="21"/>
                <c:pt idx="0">
                  <c:v>0.54900000000000004</c:v>
                </c:pt>
                <c:pt idx="1">
                  <c:v>0.54090000000000005</c:v>
                </c:pt>
                <c:pt idx="2">
                  <c:v>0.53590000000000004</c:v>
                </c:pt>
                <c:pt idx="3">
                  <c:v>0.53059999999999996</c:v>
                </c:pt>
                <c:pt idx="4">
                  <c:v>0.52449999999999997</c:v>
                </c:pt>
                <c:pt idx="5">
                  <c:v>0.51890000000000003</c:v>
                </c:pt>
                <c:pt idx="6">
                  <c:v>0.51439999999999997</c:v>
                </c:pt>
                <c:pt idx="7">
                  <c:v>0.5091</c:v>
                </c:pt>
                <c:pt idx="8">
                  <c:v>0.50460000000000005</c:v>
                </c:pt>
                <c:pt idx="9">
                  <c:v>0.49990000000000001</c:v>
                </c:pt>
                <c:pt idx="10">
                  <c:v>0.49569999999999997</c:v>
                </c:pt>
                <c:pt idx="11">
                  <c:v>0.49180000000000001</c:v>
                </c:pt>
                <c:pt idx="12">
                  <c:v>0.48620000000000002</c:v>
                </c:pt>
                <c:pt idx="13">
                  <c:v>0.4824</c:v>
                </c:pt>
                <c:pt idx="14">
                  <c:v>0.47810000000000002</c:v>
                </c:pt>
                <c:pt idx="15">
                  <c:v>0.47389999999999999</c:v>
                </c:pt>
                <c:pt idx="16">
                  <c:v>0.46989999999999998</c:v>
                </c:pt>
                <c:pt idx="17">
                  <c:v>0.46550000000000002</c:v>
                </c:pt>
                <c:pt idx="18">
                  <c:v>0.4617</c:v>
                </c:pt>
                <c:pt idx="19">
                  <c:v>0.45739999999999997</c:v>
                </c:pt>
                <c:pt idx="20">
                  <c:v>0.4536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2E2-8BB4-6717E0431F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Teste_controles!$G$3:$G$23</c:f>
              <c:numCache>
                <c:formatCode>General</c:formatCode>
                <c:ptCount val="21"/>
                <c:pt idx="0">
                  <c:v>0.54769999999999996</c:v>
                </c:pt>
                <c:pt idx="1">
                  <c:v>0.54120000000000001</c:v>
                </c:pt>
                <c:pt idx="2">
                  <c:v>0.53549999999999998</c:v>
                </c:pt>
                <c:pt idx="3">
                  <c:v>0.53149999999999997</c:v>
                </c:pt>
                <c:pt idx="4">
                  <c:v>0.52480000000000004</c:v>
                </c:pt>
                <c:pt idx="5">
                  <c:v>0.51990000000000003</c:v>
                </c:pt>
                <c:pt idx="6">
                  <c:v>0.51600000000000001</c:v>
                </c:pt>
                <c:pt idx="7">
                  <c:v>0.51129999999999998</c:v>
                </c:pt>
                <c:pt idx="8">
                  <c:v>0.50639999999999996</c:v>
                </c:pt>
                <c:pt idx="9">
                  <c:v>0.502</c:v>
                </c:pt>
                <c:pt idx="10">
                  <c:v>0.497</c:v>
                </c:pt>
                <c:pt idx="11">
                  <c:v>0.49280000000000002</c:v>
                </c:pt>
                <c:pt idx="12">
                  <c:v>0.48820000000000002</c:v>
                </c:pt>
                <c:pt idx="13">
                  <c:v>0.4839</c:v>
                </c:pt>
                <c:pt idx="14">
                  <c:v>0.47960000000000003</c:v>
                </c:pt>
                <c:pt idx="15">
                  <c:v>0.47539999999999999</c:v>
                </c:pt>
                <c:pt idx="16">
                  <c:v>0.47249999999999998</c:v>
                </c:pt>
                <c:pt idx="17">
                  <c:v>0.46810000000000002</c:v>
                </c:pt>
                <c:pt idx="18">
                  <c:v>0.4642</c:v>
                </c:pt>
                <c:pt idx="19">
                  <c:v>0.4602</c:v>
                </c:pt>
                <c:pt idx="20">
                  <c:v>0.45669999999999999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C-42E2-8BB4-6717E0431F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Teste_controles!$B$3:$B$23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Teste_controles!$H$3:$H$23</c:f>
              <c:numCache>
                <c:formatCode>General</c:formatCode>
                <c:ptCount val="21"/>
                <c:pt idx="0">
                  <c:v>0.53720000000000001</c:v>
                </c:pt>
                <c:pt idx="1">
                  <c:v>0.53100000000000003</c:v>
                </c:pt>
                <c:pt idx="2">
                  <c:v>0.52500000000000002</c:v>
                </c:pt>
                <c:pt idx="3">
                  <c:v>0.51970000000000005</c:v>
                </c:pt>
                <c:pt idx="4">
                  <c:v>0.51539999999999997</c:v>
                </c:pt>
                <c:pt idx="5">
                  <c:v>0.5101</c:v>
                </c:pt>
                <c:pt idx="6">
                  <c:v>0.50600000000000001</c:v>
                </c:pt>
                <c:pt idx="7">
                  <c:v>0.49990000000000001</c:v>
                </c:pt>
                <c:pt idx="8">
                  <c:v>0.49580000000000002</c:v>
                </c:pt>
                <c:pt idx="9">
                  <c:v>0.4914</c:v>
                </c:pt>
                <c:pt idx="10">
                  <c:v>0.48670000000000002</c:v>
                </c:pt>
                <c:pt idx="11">
                  <c:v>0.48199999999999998</c:v>
                </c:pt>
                <c:pt idx="12">
                  <c:v>0.47770000000000001</c:v>
                </c:pt>
                <c:pt idx="13">
                  <c:v>0.47360000000000002</c:v>
                </c:pt>
                <c:pt idx="14">
                  <c:v>0.47020000000000001</c:v>
                </c:pt>
                <c:pt idx="15">
                  <c:v>0.46500000000000002</c:v>
                </c:pt>
                <c:pt idx="16">
                  <c:v>0.46210000000000001</c:v>
                </c:pt>
                <c:pt idx="17">
                  <c:v>0.4577</c:v>
                </c:pt>
                <c:pt idx="18">
                  <c:v>0.4546</c:v>
                </c:pt>
                <c:pt idx="19">
                  <c:v>0.44990000000000002</c:v>
                </c:pt>
                <c:pt idx="20">
                  <c:v>0.44629999999999997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C-42E2-8BB4-6717E043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16815"/>
        <c:axId val="693304335"/>
      </c:scatterChart>
      <c:valAx>
        <c:axId val="693316815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304335"/>
        <c:crosses val="autoZero"/>
        <c:crossBetween val="midCat"/>
      </c:valAx>
      <c:valAx>
        <c:axId val="69330433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3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276226</xdr:colOff>
      <xdr:row>1</xdr:row>
      <xdr:rowOff>48155</xdr:rowOff>
    </xdr:from>
    <xdr:to>
      <xdr:col>15</xdr:col>
      <xdr:colOff>180976</xdr:colOff>
      <xdr:row>13</xdr:row>
      <xdr:rowOff>33868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FF7E16-9C9B-4B7F-808D-B49C3066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13</xdr:row>
      <xdr:rowOff>64031</xdr:rowOff>
    </xdr:from>
    <xdr:to>
      <xdr:col>15</xdr:col>
      <xdr:colOff>209550</xdr:colOff>
      <xdr:row>25</xdr:row>
      <xdr:rowOff>144994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CF10A1-F0CA-4B27-991D-5C8B32B7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45EF-5DB5-429C-BFBB-E05A2B6E1000}">
  <dimension ref="A1:P22"/>
  <sheetViews>
    <sheetView tabSelected="1" topLeftCell="A7" zoomScaleNormal="100" workbookViewId="0">
      <selection activeCell="G23" sqref="G23"/>
    </sheetView>
  </sheetViews>
  <sheetFormatPr defaultRowHeight="15" x14ac:dyDescent="0.25"/>
  <cols>
    <col min="1" max="1" width="6.85546875" customWidth="1"/>
    <col min="2" max="3" width="14.28515625" customWidth="1"/>
    <col min="4" max="4" width="2.140625" customWidth="1"/>
    <col min="5" max="5" width="19.85546875" customWidth="1"/>
    <col min="6" max="10" width="13" customWidth="1"/>
    <col min="12" max="12" width="11.7109375" customWidth="1"/>
    <col min="13" max="16" width="9.42578125" customWidth="1"/>
  </cols>
  <sheetData>
    <row r="1" spans="1:16" x14ac:dyDescent="0.25">
      <c r="E1" s="10"/>
      <c r="F1" s="10"/>
      <c r="G1" s="10"/>
      <c r="H1" s="10"/>
      <c r="I1" s="10"/>
      <c r="J1" s="10"/>
    </row>
    <row r="2" spans="1:16" x14ac:dyDescent="0.25">
      <c r="B2" s="40" t="s">
        <v>15</v>
      </c>
      <c r="C2" s="40"/>
      <c r="E2" s="46" t="s">
        <v>12</v>
      </c>
      <c r="F2" s="47"/>
      <c r="G2" s="47"/>
      <c r="H2" s="15">
        <v>3000</v>
      </c>
      <c r="I2" s="48" t="s">
        <v>13</v>
      </c>
      <c r="J2" s="49"/>
      <c r="K2" s="14"/>
      <c r="L2" s="41" t="s">
        <v>9</v>
      </c>
      <c r="M2" s="41"/>
      <c r="N2" s="41"/>
      <c r="O2" s="41"/>
      <c r="P2" s="41"/>
    </row>
    <row r="3" spans="1:16" ht="30" x14ac:dyDescent="0.25">
      <c r="B3" s="11">
        <v>0.8</v>
      </c>
      <c r="C3" s="11" t="s">
        <v>0</v>
      </c>
      <c r="E3" s="42" t="s">
        <v>2</v>
      </c>
      <c r="F3" s="16" t="s">
        <v>3</v>
      </c>
      <c r="G3" s="16" t="s">
        <v>10</v>
      </c>
      <c r="H3" s="43" t="s">
        <v>7</v>
      </c>
      <c r="I3" s="44"/>
      <c r="J3" s="45"/>
      <c r="K3" s="11"/>
      <c r="L3" s="5" t="s">
        <v>3</v>
      </c>
      <c r="M3" s="5" t="s">
        <v>10</v>
      </c>
      <c r="N3" s="1" t="s">
        <v>14</v>
      </c>
      <c r="O3" s="1" t="s">
        <v>24</v>
      </c>
      <c r="P3" s="1" t="s">
        <v>23</v>
      </c>
    </row>
    <row r="4" spans="1:16" x14ac:dyDescent="0.25">
      <c r="B4" s="11">
        <v>2</v>
      </c>
      <c r="C4" s="11" t="s">
        <v>11</v>
      </c>
      <c r="E4" s="42"/>
      <c r="F4" s="17" t="s">
        <v>4</v>
      </c>
      <c r="G4" s="17" t="s">
        <v>18</v>
      </c>
      <c r="H4" s="20" t="s">
        <v>14</v>
      </c>
      <c r="I4" s="18" t="s">
        <v>24</v>
      </c>
      <c r="J4" s="19" t="s">
        <v>23</v>
      </c>
      <c r="L4" s="2" t="s">
        <v>20</v>
      </c>
      <c r="M4" s="11">
        <f>(($B$11*F5)+($B$16*F7))/F9</f>
        <v>48.75</v>
      </c>
      <c r="N4" s="11">
        <f>(($B$11*G5)+($B$16*G7))/G9</f>
        <v>48.75</v>
      </c>
      <c r="O4" s="11">
        <f>(($B$11*H5)+($B$16*H7))/H9</f>
        <v>59.210526315789473</v>
      </c>
      <c r="P4" s="11">
        <f>(($B$11*I5)+($B$16*I7))/I9</f>
        <v>59.210526315789473</v>
      </c>
    </row>
    <row r="5" spans="1:16" x14ac:dyDescent="0.25">
      <c r="E5" s="8" t="s">
        <v>16</v>
      </c>
      <c r="F5" s="8">
        <v>2000</v>
      </c>
      <c r="G5" s="8">
        <v>2000</v>
      </c>
      <c r="H5" s="8">
        <v>2000</v>
      </c>
      <c r="I5" s="8">
        <v>2000</v>
      </c>
      <c r="J5" s="8">
        <v>2000</v>
      </c>
      <c r="L5" s="2" t="s">
        <v>21</v>
      </c>
      <c r="M5" s="11">
        <f>(($B$12*F5)+($B$17*F7))/F9</f>
        <v>9.75</v>
      </c>
      <c r="N5" s="11">
        <f>(($B$12*G5)+($B$17*G7))/G9</f>
        <v>9.75</v>
      </c>
      <c r="O5" s="11">
        <f>(($B$12*H5)+($B$17*H7))/H9</f>
        <v>11.842105263157896</v>
      </c>
      <c r="P5" s="11">
        <f>(($B$12*I5)+($B$17*I7))/I9</f>
        <v>11.842105263157896</v>
      </c>
    </row>
    <row r="6" spans="1:16" x14ac:dyDescent="0.25">
      <c r="B6" s="40" t="s">
        <v>19</v>
      </c>
      <c r="C6" s="40"/>
      <c r="E6" s="8" t="s">
        <v>5</v>
      </c>
      <c r="F6" s="8">
        <v>630</v>
      </c>
      <c r="G6" s="8">
        <v>530</v>
      </c>
      <c r="H6" s="8">
        <v>0</v>
      </c>
      <c r="I6" s="8">
        <v>0</v>
      </c>
      <c r="J6" s="3">
        <v>0</v>
      </c>
      <c r="L6" s="2" t="s">
        <v>22</v>
      </c>
      <c r="M6" s="11">
        <f>(($B$13*F5)+($B$18*F7))/F9</f>
        <v>390</v>
      </c>
      <c r="N6" s="11">
        <f>(($B$13*G5)+($B$18*G7))/G9</f>
        <v>390</v>
      </c>
      <c r="O6" s="11">
        <f>(($B$13*H5)+($B$18*H7))/H9</f>
        <v>473.68421052631578</v>
      </c>
      <c r="P6" s="11">
        <f>(($B$13*I5)+($B$18*I7))/I9</f>
        <v>473.68421052631578</v>
      </c>
    </row>
    <row r="7" spans="1:16" x14ac:dyDescent="0.25">
      <c r="B7" s="11">
        <v>0.69</v>
      </c>
      <c r="C7" s="11" t="s">
        <v>0</v>
      </c>
      <c r="E7" s="8" t="s">
        <v>27</v>
      </c>
      <c r="F7" s="8">
        <v>370</v>
      </c>
      <c r="G7" s="8">
        <v>370</v>
      </c>
      <c r="H7" s="8">
        <v>370</v>
      </c>
      <c r="I7" s="8">
        <v>370</v>
      </c>
      <c r="J7" s="8">
        <v>370</v>
      </c>
      <c r="L7" s="2" t="s">
        <v>6</v>
      </c>
      <c r="M7">
        <f>($B$8*F5)/F9</f>
        <v>0.96666666666666667</v>
      </c>
      <c r="N7">
        <f>($B$8*G5)/G9</f>
        <v>0.96666666666666667</v>
      </c>
      <c r="O7">
        <f>($B$8*H5)/H9</f>
        <v>1.1740890688259109</v>
      </c>
      <c r="P7">
        <f>($B$8*I5)/I9</f>
        <v>1.1740890688259109</v>
      </c>
    </row>
    <row r="8" spans="1:16" x14ac:dyDescent="0.25">
      <c r="B8" s="11">
        <v>1.45</v>
      </c>
      <c r="C8" s="11" t="s">
        <v>1</v>
      </c>
      <c r="E8" s="8" t="s">
        <v>17</v>
      </c>
      <c r="F8" s="8">
        <v>0</v>
      </c>
      <c r="G8" s="8">
        <v>100</v>
      </c>
      <c r="H8" s="8">
        <v>100</v>
      </c>
      <c r="I8" s="8">
        <v>100</v>
      </c>
      <c r="J8" s="3">
        <v>100</v>
      </c>
      <c r="L8" s="2" t="s">
        <v>17</v>
      </c>
      <c r="M8">
        <f>($B$4*F8)/F9</f>
        <v>0</v>
      </c>
      <c r="N8">
        <f>($B$4*G8)/G9</f>
        <v>6.6666666666666666E-2</v>
      </c>
      <c r="O8">
        <f>($B$4*H8)/H9</f>
        <v>8.0971659919028341E-2</v>
      </c>
      <c r="P8">
        <f>($B$4*I8)/I9</f>
        <v>8.0971659919028341E-2</v>
      </c>
    </row>
    <row r="9" spans="1:16" x14ac:dyDescent="0.25">
      <c r="E9" s="9" t="s">
        <v>8</v>
      </c>
      <c r="F9" s="9">
        <f>SUM(F5:F8)</f>
        <v>3000</v>
      </c>
      <c r="G9" s="9">
        <f>SUM(G5:G8)</f>
        <v>3000</v>
      </c>
      <c r="H9" s="9">
        <f>SUM(H5:H8)</f>
        <v>2470</v>
      </c>
      <c r="I9" s="9">
        <f>SUM(I5:I8)</f>
        <v>2470</v>
      </c>
      <c r="J9" s="7">
        <f>SUM(J5:J8)</f>
        <v>2470</v>
      </c>
    </row>
    <row r="10" spans="1:16" x14ac:dyDescent="0.25">
      <c r="B10" s="40" t="s">
        <v>26</v>
      </c>
      <c r="C10" s="40"/>
      <c r="D10" s="4"/>
      <c r="E10" s="6"/>
      <c r="F10" s="6"/>
      <c r="G10" s="6"/>
      <c r="H10" s="6"/>
      <c r="I10" s="13"/>
    </row>
    <row r="11" spans="1:16" x14ac:dyDescent="0.25">
      <c r="A11" t="s">
        <v>20</v>
      </c>
      <c r="B11" s="11">
        <v>50</v>
      </c>
      <c r="C11" s="11" t="s">
        <v>1</v>
      </c>
    </row>
    <row r="12" spans="1:16" x14ac:dyDescent="0.25">
      <c r="A12" t="s">
        <v>21</v>
      </c>
      <c r="B12" s="11">
        <v>10</v>
      </c>
      <c r="C12" s="11" t="s">
        <v>1</v>
      </c>
      <c r="E12" s="46" t="s">
        <v>12</v>
      </c>
      <c r="F12" s="47"/>
      <c r="G12" s="47"/>
      <c r="H12" s="15">
        <v>150</v>
      </c>
      <c r="I12" s="48" t="s">
        <v>13</v>
      </c>
      <c r="J12" s="49"/>
    </row>
    <row r="13" spans="1:16" x14ac:dyDescent="0.25">
      <c r="A13" t="s">
        <v>22</v>
      </c>
      <c r="B13" s="11">
        <v>400</v>
      </c>
      <c r="C13" s="11" t="s">
        <v>1</v>
      </c>
      <c r="E13" s="58" t="s">
        <v>2</v>
      </c>
      <c r="F13" s="39" t="s">
        <v>3</v>
      </c>
      <c r="G13" s="39" t="s">
        <v>10</v>
      </c>
      <c r="H13" s="43" t="s">
        <v>7</v>
      </c>
      <c r="I13" s="44"/>
      <c r="J13" s="45"/>
      <c r="L13" s="41" t="s">
        <v>9</v>
      </c>
      <c r="M13" s="41"/>
      <c r="N13" s="41"/>
      <c r="O13" s="41"/>
      <c r="P13" s="41"/>
    </row>
    <row r="14" spans="1:16" ht="30" x14ac:dyDescent="0.25">
      <c r="B14" s="11"/>
      <c r="C14" s="11"/>
      <c r="E14" s="59"/>
      <c r="F14" s="17" t="s">
        <v>4</v>
      </c>
      <c r="G14" s="17" t="s">
        <v>18</v>
      </c>
      <c r="H14" s="20" t="s">
        <v>14</v>
      </c>
      <c r="I14" s="18" t="s">
        <v>24</v>
      </c>
      <c r="J14" s="19" t="s">
        <v>23</v>
      </c>
      <c r="L14" s="5" t="s">
        <v>3</v>
      </c>
      <c r="M14" s="5" t="s">
        <v>10</v>
      </c>
      <c r="N14" s="1" t="s">
        <v>14</v>
      </c>
      <c r="O14" s="1" t="s">
        <v>24</v>
      </c>
      <c r="P14" s="1" t="s">
        <v>23</v>
      </c>
    </row>
    <row r="15" spans="1:16" x14ac:dyDescent="0.25">
      <c r="B15" s="40" t="s">
        <v>28</v>
      </c>
      <c r="C15" s="40"/>
      <c r="E15" s="8" t="s">
        <v>16</v>
      </c>
      <c r="F15" s="8">
        <f t="shared" ref="F15:J15" si="0">F5/20</f>
        <v>100</v>
      </c>
      <c r="G15" s="8">
        <f t="shared" si="0"/>
        <v>100</v>
      </c>
      <c r="H15" s="8">
        <f t="shared" si="0"/>
        <v>100</v>
      </c>
      <c r="I15" s="8">
        <f t="shared" si="0"/>
        <v>100</v>
      </c>
      <c r="J15" s="8">
        <f t="shared" si="0"/>
        <v>100</v>
      </c>
      <c r="L15" s="2" t="s">
        <v>20</v>
      </c>
      <c r="M15" s="21">
        <f>(($B$11*F15)+($B$16*F17))/F22</f>
        <v>48.75</v>
      </c>
      <c r="N15" s="21">
        <f>(($B$11*G15)+($B$16*G17))/G22</f>
        <v>48.75</v>
      </c>
      <c r="O15" s="21">
        <f>(($B$11*H15)+($B$16*H17))/H22</f>
        <v>48.75</v>
      </c>
      <c r="P15" s="21">
        <f>(($B$11*I15)+($B$16*I17))/I22</f>
        <v>48.75</v>
      </c>
    </row>
    <row r="16" spans="1:16" x14ac:dyDescent="0.25">
      <c r="A16" t="s">
        <v>20</v>
      </c>
      <c r="B16" s="11">
        <v>125</v>
      </c>
      <c r="C16" s="11" t="s">
        <v>1</v>
      </c>
      <c r="E16" s="8" t="s">
        <v>5</v>
      </c>
      <c r="F16" s="8">
        <f t="shared" ref="F16:J18" si="1">F6/20</f>
        <v>31.5</v>
      </c>
      <c r="G16" s="8">
        <f t="shared" si="1"/>
        <v>26.5</v>
      </c>
      <c r="H16" s="8">
        <f t="shared" si="1"/>
        <v>0</v>
      </c>
      <c r="I16" s="8">
        <f t="shared" si="1"/>
        <v>0</v>
      </c>
      <c r="J16" s="8">
        <f t="shared" si="1"/>
        <v>0</v>
      </c>
      <c r="K16" s="14"/>
      <c r="L16" s="2" t="s">
        <v>21</v>
      </c>
      <c r="M16" s="21">
        <f>(($B$12*F15)+($B$17*F17))/F22</f>
        <v>9.75</v>
      </c>
      <c r="N16" s="21">
        <f>(($B$12*G15)+($B$17*G17))/G22</f>
        <v>9.75</v>
      </c>
      <c r="O16" s="21">
        <f>(($B$12*H15)+($B$17*H17))/H22</f>
        <v>9.75</v>
      </c>
      <c r="P16" s="21">
        <f>(($B$12*I15)+($B$17*I17))/I22</f>
        <v>9.75</v>
      </c>
    </row>
    <row r="17" spans="1:16" ht="15" customHeight="1" x14ac:dyDescent="0.25">
      <c r="A17" t="s">
        <v>21</v>
      </c>
      <c r="B17" s="11">
        <v>25</v>
      </c>
      <c r="C17" s="11" t="s">
        <v>1</v>
      </c>
      <c r="E17" s="8" t="s">
        <v>28</v>
      </c>
      <c r="F17" s="8">
        <f t="shared" si="1"/>
        <v>18.5</v>
      </c>
      <c r="G17" s="8">
        <f t="shared" si="1"/>
        <v>18.5</v>
      </c>
      <c r="H17" s="8">
        <f t="shared" si="1"/>
        <v>18.5</v>
      </c>
      <c r="I17" s="8">
        <f t="shared" si="1"/>
        <v>18.5</v>
      </c>
      <c r="J17" s="8">
        <f t="shared" si="1"/>
        <v>18.5</v>
      </c>
      <c r="K17" s="11"/>
      <c r="L17" s="2" t="s">
        <v>22</v>
      </c>
      <c r="M17" s="11">
        <f>(($B$13*F15)+($B$18*F17))/F22</f>
        <v>390</v>
      </c>
      <c r="N17" s="11">
        <f>(($B$13*G15)+($B$18*G17))/G22</f>
        <v>390</v>
      </c>
      <c r="O17" s="11">
        <f>(($B$13*H15)+($B$18*H17))/H22</f>
        <v>390</v>
      </c>
      <c r="P17" s="11">
        <f>(($B$13*I15)+($B$18*I17))/I22</f>
        <v>390</v>
      </c>
    </row>
    <row r="18" spans="1:16" x14ac:dyDescent="0.25">
      <c r="A18" t="s">
        <v>22</v>
      </c>
      <c r="B18" s="11">
        <v>1000</v>
      </c>
      <c r="C18" s="11" t="s">
        <v>1</v>
      </c>
      <c r="E18" s="8" t="s">
        <v>17</v>
      </c>
      <c r="F18" s="8">
        <f t="shared" si="1"/>
        <v>0</v>
      </c>
      <c r="G18" s="8">
        <f t="shared" si="1"/>
        <v>5</v>
      </c>
      <c r="H18" s="8">
        <f t="shared" si="1"/>
        <v>5</v>
      </c>
      <c r="I18" s="8">
        <f t="shared" si="1"/>
        <v>5</v>
      </c>
      <c r="J18" s="8">
        <f t="shared" si="1"/>
        <v>5</v>
      </c>
      <c r="L18" s="2" t="s">
        <v>6</v>
      </c>
      <c r="M18">
        <f>($B$8*F15)/F22</f>
        <v>0.96666666666666667</v>
      </c>
      <c r="N18">
        <f>($B$8*G15)/G22</f>
        <v>0.96666666666666667</v>
      </c>
      <c r="O18">
        <f>($B$8*H15)/H22</f>
        <v>0.96666666666666667</v>
      </c>
      <c r="P18">
        <f>($B$8*I15)/I22</f>
        <v>0.96666666666666667</v>
      </c>
    </row>
    <row r="19" spans="1:16" x14ac:dyDescent="0.25">
      <c r="E19" s="23" t="s">
        <v>14</v>
      </c>
      <c r="F19" s="23">
        <v>0</v>
      </c>
      <c r="G19" s="23">
        <v>0</v>
      </c>
      <c r="H19" s="23">
        <v>26.5</v>
      </c>
      <c r="I19" s="23">
        <v>0</v>
      </c>
      <c r="J19" s="25">
        <v>0</v>
      </c>
      <c r="L19" s="2" t="s">
        <v>17</v>
      </c>
      <c r="M19">
        <f>($B$4*F18)/F22</f>
        <v>0</v>
      </c>
      <c r="N19">
        <f>($B$4*G18)/G22</f>
        <v>6.6666666666666666E-2</v>
      </c>
      <c r="O19">
        <f>($B$4*H18)/H22</f>
        <v>6.6666666666666666E-2</v>
      </c>
      <c r="P19">
        <f>($B$4*I18)/I22</f>
        <v>6.6666666666666666E-2</v>
      </c>
    </row>
    <row r="20" spans="1:16" x14ac:dyDescent="0.25">
      <c r="E20" s="23" t="s">
        <v>25</v>
      </c>
      <c r="F20" s="23">
        <v>0</v>
      </c>
      <c r="G20" s="23">
        <v>0</v>
      </c>
      <c r="H20" s="23">
        <v>0</v>
      </c>
      <c r="I20" s="23">
        <v>26.5</v>
      </c>
      <c r="J20" s="25">
        <v>0</v>
      </c>
    </row>
    <row r="21" spans="1:16" x14ac:dyDescent="0.25">
      <c r="E21" s="24" t="s">
        <v>23</v>
      </c>
      <c r="F21" s="24">
        <v>0</v>
      </c>
      <c r="G21" s="24">
        <v>0</v>
      </c>
      <c r="H21" s="24">
        <v>0</v>
      </c>
      <c r="I21" s="24">
        <v>0</v>
      </c>
      <c r="J21" s="26">
        <v>26.5</v>
      </c>
    </row>
    <row r="22" spans="1:16" x14ac:dyDescent="0.25">
      <c r="E22" s="22" t="s">
        <v>8</v>
      </c>
      <c r="F22" s="22">
        <f>SUM(F15:F21)</f>
        <v>150</v>
      </c>
      <c r="G22" s="22">
        <f t="shared" ref="G22:J22" si="2">SUM(G15:G21)</f>
        <v>150</v>
      </c>
      <c r="H22" s="22">
        <f t="shared" si="2"/>
        <v>150</v>
      </c>
      <c r="I22" s="22">
        <f t="shared" si="2"/>
        <v>150</v>
      </c>
      <c r="J22" s="22">
        <f t="shared" si="2"/>
        <v>150</v>
      </c>
    </row>
  </sheetData>
  <mergeCells count="13">
    <mergeCell ref="B15:C15"/>
    <mergeCell ref="L2:P2"/>
    <mergeCell ref="E3:E4"/>
    <mergeCell ref="H3:J3"/>
    <mergeCell ref="B6:C6"/>
    <mergeCell ref="B10:C10"/>
    <mergeCell ref="H13:J13"/>
    <mergeCell ref="B2:C2"/>
    <mergeCell ref="E2:G2"/>
    <mergeCell ref="I2:J2"/>
    <mergeCell ref="E12:G12"/>
    <mergeCell ref="I12:J12"/>
    <mergeCell ref="L13:P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6F59-9D24-4B4B-BFEB-20D45D7CBF18}">
  <dimension ref="B2:G12"/>
  <sheetViews>
    <sheetView workbookViewId="0">
      <selection activeCell="G10" sqref="G10"/>
    </sheetView>
  </sheetViews>
  <sheetFormatPr defaultRowHeight="15" x14ac:dyDescent="0.25"/>
  <cols>
    <col min="2" max="7" width="17.28515625" customWidth="1"/>
  </cols>
  <sheetData>
    <row r="2" spans="2:7" x14ac:dyDescent="0.25"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 spans="2:7" x14ac:dyDescent="0.25">
      <c r="B3" s="21" t="s">
        <v>37</v>
      </c>
      <c r="C3" s="27">
        <v>483.93333333333345</v>
      </c>
      <c r="D3" s="21">
        <v>37.6</v>
      </c>
      <c r="E3" s="27">
        <f>G3/D3</f>
        <v>13.297872340425531</v>
      </c>
      <c r="F3" s="27">
        <f>G3-E3</f>
        <v>486.70212765957444</v>
      </c>
      <c r="G3" s="21">
        <v>500</v>
      </c>
    </row>
    <row r="4" spans="2:7" x14ac:dyDescent="0.25">
      <c r="B4" s="21" t="s">
        <v>43</v>
      </c>
      <c r="C4" s="27">
        <v>2064.2666666666664</v>
      </c>
      <c r="D4" s="21">
        <v>160.38999999999999</v>
      </c>
      <c r="E4" s="27">
        <f>G4/D4</f>
        <v>6.2348026684955427</v>
      </c>
      <c r="F4" s="27">
        <f>G4-E4</f>
        <v>993.76519733150451</v>
      </c>
      <c r="G4" s="21">
        <v>1000</v>
      </c>
    </row>
    <row r="5" spans="2:7" x14ac:dyDescent="0.25">
      <c r="B5" s="21" t="s">
        <v>44</v>
      </c>
      <c r="C5" s="27">
        <v>18.399999999999999</v>
      </c>
      <c r="D5" s="21">
        <v>1.43</v>
      </c>
      <c r="E5" s="27">
        <f>G5/D5</f>
        <v>174.82517482517483</v>
      </c>
      <c r="F5" s="27">
        <f>G5-E5</f>
        <v>75.174825174825173</v>
      </c>
      <c r="G5" s="21">
        <v>250</v>
      </c>
    </row>
    <row r="6" spans="2:7" x14ac:dyDescent="0.25">
      <c r="B6" s="21" t="s">
        <v>38</v>
      </c>
      <c r="C6" s="27">
        <v>1676.0666666666666</v>
      </c>
      <c r="D6" s="21">
        <v>130.22999999999999</v>
      </c>
      <c r="E6" s="27">
        <f>G6/D6</f>
        <v>7.6787222606158343</v>
      </c>
      <c r="F6" s="27">
        <f t="shared" ref="F6:F9" si="0">G6-E6</f>
        <v>992.32127773938419</v>
      </c>
      <c r="G6" s="21">
        <v>1000</v>
      </c>
    </row>
    <row r="7" spans="2:7" x14ac:dyDescent="0.25">
      <c r="B7" s="28" t="s">
        <v>39</v>
      </c>
      <c r="C7" s="29">
        <v>12.866666666666665</v>
      </c>
      <c r="D7" s="28" t="s">
        <v>40</v>
      </c>
      <c r="E7" s="29" t="s">
        <v>40</v>
      </c>
      <c r="F7" s="27" t="s">
        <v>40</v>
      </c>
      <c r="G7" s="28" t="s">
        <v>40</v>
      </c>
    </row>
    <row r="8" spans="2:7" x14ac:dyDescent="0.25">
      <c r="B8" s="21" t="s">
        <v>41</v>
      </c>
      <c r="C8" s="27">
        <v>1153.3333333333333</v>
      </c>
      <c r="D8" s="21">
        <v>89.61</v>
      </c>
      <c r="E8" s="27">
        <f t="shared" ref="E8:E9" si="1">G8/D8</f>
        <v>11.159468809284679</v>
      </c>
      <c r="F8" s="27">
        <f t="shared" si="0"/>
        <v>988.8405311907153</v>
      </c>
      <c r="G8" s="21">
        <v>1000</v>
      </c>
    </row>
    <row r="9" spans="2:7" x14ac:dyDescent="0.25">
      <c r="B9" s="21" t="s">
        <v>42</v>
      </c>
      <c r="C9" s="27">
        <v>88.600000000000009</v>
      </c>
      <c r="D9" s="21">
        <v>6.88</v>
      </c>
      <c r="E9" s="27">
        <f t="shared" si="1"/>
        <v>14.534883720930234</v>
      </c>
      <c r="F9" s="27">
        <f t="shared" si="0"/>
        <v>85.465116279069761</v>
      </c>
      <c r="G9" s="21">
        <v>100</v>
      </c>
    </row>
    <row r="10" spans="2:7" x14ac:dyDescent="0.25">
      <c r="B10" s="21" t="s">
        <v>45</v>
      </c>
      <c r="C10" s="27">
        <v>1507.0000000000002</v>
      </c>
      <c r="D10" s="21">
        <v>117</v>
      </c>
      <c r="E10" s="27">
        <f>G10/D10</f>
        <v>8.5470085470085468</v>
      </c>
      <c r="F10" s="27">
        <f>G10-E10</f>
        <v>991.45299145299145</v>
      </c>
      <c r="G10" s="21">
        <v>1000</v>
      </c>
    </row>
    <row r="11" spans="2:7" x14ac:dyDescent="0.25">
      <c r="B11" s="21" t="s">
        <v>46</v>
      </c>
      <c r="C11" s="27">
        <v>130.08333333333334</v>
      </c>
      <c r="D11" s="21">
        <v>10.1</v>
      </c>
      <c r="E11" s="27">
        <f>G11/D11</f>
        <v>49.504950495049506</v>
      </c>
      <c r="F11" s="27">
        <f>G11-E11</f>
        <v>450.49504950495049</v>
      </c>
      <c r="G11" s="21">
        <v>500</v>
      </c>
    </row>
    <row r="12" spans="2:7" x14ac:dyDescent="0.25">
      <c r="F12" s="30">
        <f>SUM(F3:F11)</f>
        <v>5064.2171163330149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D10A-6D28-4D63-991F-E8EE741A6E20}">
  <dimension ref="B2:H23"/>
  <sheetViews>
    <sheetView zoomScale="90" zoomScaleNormal="90" workbookViewId="0">
      <selection activeCell="R20" sqref="R20"/>
    </sheetView>
  </sheetViews>
  <sheetFormatPr defaultRowHeight="15" x14ac:dyDescent="0.25"/>
  <cols>
    <col min="1" max="1" width="5.5703125" customWidth="1"/>
  </cols>
  <sheetData>
    <row r="2" spans="2:8" x14ac:dyDescent="0.25">
      <c r="B2" s="12" t="s">
        <v>29</v>
      </c>
      <c r="C2" s="40" t="s">
        <v>30</v>
      </c>
      <c r="D2" s="40"/>
      <c r="E2" s="40"/>
      <c r="F2" s="40" t="s">
        <v>31</v>
      </c>
      <c r="G2" s="40"/>
      <c r="H2" s="40"/>
    </row>
    <row r="3" spans="2:8" x14ac:dyDescent="0.25">
      <c r="B3" s="12">
        <v>0</v>
      </c>
      <c r="C3" s="12">
        <v>0.65800000000000003</v>
      </c>
      <c r="D3" s="12">
        <v>0.64910000000000001</v>
      </c>
      <c r="E3" s="12">
        <v>0.63449999999999995</v>
      </c>
      <c r="F3">
        <v>0.54900000000000004</v>
      </c>
      <c r="G3">
        <v>0.54769999999999996</v>
      </c>
      <c r="H3">
        <v>0.53720000000000001</v>
      </c>
    </row>
    <row r="4" spans="2:8" x14ac:dyDescent="0.25">
      <c r="B4" s="12">
        <f>B3+15</f>
        <v>15</v>
      </c>
      <c r="C4" s="12">
        <v>0.6633</v>
      </c>
      <c r="D4" s="12">
        <v>0.65149999999999997</v>
      </c>
      <c r="E4" s="12">
        <v>0.6653</v>
      </c>
      <c r="F4">
        <v>0.54090000000000005</v>
      </c>
      <c r="G4">
        <v>0.54120000000000001</v>
      </c>
      <c r="H4">
        <v>0.53100000000000003</v>
      </c>
    </row>
    <row r="5" spans="2:8" x14ac:dyDescent="0.25">
      <c r="B5" s="12">
        <f t="shared" ref="B5:B20" si="0">B4+15</f>
        <v>30</v>
      </c>
      <c r="C5" s="12">
        <v>0.65559999999999996</v>
      </c>
      <c r="D5" s="12">
        <v>0.64780000000000004</v>
      </c>
      <c r="E5" s="12">
        <v>0.64590000000000003</v>
      </c>
      <c r="F5">
        <v>0.53590000000000004</v>
      </c>
      <c r="G5">
        <v>0.53549999999999998</v>
      </c>
      <c r="H5">
        <v>0.52500000000000002</v>
      </c>
    </row>
    <row r="6" spans="2:8" x14ac:dyDescent="0.25">
      <c r="B6" s="12">
        <f t="shared" si="0"/>
        <v>45</v>
      </c>
      <c r="C6" s="12">
        <v>0.67200000000000004</v>
      </c>
      <c r="D6" s="12">
        <v>0.6552</v>
      </c>
      <c r="E6" s="12">
        <v>0.6532</v>
      </c>
      <c r="F6">
        <v>0.53059999999999996</v>
      </c>
      <c r="G6">
        <v>0.53149999999999997</v>
      </c>
      <c r="H6">
        <v>0.51970000000000005</v>
      </c>
    </row>
    <row r="7" spans="2:8" x14ac:dyDescent="0.25">
      <c r="B7" s="12">
        <f t="shared" si="0"/>
        <v>60</v>
      </c>
      <c r="C7" s="12">
        <v>0.68010000000000004</v>
      </c>
      <c r="D7" s="12">
        <v>0.64780000000000004</v>
      </c>
      <c r="E7" s="12">
        <v>0.66479999999999995</v>
      </c>
      <c r="F7">
        <v>0.52449999999999997</v>
      </c>
      <c r="G7">
        <v>0.52480000000000004</v>
      </c>
      <c r="H7">
        <v>0.51539999999999997</v>
      </c>
    </row>
    <row r="8" spans="2:8" x14ac:dyDescent="0.25">
      <c r="B8" s="12">
        <f t="shared" si="0"/>
        <v>75</v>
      </c>
      <c r="C8" s="12">
        <v>0.67859999999999998</v>
      </c>
      <c r="D8" s="12">
        <v>0.64449999999999996</v>
      </c>
      <c r="E8" s="12">
        <v>0.67620000000000002</v>
      </c>
      <c r="F8">
        <v>0.51890000000000003</v>
      </c>
      <c r="G8">
        <v>0.51990000000000003</v>
      </c>
      <c r="H8">
        <v>0.5101</v>
      </c>
    </row>
    <row r="9" spans="2:8" x14ac:dyDescent="0.25">
      <c r="B9" s="12">
        <f t="shared" si="0"/>
        <v>90</v>
      </c>
      <c r="C9" s="12">
        <v>0.67779999999999996</v>
      </c>
      <c r="D9" s="12">
        <v>0.64319999999999999</v>
      </c>
      <c r="E9" s="12">
        <v>0.68889999999999996</v>
      </c>
      <c r="F9">
        <v>0.51439999999999997</v>
      </c>
      <c r="G9">
        <v>0.51600000000000001</v>
      </c>
      <c r="H9">
        <v>0.50600000000000001</v>
      </c>
    </row>
    <row r="10" spans="2:8" x14ac:dyDescent="0.25">
      <c r="B10" s="12">
        <f t="shared" si="0"/>
        <v>105</v>
      </c>
      <c r="C10" s="12">
        <v>0.67359999999999998</v>
      </c>
      <c r="D10" s="12">
        <v>0.63639999999999997</v>
      </c>
      <c r="E10" s="12">
        <v>0.65839999999999999</v>
      </c>
      <c r="F10">
        <v>0.5091</v>
      </c>
      <c r="G10">
        <v>0.51129999999999998</v>
      </c>
      <c r="H10">
        <v>0.49990000000000001</v>
      </c>
    </row>
    <row r="11" spans="2:8" x14ac:dyDescent="0.25">
      <c r="B11" s="12">
        <f t="shared" si="0"/>
        <v>120</v>
      </c>
      <c r="C11" s="12">
        <v>0.67679999999999996</v>
      </c>
      <c r="D11" s="12">
        <v>0.63170000000000004</v>
      </c>
      <c r="E11" s="12">
        <v>0.64600000000000002</v>
      </c>
      <c r="F11">
        <v>0.50460000000000005</v>
      </c>
      <c r="G11">
        <v>0.50639999999999996</v>
      </c>
      <c r="H11">
        <v>0.49580000000000002</v>
      </c>
    </row>
    <row r="12" spans="2:8" x14ac:dyDescent="0.25">
      <c r="B12" s="12">
        <f t="shared" si="0"/>
        <v>135</v>
      </c>
      <c r="C12" s="12">
        <v>0.67210000000000003</v>
      </c>
      <c r="D12" s="12">
        <v>0.63260000000000005</v>
      </c>
      <c r="E12" s="12">
        <v>0.63429999999999997</v>
      </c>
      <c r="F12">
        <v>0.49990000000000001</v>
      </c>
      <c r="G12">
        <v>0.502</v>
      </c>
      <c r="H12">
        <v>0.4914</v>
      </c>
    </row>
    <row r="13" spans="2:8" x14ac:dyDescent="0.25">
      <c r="B13" s="12">
        <f t="shared" si="0"/>
        <v>150</v>
      </c>
      <c r="C13" s="12">
        <v>0.66669999999999996</v>
      </c>
      <c r="D13" s="12">
        <v>0.63</v>
      </c>
      <c r="E13" s="12">
        <v>0.64729999999999999</v>
      </c>
      <c r="F13">
        <v>0.49569999999999997</v>
      </c>
      <c r="G13">
        <v>0.497</v>
      </c>
      <c r="H13">
        <v>0.48670000000000002</v>
      </c>
    </row>
    <row r="14" spans="2:8" x14ac:dyDescent="0.25">
      <c r="B14" s="12">
        <f t="shared" si="0"/>
        <v>165</v>
      </c>
      <c r="C14" s="12">
        <v>0.66500000000000004</v>
      </c>
      <c r="D14" s="12">
        <v>0.625</v>
      </c>
      <c r="E14" s="12">
        <v>0.67810000000000004</v>
      </c>
      <c r="F14">
        <v>0.49180000000000001</v>
      </c>
      <c r="G14">
        <v>0.49280000000000002</v>
      </c>
      <c r="H14">
        <v>0.48199999999999998</v>
      </c>
    </row>
    <row r="15" spans="2:8" x14ac:dyDescent="0.25">
      <c r="B15" s="12">
        <f t="shared" si="0"/>
        <v>180</v>
      </c>
      <c r="C15" s="12">
        <v>0.66859999999999997</v>
      </c>
      <c r="D15" s="12">
        <v>0.62470000000000003</v>
      </c>
      <c r="E15" s="12">
        <v>0.67830000000000001</v>
      </c>
      <c r="F15">
        <v>0.48620000000000002</v>
      </c>
      <c r="G15">
        <v>0.48820000000000002</v>
      </c>
      <c r="H15">
        <v>0.47770000000000001</v>
      </c>
    </row>
    <row r="16" spans="2:8" x14ac:dyDescent="0.25">
      <c r="B16" s="12">
        <f t="shared" si="0"/>
        <v>195</v>
      </c>
      <c r="C16" s="12">
        <v>0.68820000000000003</v>
      </c>
      <c r="D16" s="12">
        <v>0.62390000000000001</v>
      </c>
      <c r="E16" s="12">
        <v>0.65800000000000003</v>
      </c>
      <c r="F16">
        <v>0.4824</v>
      </c>
      <c r="G16">
        <v>0.4839</v>
      </c>
      <c r="H16">
        <v>0.47360000000000002</v>
      </c>
    </row>
    <row r="17" spans="2:8" x14ac:dyDescent="0.25">
      <c r="B17" s="12">
        <f t="shared" si="0"/>
        <v>210</v>
      </c>
      <c r="C17" s="12">
        <v>0.68979999999999997</v>
      </c>
      <c r="D17" s="12">
        <v>0.62539999999999996</v>
      </c>
      <c r="E17" s="12">
        <v>0.67</v>
      </c>
      <c r="F17">
        <v>0.47810000000000002</v>
      </c>
      <c r="G17">
        <v>0.47960000000000003</v>
      </c>
      <c r="H17">
        <v>0.47020000000000001</v>
      </c>
    </row>
    <row r="18" spans="2:8" x14ac:dyDescent="0.25">
      <c r="B18" s="12">
        <f t="shared" si="0"/>
        <v>225</v>
      </c>
      <c r="C18" s="12">
        <v>0.67869999999999997</v>
      </c>
      <c r="D18" s="12">
        <v>0.61980000000000002</v>
      </c>
      <c r="E18" s="12">
        <v>0.67459999999999998</v>
      </c>
      <c r="F18">
        <v>0.47389999999999999</v>
      </c>
      <c r="G18">
        <v>0.47539999999999999</v>
      </c>
      <c r="H18">
        <v>0.46500000000000002</v>
      </c>
    </row>
    <row r="19" spans="2:8" x14ac:dyDescent="0.25">
      <c r="B19" s="12">
        <f t="shared" si="0"/>
        <v>240</v>
      </c>
      <c r="C19" s="12">
        <v>0.66810000000000003</v>
      </c>
      <c r="D19" s="12">
        <v>0.61829999999999996</v>
      </c>
      <c r="E19" s="12">
        <v>0.67469999999999997</v>
      </c>
      <c r="F19">
        <v>0.46989999999999998</v>
      </c>
      <c r="G19">
        <v>0.47249999999999998</v>
      </c>
      <c r="H19">
        <v>0.46210000000000001</v>
      </c>
    </row>
    <row r="20" spans="2:8" x14ac:dyDescent="0.25">
      <c r="B20" s="12">
        <f t="shared" si="0"/>
        <v>255</v>
      </c>
      <c r="C20" s="12">
        <v>0.68369999999999997</v>
      </c>
      <c r="D20" s="12">
        <v>0.62129999999999996</v>
      </c>
      <c r="E20" s="12">
        <v>0.67410000000000003</v>
      </c>
      <c r="F20">
        <v>0.46550000000000002</v>
      </c>
      <c r="G20">
        <v>0.46810000000000002</v>
      </c>
      <c r="H20">
        <v>0.4577</v>
      </c>
    </row>
    <row r="21" spans="2:8" x14ac:dyDescent="0.25">
      <c r="B21" s="12">
        <f>B20+15</f>
        <v>270</v>
      </c>
      <c r="C21" s="12">
        <v>0.67369999999999997</v>
      </c>
      <c r="D21" s="12">
        <v>0.61629999999999996</v>
      </c>
      <c r="E21" s="12">
        <v>0.66810000000000003</v>
      </c>
      <c r="F21">
        <v>0.4617</v>
      </c>
      <c r="G21">
        <v>0.4642</v>
      </c>
      <c r="H21">
        <v>0.4546</v>
      </c>
    </row>
    <row r="22" spans="2:8" x14ac:dyDescent="0.25">
      <c r="B22" s="12">
        <f>B21+15</f>
        <v>285</v>
      </c>
      <c r="C22" s="12">
        <v>0.66200000000000003</v>
      </c>
      <c r="D22" s="12">
        <v>0.6119</v>
      </c>
      <c r="E22" s="12">
        <v>0.67310000000000003</v>
      </c>
      <c r="F22">
        <v>0.45739999999999997</v>
      </c>
      <c r="G22">
        <v>0.4602</v>
      </c>
      <c r="H22">
        <v>0.44990000000000002</v>
      </c>
    </row>
    <row r="23" spans="2:8" x14ac:dyDescent="0.25">
      <c r="B23" s="12">
        <f t="shared" ref="B23" si="1">B22+15</f>
        <v>300</v>
      </c>
      <c r="C23" s="12">
        <v>0.65259999999999996</v>
      </c>
      <c r="D23" s="12">
        <v>0.61250000000000004</v>
      </c>
      <c r="E23" s="12">
        <v>0.67849999999999999</v>
      </c>
      <c r="F23">
        <v>0.4536</v>
      </c>
      <c r="G23">
        <v>0.45669999999999999</v>
      </c>
      <c r="H23">
        <v>0.44629999999999997</v>
      </c>
    </row>
  </sheetData>
  <mergeCells count="2">
    <mergeCell ref="C2:E2"/>
    <mergeCell ref="F2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DFF-4812-4D96-A277-549D0B801794}">
  <dimension ref="B2:AD33"/>
  <sheetViews>
    <sheetView topLeftCell="B16" workbookViewId="0">
      <selection activeCell="M29" sqref="M29"/>
    </sheetView>
  </sheetViews>
  <sheetFormatPr defaultRowHeight="15" x14ac:dyDescent="0.25"/>
  <sheetData>
    <row r="2" spans="2:30" x14ac:dyDescent="0.25">
      <c r="B2" s="31" t="s">
        <v>47</v>
      </c>
      <c r="C2" s="31" t="s">
        <v>29</v>
      </c>
      <c r="D2" s="55" t="s">
        <v>48</v>
      </c>
      <c r="E2" s="55"/>
      <c r="F2" s="55"/>
      <c r="G2" s="52" t="s">
        <v>49</v>
      </c>
      <c r="H2" s="52"/>
      <c r="I2" s="52"/>
      <c r="J2" s="52" t="s">
        <v>59</v>
      </c>
      <c r="K2" s="52"/>
      <c r="L2" s="52"/>
      <c r="M2" s="56" t="s">
        <v>50</v>
      </c>
      <c r="N2" s="56"/>
      <c r="O2" s="56"/>
      <c r="P2" s="57" t="s">
        <v>56</v>
      </c>
      <c r="Q2" s="57"/>
      <c r="R2" s="57"/>
      <c r="S2" s="53" t="s">
        <v>55</v>
      </c>
      <c r="T2" s="53"/>
      <c r="U2" s="53"/>
      <c r="V2" s="54" t="s">
        <v>51</v>
      </c>
      <c r="W2" s="54"/>
      <c r="X2" s="54"/>
      <c r="Y2" s="51" t="s">
        <v>57</v>
      </c>
      <c r="Z2" s="51"/>
      <c r="AA2" s="51"/>
      <c r="AB2" s="52" t="s">
        <v>58</v>
      </c>
      <c r="AC2" s="52"/>
      <c r="AD2" s="52"/>
    </row>
    <row r="3" spans="2:30" x14ac:dyDescent="0.25">
      <c r="B3" s="31">
        <v>0</v>
      </c>
      <c r="C3" s="31">
        <v>0</v>
      </c>
      <c r="D3">
        <v>0.4798</v>
      </c>
      <c r="E3">
        <v>0.49099999999999999</v>
      </c>
      <c r="F3">
        <v>0.49809999999999999</v>
      </c>
      <c r="G3" s="32">
        <v>0.5262</v>
      </c>
      <c r="H3" s="32">
        <v>0.50360000000000005</v>
      </c>
      <c r="I3" s="32">
        <v>0.50619999999999998</v>
      </c>
      <c r="J3" s="32">
        <v>0.63249999999999995</v>
      </c>
      <c r="K3" s="32">
        <v>0.56510000000000005</v>
      </c>
      <c r="L3" s="32">
        <v>0.55669999999999997</v>
      </c>
      <c r="M3" s="33">
        <v>0.52549999999999997</v>
      </c>
      <c r="N3" s="33">
        <v>0.51570000000000005</v>
      </c>
      <c r="O3" s="33">
        <v>0.52210000000000001</v>
      </c>
      <c r="P3" s="34">
        <v>0.5484</v>
      </c>
      <c r="Q3" s="34">
        <v>0.5302</v>
      </c>
      <c r="R3" s="34">
        <v>0.52549999999999997</v>
      </c>
      <c r="S3" s="35">
        <v>0.55279999999999996</v>
      </c>
      <c r="T3" s="35">
        <v>0.58499999999999996</v>
      </c>
      <c r="U3" s="35">
        <v>0.5887</v>
      </c>
      <c r="V3" s="36">
        <v>0.63519999999999999</v>
      </c>
      <c r="W3" s="36">
        <v>0.51819999999999999</v>
      </c>
      <c r="X3" s="36">
        <v>0.5383</v>
      </c>
      <c r="Y3" s="37">
        <v>0.53010000000000002</v>
      </c>
      <c r="Z3" s="37">
        <v>0.52490000000000003</v>
      </c>
      <c r="AA3" s="37">
        <v>0.52500000000000002</v>
      </c>
      <c r="AB3" s="32">
        <v>0.56030000000000002</v>
      </c>
      <c r="AC3" s="32">
        <v>0.55589999999999995</v>
      </c>
      <c r="AD3" s="32">
        <v>0.64429999999999998</v>
      </c>
    </row>
    <row r="4" spans="2:30" x14ac:dyDescent="0.25">
      <c r="B4" s="31">
        <f t="shared" ref="B4:B13" si="0">C4/60</f>
        <v>0.25</v>
      </c>
      <c r="C4" s="31">
        <f>C3+15</f>
        <v>15</v>
      </c>
      <c r="D4">
        <v>0.47220000000000001</v>
      </c>
      <c r="E4">
        <v>0.4864</v>
      </c>
      <c r="F4">
        <v>0.49940000000000001</v>
      </c>
      <c r="G4" s="32">
        <v>0.52090000000000003</v>
      </c>
      <c r="H4" s="32">
        <v>0.49830000000000002</v>
      </c>
      <c r="I4" s="32">
        <v>0.50339999999999996</v>
      </c>
      <c r="J4" s="32">
        <v>0.62</v>
      </c>
      <c r="K4" s="32">
        <v>0.56059999999999999</v>
      </c>
      <c r="L4" s="32">
        <v>0.54920000000000002</v>
      </c>
      <c r="M4" s="33">
        <v>0.51859999999999995</v>
      </c>
      <c r="N4" s="33">
        <v>0.51349999999999996</v>
      </c>
      <c r="O4" s="33">
        <v>0.51919999999999999</v>
      </c>
      <c r="P4" s="34">
        <v>0.54679999999999995</v>
      </c>
      <c r="Q4" s="34">
        <v>0.52280000000000004</v>
      </c>
      <c r="R4" s="34">
        <v>0.51780000000000004</v>
      </c>
      <c r="S4" s="35">
        <v>0.54679999999999995</v>
      </c>
      <c r="T4" s="35">
        <v>0.57779999999999998</v>
      </c>
      <c r="U4" s="35">
        <v>0.5887</v>
      </c>
      <c r="V4" s="36">
        <v>0.63029999999999997</v>
      </c>
      <c r="W4" s="36">
        <v>0.51390000000000002</v>
      </c>
      <c r="X4" s="36">
        <v>0.53010000000000002</v>
      </c>
      <c r="Y4" s="37">
        <v>0.52310000000000001</v>
      </c>
      <c r="Z4" s="37">
        <v>0.51880000000000004</v>
      </c>
      <c r="AA4" s="37">
        <v>0.51929999999999998</v>
      </c>
      <c r="AB4" s="32">
        <v>0.54910000000000003</v>
      </c>
      <c r="AC4" s="32">
        <v>0.54449999999999998</v>
      </c>
      <c r="AD4" s="32">
        <v>0.63260000000000005</v>
      </c>
    </row>
    <row r="5" spans="2:30" x14ac:dyDescent="0.25">
      <c r="B5" s="31">
        <f t="shared" si="0"/>
        <v>0.5</v>
      </c>
      <c r="C5" s="31">
        <f t="shared" ref="C5:C23" si="1">C4+15</f>
        <v>30</v>
      </c>
      <c r="D5">
        <v>0.47149999999999997</v>
      </c>
      <c r="E5">
        <v>0.48480000000000001</v>
      </c>
      <c r="F5">
        <v>0.49790000000000001</v>
      </c>
      <c r="G5" s="32">
        <v>0.51800000000000002</v>
      </c>
      <c r="H5" s="32">
        <v>0.49490000000000001</v>
      </c>
      <c r="I5" s="32">
        <v>0.50219999999999998</v>
      </c>
      <c r="J5" s="32">
        <v>0.61650000000000005</v>
      </c>
      <c r="K5" s="32">
        <v>0.55649999999999999</v>
      </c>
      <c r="L5" s="32">
        <v>0.5413</v>
      </c>
      <c r="M5" s="33">
        <v>0.51119999999999999</v>
      </c>
      <c r="N5" s="33">
        <v>0.50980000000000003</v>
      </c>
      <c r="O5" s="33">
        <v>0.51280000000000003</v>
      </c>
      <c r="P5" s="34">
        <v>0.54169999999999996</v>
      </c>
      <c r="Q5" s="34">
        <v>0.51590000000000003</v>
      </c>
      <c r="R5" s="34">
        <v>0.51129999999999998</v>
      </c>
      <c r="S5" s="35">
        <v>0.54090000000000005</v>
      </c>
      <c r="T5" s="35">
        <v>0.57440000000000002</v>
      </c>
      <c r="U5" s="35">
        <v>0.57540000000000002</v>
      </c>
      <c r="V5" s="36">
        <v>0.62549999999999994</v>
      </c>
      <c r="W5" s="36">
        <v>0.50949999999999995</v>
      </c>
      <c r="X5" s="36">
        <v>0.52270000000000005</v>
      </c>
      <c r="Y5" s="37">
        <v>0.51890000000000003</v>
      </c>
      <c r="Z5" s="37">
        <v>0.51319999999999999</v>
      </c>
      <c r="AA5" s="37">
        <v>0.51659999999999995</v>
      </c>
      <c r="AB5" s="32">
        <v>0.53869999999999996</v>
      </c>
      <c r="AC5" s="32">
        <v>0.53580000000000005</v>
      </c>
      <c r="AD5" s="32">
        <v>0.62039999999999995</v>
      </c>
    </row>
    <row r="6" spans="2:30" x14ac:dyDescent="0.25">
      <c r="B6" s="31">
        <f t="shared" si="0"/>
        <v>0.75</v>
      </c>
      <c r="C6" s="31">
        <f t="shared" si="1"/>
        <v>45</v>
      </c>
      <c r="D6">
        <v>0.47199999999999998</v>
      </c>
      <c r="E6">
        <v>0.48499999999999999</v>
      </c>
      <c r="F6">
        <v>0.49880000000000002</v>
      </c>
      <c r="G6" s="32">
        <v>0.51339999999999997</v>
      </c>
      <c r="H6" s="32">
        <v>0.49</v>
      </c>
      <c r="I6" s="32">
        <v>0.49669999999999997</v>
      </c>
      <c r="J6" s="32">
        <v>0.61070000000000002</v>
      </c>
      <c r="K6" s="32">
        <v>0.55459999999999998</v>
      </c>
      <c r="L6" s="32">
        <v>0.53739999999999999</v>
      </c>
      <c r="M6" s="33">
        <v>0.50629999999999997</v>
      </c>
      <c r="N6" s="33">
        <v>0.50609999999999999</v>
      </c>
      <c r="O6" s="33">
        <v>0.50719999999999998</v>
      </c>
      <c r="P6" s="34">
        <v>0.53810000000000002</v>
      </c>
      <c r="Q6" s="34">
        <v>0.51160000000000005</v>
      </c>
      <c r="R6" s="34">
        <v>0.50580000000000003</v>
      </c>
      <c r="S6" s="35">
        <v>0.53590000000000004</v>
      </c>
      <c r="T6" s="35">
        <v>0.56710000000000005</v>
      </c>
      <c r="U6" s="35">
        <v>0.5675</v>
      </c>
      <c r="V6" s="36">
        <v>0.6179</v>
      </c>
      <c r="W6" s="36">
        <v>0.50270000000000004</v>
      </c>
      <c r="X6" s="36">
        <v>0.51880000000000004</v>
      </c>
      <c r="Y6" s="37">
        <v>0.51380000000000003</v>
      </c>
      <c r="Z6" s="37">
        <v>0.50980000000000003</v>
      </c>
      <c r="AA6" s="37">
        <v>0.51100000000000001</v>
      </c>
      <c r="AB6" s="32">
        <v>0.52980000000000005</v>
      </c>
      <c r="AC6" s="32">
        <v>0.52859999999999996</v>
      </c>
      <c r="AD6" s="32">
        <v>0.61070000000000002</v>
      </c>
    </row>
    <row r="7" spans="2:30" x14ac:dyDescent="0.25">
      <c r="B7" s="31">
        <f t="shared" si="0"/>
        <v>1</v>
      </c>
      <c r="C7" s="31">
        <f t="shared" si="1"/>
        <v>60</v>
      </c>
      <c r="D7">
        <v>0.47199999999999998</v>
      </c>
      <c r="E7">
        <v>0.48580000000000001</v>
      </c>
      <c r="F7">
        <v>0.49880000000000002</v>
      </c>
      <c r="G7" s="32">
        <v>0.50890000000000002</v>
      </c>
      <c r="H7" s="32">
        <v>0.48509999999999998</v>
      </c>
      <c r="I7" s="32">
        <v>0.48949999999999999</v>
      </c>
      <c r="J7" s="32">
        <v>0.60740000000000005</v>
      </c>
      <c r="K7" s="32">
        <v>0.55149999999999999</v>
      </c>
      <c r="L7" s="32">
        <v>0.53290000000000004</v>
      </c>
      <c r="M7" s="33">
        <v>0.502</v>
      </c>
      <c r="N7" s="33">
        <v>0.50170000000000003</v>
      </c>
      <c r="O7" s="33">
        <v>0.50249999999999995</v>
      </c>
      <c r="P7" s="34">
        <v>0.53139999999999998</v>
      </c>
      <c r="Q7" s="34">
        <v>0.50629999999999997</v>
      </c>
      <c r="R7" s="34">
        <v>0.50090000000000001</v>
      </c>
      <c r="S7" s="35">
        <v>0.53149999999999997</v>
      </c>
      <c r="T7" s="35">
        <v>0.56440000000000001</v>
      </c>
      <c r="U7" s="35">
        <v>0.56310000000000004</v>
      </c>
      <c r="V7" s="36">
        <v>0.61370000000000002</v>
      </c>
      <c r="W7" s="36">
        <v>0.49880000000000002</v>
      </c>
      <c r="X7" s="36">
        <v>0.51580000000000004</v>
      </c>
      <c r="Y7" s="37">
        <v>0.50870000000000004</v>
      </c>
      <c r="Z7" s="37">
        <v>0.50429999999999997</v>
      </c>
      <c r="AA7" s="37">
        <v>0.50700000000000001</v>
      </c>
      <c r="AB7" s="32">
        <v>0.52200000000000002</v>
      </c>
      <c r="AC7" s="32">
        <v>0.51890000000000003</v>
      </c>
      <c r="AD7" s="32">
        <v>0.6028</v>
      </c>
    </row>
    <row r="8" spans="2:30" x14ac:dyDescent="0.25">
      <c r="B8" s="31">
        <f t="shared" si="0"/>
        <v>1.25</v>
      </c>
      <c r="C8" s="31">
        <f t="shared" si="1"/>
        <v>75</v>
      </c>
      <c r="D8">
        <v>0.47139999999999999</v>
      </c>
      <c r="E8">
        <v>0.48559999999999998</v>
      </c>
      <c r="F8">
        <v>0.4985</v>
      </c>
      <c r="G8" s="32">
        <v>0.49909999999999999</v>
      </c>
      <c r="H8" s="32">
        <v>0.47539999999999999</v>
      </c>
      <c r="I8" s="32">
        <v>0.48380000000000001</v>
      </c>
      <c r="J8" s="32">
        <v>0.60199999999999998</v>
      </c>
      <c r="K8" s="32">
        <v>0.5474</v>
      </c>
      <c r="L8" s="32">
        <v>0.52869999999999995</v>
      </c>
      <c r="M8" s="33">
        <v>0.4985</v>
      </c>
      <c r="N8" s="33">
        <v>0.4965</v>
      </c>
      <c r="O8" s="33">
        <v>0.49680000000000002</v>
      </c>
      <c r="P8" s="34">
        <v>0.52559999999999996</v>
      </c>
      <c r="Q8" s="34">
        <v>0.50239999999999996</v>
      </c>
      <c r="R8" s="34">
        <v>0.49819999999999998</v>
      </c>
      <c r="S8" s="35">
        <v>0.52759999999999996</v>
      </c>
      <c r="T8" s="35">
        <v>0.55940000000000001</v>
      </c>
      <c r="U8" s="35">
        <v>0.55910000000000004</v>
      </c>
      <c r="V8" s="36">
        <v>0.60860000000000003</v>
      </c>
      <c r="W8" s="36">
        <v>0.49419999999999997</v>
      </c>
      <c r="X8" s="36">
        <v>0.51129999999999998</v>
      </c>
      <c r="Y8" s="37">
        <v>0.504</v>
      </c>
      <c r="Z8" s="37">
        <v>0.49930000000000002</v>
      </c>
      <c r="AA8" s="37">
        <v>0.50180000000000002</v>
      </c>
      <c r="AB8" s="32">
        <v>0.51370000000000005</v>
      </c>
      <c r="AC8" s="32">
        <v>0.50980000000000003</v>
      </c>
      <c r="AD8" s="32">
        <v>0.59409999999999996</v>
      </c>
    </row>
    <row r="9" spans="2:30" x14ac:dyDescent="0.25">
      <c r="B9" s="31">
        <f t="shared" si="0"/>
        <v>1.5</v>
      </c>
      <c r="C9" s="31">
        <f t="shared" si="1"/>
        <v>90</v>
      </c>
      <c r="D9">
        <v>0.47089999999999999</v>
      </c>
      <c r="E9">
        <v>0.48570000000000002</v>
      </c>
      <c r="F9">
        <v>0.49819999999999998</v>
      </c>
      <c r="G9" s="32">
        <v>0.49440000000000001</v>
      </c>
      <c r="H9" s="32">
        <v>0.47049999999999997</v>
      </c>
      <c r="I9" s="32">
        <v>0.47949999999999998</v>
      </c>
      <c r="J9" s="32">
        <v>0.59850000000000003</v>
      </c>
      <c r="K9" s="32">
        <v>0.54520000000000002</v>
      </c>
      <c r="L9" s="32">
        <v>0.52339999999999998</v>
      </c>
      <c r="M9" s="33">
        <v>0.49399999999999999</v>
      </c>
      <c r="N9" s="33">
        <v>0.4919</v>
      </c>
      <c r="O9" s="33">
        <v>0.49099999999999999</v>
      </c>
      <c r="P9" s="34">
        <v>0.52070000000000005</v>
      </c>
      <c r="Q9" s="34">
        <v>0.49759999999999999</v>
      </c>
      <c r="R9" s="34">
        <v>0.49359999999999998</v>
      </c>
      <c r="S9" s="35">
        <v>0.52129999999999999</v>
      </c>
      <c r="T9" s="35">
        <v>0.55489999999999995</v>
      </c>
      <c r="U9" s="35">
        <v>0.55259999999999998</v>
      </c>
      <c r="V9" s="36">
        <v>0.60199999999999998</v>
      </c>
      <c r="W9" s="36">
        <v>0.48899999999999999</v>
      </c>
      <c r="X9" s="36">
        <v>0.50429999999999997</v>
      </c>
      <c r="Y9" s="37">
        <v>0.499</v>
      </c>
      <c r="Z9" s="37">
        <v>0.49469999999999997</v>
      </c>
      <c r="AA9" s="37">
        <v>0.49730000000000002</v>
      </c>
      <c r="AB9" s="32">
        <v>0.50539999999999996</v>
      </c>
      <c r="AC9" s="32">
        <v>0.50290000000000001</v>
      </c>
      <c r="AD9" s="32">
        <v>0.58589999999999998</v>
      </c>
    </row>
    <row r="10" spans="2:30" x14ac:dyDescent="0.25">
      <c r="B10" s="31">
        <f t="shared" si="0"/>
        <v>1.75</v>
      </c>
      <c r="C10" s="31">
        <f t="shared" si="1"/>
        <v>105</v>
      </c>
      <c r="D10">
        <v>0.4708</v>
      </c>
      <c r="E10">
        <v>0.48499999999999999</v>
      </c>
      <c r="F10">
        <v>0.49740000000000001</v>
      </c>
      <c r="G10" s="32">
        <v>0.48980000000000001</v>
      </c>
      <c r="H10" s="32">
        <v>0.46529999999999999</v>
      </c>
      <c r="I10" s="32">
        <v>0.47460000000000002</v>
      </c>
      <c r="J10" s="32">
        <v>0.59279999999999999</v>
      </c>
      <c r="K10" s="32">
        <v>0.54179999999999995</v>
      </c>
      <c r="L10" s="32">
        <v>0.51770000000000005</v>
      </c>
      <c r="M10" s="33">
        <v>0.49159999999999998</v>
      </c>
      <c r="N10" s="33">
        <v>0.48680000000000001</v>
      </c>
      <c r="O10" s="33">
        <v>0.48609999999999998</v>
      </c>
      <c r="P10" s="34">
        <v>0.51600000000000001</v>
      </c>
      <c r="Q10" s="34">
        <v>0.49259999999999998</v>
      </c>
      <c r="R10" s="34">
        <v>0.48959999999999998</v>
      </c>
      <c r="S10" s="35">
        <v>0.51680000000000004</v>
      </c>
      <c r="T10" s="35">
        <v>0.55169999999999997</v>
      </c>
      <c r="U10" s="35">
        <v>0.54590000000000005</v>
      </c>
      <c r="V10" s="36">
        <v>0.59740000000000004</v>
      </c>
      <c r="W10" s="36">
        <v>0.48409999999999997</v>
      </c>
      <c r="X10" s="36">
        <v>0.49680000000000002</v>
      </c>
      <c r="Y10" s="37">
        <v>0.49440000000000001</v>
      </c>
      <c r="Z10" s="37">
        <v>0.4904</v>
      </c>
      <c r="AA10" s="37">
        <v>0.49209999999999998</v>
      </c>
      <c r="AB10" s="32">
        <v>0.49859999999999999</v>
      </c>
      <c r="AC10" s="32">
        <v>0.49330000000000002</v>
      </c>
      <c r="AD10" s="32">
        <v>0.57679999999999998</v>
      </c>
    </row>
    <row r="11" spans="2:30" x14ac:dyDescent="0.25">
      <c r="B11" s="31">
        <f t="shared" si="0"/>
        <v>2</v>
      </c>
      <c r="C11" s="31">
        <f t="shared" si="1"/>
        <v>120</v>
      </c>
      <c r="D11">
        <v>0.4708</v>
      </c>
      <c r="E11">
        <v>0.48509999999999998</v>
      </c>
      <c r="F11">
        <v>0.49730000000000002</v>
      </c>
      <c r="G11" s="32">
        <v>0.48530000000000001</v>
      </c>
      <c r="H11" s="32">
        <v>0.4602</v>
      </c>
      <c r="I11" s="32">
        <v>0.47110000000000002</v>
      </c>
      <c r="J11" s="32">
        <v>0.5877</v>
      </c>
      <c r="K11" s="32">
        <v>0.53879999999999995</v>
      </c>
      <c r="L11" s="32">
        <v>0.51459999999999995</v>
      </c>
      <c r="M11" s="33">
        <v>0.48770000000000002</v>
      </c>
      <c r="N11" s="33">
        <v>0.48139999999999999</v>
      </c>
      <c r="O11" s="33">
        <v>0.48120000000000002</v>
      </c>
      <c r="P11" s="34">
        <v>0.51100000000000001</v>
      </c>
      <c r="Q11" s="34">
        <v>0.48759999999999998</v>
      </c>
      <c r="R11" s="34">
        <v>0.48620000000000002</v>
      </c>
      <c r="S11" s="35">
        <v>0.51160000000000005</v>
      </c>
      <c r="T11" s="35">
        <v>0.54700000000000004</v>
      </c>
      <c r="U11" s="35">
        <v>0.54400000000000004</v>
      </c>
      <c r="V11" s="36">
        <v>0.59399999999999997</v>
      </c>
      <c r="W11" s="36">
        <v>0.47910000000000003</v>
      </c>
      <c r="X11" s="36">
        <v>0.4909</v>
      </c>
      <c r="Y11" s="37">
        <v>0.48899999999999999</v>
      </c>
      <c r="Z11" s="37">
        <v>0.4854</v>
      </c>
      <c r="AA11" s="37">
        <v>0.4874</v>
      </c>
      <c r="AB11" s="32">
        <v>0.49109999999999998</v>
      </c>
      <c r="AC11" s="32">
        <v>0.48470000000000002</v>
      </c>
      <c r="AD11" s="32">
        <v>0.56769999999999998</v>
      </c>
    </row>
    <row r="12" spans="2:30" x14ac:dyDescent="0.25">
      <c r="B12" s="31">
        <f t="shared" si="0"/>
        <v>2.25</v>
      </c>
      <c r="C12" s="31">
        <f t="shared" si="1"/>
        <v>135</v>
      </c>
      <c r="D12">
        <v>0.47049999999999997</v>
      </c>
      <c r="E12">
        <v>0.48470000000000002</v>
      </c>
      <c r="F12">
        <v>0.49740000000000001</v>
      </c>
      <c r="G12" s="32">
        <v>0.47989999999999999</v>
      </c>
      <c r="H12" s="32">
        <v>0.45600000000000002</v>
      </c>
      <c r="I12" s="32">
        <v>0.46639999999999998</v>
      </c>
      <c r="J12" s="32">
        <v>0.58299999999999996</v>
      </c>
      <c r="K12" s="32">
        <v>0.53680000000000005</v>
      </c>
      <c r="L12" s="32">
        <v>0.50849999999999995</v>
      </c>
      <c r="M12" s="33">
        <v>0.48380000000000001</v>
      </c>
      <c r="N12" s="33">
        <v>0.47589999999999999</v>
      </c>
      <c r="O12" s="33">
        <v>0.47599999999999998</v>
      </c>
      <c r="P12" s="34">
        <v>0.50649999999999995</v>
      </c>
      <c r="Q12" s="34">
        <v>0.48249999999999998</v>
      </c>
      <c r="R12" s="34">
        <v>0.48180000000000001</v>
      </c>
      <c r="S12" s="35">
        <v>0.50639999999999996</v>
      </c>
      <c r="T12" s="35">
        <v>0.54290000000000005</v>
      </c>
      <c r="U12" s="35">
        <v>0.54039999999999999</v>
      </c>
      <c r="V12" s="36">
        <v>0.5887</v>
      </c>
      <c r="W12" s="36">
        <v>0.47439999999999999</v>
      </c>
      <c r="X12" s="36">
        <v>0.48499999999999999</v>
      </c>
      <c r="Y12" s="37">
        <v>0.48480000000000001</v>
      </c>
      <c r="Z12" s="37">
        <v>0.48099999999999998</v>
      </c>
      <c r="AA12" s="37">
        <v>0.48299999999999998</v>
      </c>
      <c r="AB12" s="32">
        <v>0.48359999999999997</v>
      </c>
      <c r="AC12" s="32">
        <v>0.47839999999999999</v>
      </c>
      <c r="AD12" s="32">
        <v>0.56159999999999999</v>
      </c>
    </row>
    <row r="13" spans="2:30" x14ac:dyDescent="0.25">
      <c r="B13" s="31">
        <f t="shared" si="0"/>
        <v>2.5</v>
      </c>
      <c r="C13" s="31">
        <f t="shared" si="1"/>
        <v>150</v>
      </c>
      <c r="D13">
        <v>0.47020000000000001</v>
      </c>
      <c r="E13">
        <v>0.48399999999999999</v>
      </c>
      <c r="F13">
        <v>0.49690000000000001</v>
      </c>
      <c r="G13" s="32">
        <v>0.47599999999999998</v>
      </c>
      <c r="H13" s="32">
        <v>0.4511</v>
      </c>
      <c r="I13" s="32">
        <v>0.46189999999999998</v>
      </c>
      <c r="J13" s="32">
        <v>0.57889999999999997</v>
      </c>
      <c r="K13" s="32">
        <v>0.53380000000000005</v>
      </c>
      <c r="L13" s="32">
        <v>0.50370000000000004</v>
      </c>
      <c r="M13" s="33">
        <v>0.4788</v>
      </c>
      <c r="N13" s="33">
        <v>0.47120000000000001</v>
      </c>
      <c r="O13" s="33">
        <v>0.47099999999999997</v>
      </c>
      <c r="P13" s="34">
        <v>0.50249999999999995</v>
      </c>
      <c r="Q13" s="34">
        <v>0.47810000000000002</v>
      </c>
      <c r="R13" s="34">
        <v>0.47770000000000001</v>
      </c>
      <c r="S13" s="35">
        <v>0.50170000000000003</v>
      </c>
      <c r="T13" s="35">
        <v>0.53920000000000001</v>
      </c>
      <c r="U13" s="35">
        <v>0.53720000000000001</v>
      </c>
      <c r="V13" s="36">
        <v>0.58560000000000001</v>
      </c>
      <c r="W13" s="36">
        <v>0.46850000000000003</v>
      </c>
      <c r="X13" s="36">
        <v>0.48020000000000002</v>
      </c>
      <c r="Y13" s="37">
        <v>0.47960000000000003</v>
      </c>
      <c r="Z13" s="37">
        <v>0.47599999999999998</v>
      </c>
      <c r="AA13" s="37">
        <v>0.47870000000000001</v>
      </c>
      <c r="AB13" s="32">
        <v>0.4768</v>
      </c>
      <c r="AC13" s="32">
        <v>0.46960000000000002</v>
      </c>
      <c r="AD13" s="32">
        <v>0.55300000000000005</v>
      </c>
    </row>
    <row r="14" spans="2:30" x14ac:dyDescent="0.25">
      <c r="B14" s="31">
        <f>C14/60</f>
        <v>2.75</v>
      </c>
      <c r="C14" s="31">
        <f t="shared" si="1"/>
        <v>165</v>
      </c>
      <c r="D14">
        <v>0.46879999999999999</v>
      </c>
      <c r="E14">
        <v>0.48359999999999997</v>
      </c>
      <c r="F14">
        <v>0.49659999999999999</v>
      </c>
      <c r="G14" s="32">
        <v>0.47139999999999999</v>
      </c>
      <c r="H14" s="32">
        <v>0.4466</v>
      </c>
      <c r="I14" s="32">
        <v>0.4531</v>
      </c>
      <c r="J14" s="32">
        <v>0.57550000000000001</v>
      </c>
      <c r="K14" s="32">
        <v>0.5302</v>
      </c>
      <c r="L14" s="32">
        <v>0.49869999999999998</v>
      </c>
      <c r="M14" s="33">
        <v>0.47499999999999998</v>
      </c>
      <c r="N14" s="33">
        <v>0.46650000000000003</v>
      </c>
      <c r="O14" s="33">
        <v>0.46560000000000001</v>
      </c>
      <c r="P14" s="34">
        <v>0.49780000000000002</v>
      </c>
      <c r="Q14" s="34">
        <v>0.47410000000000002</v>
      </c>
      <c r="R14" s="34">
        <v>0.4743</v>
      </c>
      <c r="S14" s="35">
        <v>0.49640000000000001</v>
      </c>
      <c r="T14" s="35">
        <v>0.5363</v>
      </c>
      <c r="U14" s="35">
        <v>0.53280000000000005</v>
      </c>
      <c r="V14" s="36">
        <v>0.58209999999999995</v>
      </c>
      <c r="W14" s="36">
        <v>0.46439999999999998</v>
      </c>
      <c r="X14" s="36">
        <v>0.47589999999999999</v>
      </c>
      <c r="Y14" s="37">
        <v>0.4743</v>
      </c>
      <c r="Z14" s="37">
        <v>0.47160000000000002</v>
      </c>
      <c r="AA14" s="37">
        <v>0.47349999999999998</v>
      </c>
      <c r="AB14" s="32">
        <v>0.46899999999999997</v>
      </c>
      <c r="AC14" s="32">
        <v>0.46310000000000001</v>
      </c>
      <c r="AD14" s="32">
        <v>0.54469999999999996</v>
      </c>
    </row>
    <row r="15" spans="2:30" x14ac:dyDescent="0.25">
      <c r="B15" s="31">
        <f t="shared" ref="B15:B23" si="2">C15/60</f>
        <v>3</v>
      </c>
      <c r="C15" s="31">
        <f t="shared" si="1"/>
        <v>180</v>
      </c>
      <c r="D15">
        <v>0.46899999999999997</v>
      </c>
      <c r="E15">
        <v>0.48359999999999997</v>
      </c>
      <c r="F15">
        <v>0.49609999999999999</v>
      </c>
      <c r="G15" s="32">
        <v>0.4672</v>
      </c>
      <c r="H15" s="32">
        <v>0.44259999999999999</v>
      </c>
      <c r="I15" s="32">
        <v>0.44850000000000001</v>
      </c>
      <c r="J15" s="32">
        <v>0.57099999999999995</v>
      </c>
      <c r="K15" s="32">
        <v>0.52729999999999999</v>
      </c>
      <c r="L15" s="32">
        <v>0.49430000000000002</v>
      </c>
      <c r="M15" s="33">
        <v>0.47139999999999999</v>
      </c>
      <c r="N15" s="33">
        <v>0.46129999999999999</v>
      </c>
      <c r="O15" s="33">
        <v>0.46089999999999998</v>
      </c>
      <c r="P15" s="34">
        <v>0.49280000000000002</v>
      </c>
      <c r="Q15" s="34">
        <v>0.4698</v>
      </c>
      <c r="R15" s="34">
        <v>0.46939999999999998</v>
      </c>
      <c r="S15" s="35">
        <v>0.49180000000000001</v>
      </c>
      <c r="T15" s="35">
        <v>0.53100000000000003</v>
      </c>
      <c r="U15" s="35">
        <v>0.52480000000000004</v>
      </c>
      <c r="V15" s="36">
        <v>0.57720000000000005</v>
      </c>
      <c r="W15" s="36">
        <v>0.45900000000000002</v>
      </c>
      <c r="X15" s="36">
        <v>0.47070000000000001</v>
      </c>
      <c r="Y15" s="37">
        <v>0.46970000000000001</v>
      </c>
      <c r="Z15" s="37">
        <v>0.4672</v>
      </c>
      <c r="AA15" s="37">
        <v>0.46929999999999999</v>
      </c>
      <c r="AB15" s="32">
        <v>0.46210000000000001</v>
      </c>
      <c r="AC15" s="32">
        <v>0.4556</v>
      </c>
      <c r="AD15" s="32">
        <v>0.53710000000000002</v>
      </c>
    </row>
    <row r="16" spans="2:30" x14ac:dyDescent="0.25">
      <c r="B16" s="31">
        <f t="shared" si="2"/>
        <v>3.25</v>
      </c>
      <c r="C16" s="31">
        <f t="shared" si="1"/>
        <v>195</v>
      </c>
      <c r="D16">
        <v>0.46899999999999997</v>
      </c>
      <c r="E16">
        <v>0.48330000000000001</v>
      </c>
      <c r="F16">
        <v>0.49590000000000001</v>
      </c>
      <c r="G16" s="32">
        <v>0.46379999999999999</v>
      </c>
      <c r="H16" s="32">
        <v>0.43909999999999999</v>
      </c>
      <c r="I16" s="32">
        <v>0.44550000000000001</v>
      </c>
      <c r="J16" s="32">
        <v>0.5655</v>
      </c>
      <c r="K16" s="32">
        <v>0.52449999999999997</v>
      </c>
      <c r="L16" s="32">
        <v>0.49030000000000001</v>
      </c>
      <c r="M16" s="33">
        <v>0.46610000000000001</v>
      </c>
      <c r="N16" s="33">
        <v>0.45789999999999997</v>
      </c>
      <c r="O16" s="33">
        <v>0.4556</v>
      </c>
      <c r="P16" s="34">
        <v>0.48799999999999999</v>
      </c>
      <c r="Q16" s="34">
        <v>0.46529999999999999</v>
      </c>
      <c r="R16" s="34">
        <v>0.46560000000000001</v>
      </c>
      <c r="S16" s="35">
        <v>0.48770000000000002</v>
      </c>
      <c r="T16" s="35">
        <v>0.52610000000000001</v>
      </c>
      <c r="U16" s="35">
        <v>0.52300000000000002</v>
      </c>
      <c r="V16" s="36">
        <v>0.57340000000000002</v>
      </c>
      <c r="W16" s="36">
        <v>0.45379999999999998</v>
      </c>
      <c r="X16" s="36">
        <v>0.46629999999999999</v>
      </c>
      <c r="Y16" s="37">
        <v>0.4647</v>
      </c>
      <c r="Z16" s="37">
        <v>0.46200000000000002</v>
      </c>
      <c r="AA16" s="37">
        <v>0.46460000000000001</v>
      </c>
      <c r="AB16" s="32">
        <v>0.4546</v>
      </c>
      <c r="AC16" s="32">
        <v>0.44969999999999999</v>
      </c>
      <c r="AD16" s="32">
        <v>0.5323</v>
      </c>
    </row>
    <row r="17" spans="2:30" x14ac:dyDescent="0.25">
      <c r="B17" s="31">
        <f t="shared" si="2"/>
        <v>3.5</v>
      </c>
      <c r="C17" s="31">
        <f t="shared" si="1"/>
        <v>210</v>
      </c>
      <c r="D17">
        <v>0.46860000000000002</v>
      </c>
      <c r="E17">
        <v>0.48199999999999998</v>
      </c>
      <c r="F17">
        <v>0.49569999999999997</v>
      </c>
      <c r="G17" s="32">
        <v>0.45879999999999999</v>
      </c>
      <c r="H17" s="32">
        <v>0.43459999999999999</v>
      </c>
      <c r="I17" s="32">
        <v>0.44040000000000001</v>
      </c>
      <c r="J17" s="32">
        <v>0.56299999999999994</v>
      </c>
      <c r="K17" s="32">
        <v>0.5212</v>
      </c>
      <c r="L17" s="32">
        <v>0.48649999999999999</v>
      </c>
      <c r="M17" s="33">
        <v>0.46100000000000002</v>
      </c>
      <c r="N17" s="33">
        <v>0.4526</v>
      </c>
      <c r="O17" s="33">
        <v>0.45179999999999998</v>
      </c>
      <c r="P17" s="34">
        <v>0.48399999999999999</v>
      </c>
      <c r="Q17" s="34">
        <v>0.4607</v>
      </c>
      <c r="R17" s="34">
        <v>0.46089999999999998</v>
      </c>
      <c r="S17" s="35">
        <v>0.48209999999999997</v>
      </c>
      <c r="T17" s="35">
        <v>0.5212</v>
      </c>
      <c r="U17" s="35">
        <v>0.51700000000000002</v>
      </c>
      <c r="V17" s="36">
        <v>0.56830000000000003</v>
      </c>
      <c r="W17" s="36">
        <v>0.45050000000000001</v>
      </c>
      <c r="X17" s="36">
        <v>0.46129999999999999</v>
      </c>
      <c r="Y17" s="37">
        <v>0.46089999999999998</v>
      </c>
      <c r="Z17" s="37">
        <v>0.45729999999999998</v>
      </c>
      <c r="AA17" s="37">
        <v>0.4602</v>
      </c>
      <c r="AB17" s="32">
        <v>0.45029999999999998</v>
      </c>
      <c r="AC17" s="32">
        <v>0.44340000000000002</v>
      </c>
      <c r="AD17" s="32">
        <v>0.52490000000000003</v>
      </c>
    </row>
    <row r="18" spans="2:30" x14ac:dyDescent="0.25">
      <c r="B18" s="31">
        <f t="shared" si="2"/>
        <v>3.75</v>
      </c>
      <c r="C18" s="31">
        <f t="shared" si="1"/>
        <v>225</v>
      </c>
      <c r="D18">
        <v>0.46729999999999999</v>
      </c>
      <c r="E18">
        <v>0.48209999999999997</v>
      </c>
      <c r="F18">
        <v>0.49530000000000002</v>
      </c>
      <c r="G18" s="32">
        <v>0.45490000000000003</v>
      </c>
      <c r="H18" s="32">
        <v>0.4299</v>
      </c>
      <c r="I18" s="32">
        <v>0.43590000000000001</v>
      </c>
      <c r="J18" s="32">
        <v>0.55640000000000001</v>
      </c>
      <c r="K18" s="32">
        <v>0.51780000000000004</v>
      </c>
      <c r="L18" s="32">
        <v>0.48159999999999997</v>
      </c>
      <c r="M18" s="33">
        <v>0.45679999999999998</v>
      </c>
      <c r="N18" s="33">
        <v>0.44829999999999998</v>
      </c>
      <c r="O18" s="33">
        <v>0.44679999999999997</v>
      </c>
      <c r="P18" s="34">
        <v>0.47970000000000002</v>
      </c>
      <c r="Q18" s="34">
        <v>0.45569999999999999</v>
      </c>
      <c r="R18" s="34">
        <v>0.45610000000000001</v>
      </c>
      <c r="S18" s="35">
        <v>0.47689999999999999</v>
      </c>
      <c r="T18" s="35">
        <v>0.51429999999999998</v>
      </c>
      <c r="U18" s="35">
        <v>0.51439999999999997</v>
      </c>
      <c r="V18" s="36">
        <v>0.56410000000000005</v>
      </c>
      <c r="W18" s="36">
        <v>0.44519999999999998</v>
      </c>
      <c r="X18" s="36">
        <v>0.45750000000000002</v>
      </c>
      <c r="Y18" s="37">
        <v>0.45600000000000002</v>
      </c>
      <c r="Z18" s="37">
        <v>0.45379999999999998</v>
      </c>
      <c r="AA18" s="37">
        <v>0.45619999999999999</v>
      </c>
      <c r="AB18" s="32">
        <v>0.44409999999999999</v>
      </c>
      <c r="AC18" s="32">
        <v>0.4365</v>
      </c>
      <c r="AD18" s="32">
        <v>0.5202</v>
      </c>
    </row>
    <row r="19" spans="2:30" x14ac:dyDescent="0.25">
      <c r="B19" s="31">
        <f t="shared" si="2"/>
        <v>4</v>
      </c>
      <c r="C19" s="31">
        <f t="shared" si="1"/>
        <v>240</v>
      </c>
      <c r="D19">
        <v>0.46700000000000003</v>
      </c>
      <c r="E19">
        <v>0.48139999999999999</v>
      </c>
      <c r="F19">
        <v>0.49440000000000001</v>
      </c>
      <c r="G19" s="32">
        <v>0.4511</v>
      </c>
      <c r="H19" s="32">
        <v>0.42559999999999998</v>
      </c>
      <c r="I19" s="32">
        <v>0.43230000000000002</v>
      </c>
      <c r="J19" s="32">
        <v>0.55420000000000003</v>
      </c>
      <c r="K19" s="32">
        <v>0.51449999999999996</v>
      </c>
      <c r="L19" s="32">
        <v>0.47839999999999999</v>
      </c>
      <c r="M19" s="33">
        <v>0.45290000000000002</v>
      </c>
      <c r="N19" s="33">
        <v>0.44479999999999997</v>
      </c>
      <c r="O19" s="33">
        <v>0.44330000000000003</v>
      </c>
      <c r="P19" s="34">
        <v>0.47570000000000001</v>
      </c>
      <c r="Q19" s="34">
        <v>0.4516</v>
      </c>
      <c r="R19" s="34">
        <v>0.4521</v>
      </c>
      <c r="S19" s="35">
        <v>0.47339999999999999</v>
      </c>
      <c r="T19" s="35">
        <v>0.51490000000000002</v>
      </c>
      <c r="U19" s="35">
        <v>0.51349999999999996</v>
      </c>
      <c r="V19" s="36">
        <v>0.55910000000000004</v>
      </c>
      <c r="W19" s="36">
        <v>0.44119999999999998</v>
      </c>
      <c r="X19" s="36">
        <v>0.4526</v>
      </c>
      <c r="Y19" s="37">
        <v>0.45169999999999999</v>
      </c>
      <c r="Z19" s="37">
        <v>0.44929999999999998</v>
      </c>
      <c r="AA19" s="37">
        <v>0.45140000000000002</v>
      </c>
      <c r="AB19" s="32">
        <v>0.43759999999999999</v>
      </c>
      <c r="AC19" s="32">
        <v>0.4304</v>
      </c>
      <c r="AD19" s="32">
        <v>0.5141</v>
      </c>
    </row>
    <row r="20" spans="2:30" x14ac:dyDescent="0.25">
      <c r="B20" s="31">
        <f t="shared" si="2"/>
        <v>4.25</v>
      </c>
      <c r="C20" s="31">
        <f t="shared" si="1"/>
        <v>255</v>
      </c>
      <c r="D20">
        <v>0.4667</v>
      </c>
      <c r="E20">
        <v>0.48130000000000001</v>
      </c>
      <c r="F20">
        <v>0.49409999999999998</v>
      </c>
      <c r="G20" s="32">
        <v>0.44640000000000002</v>
      </c>
      <c r="H20" s="32">
        <v>0.42170000000000002</v>
      </c>
      <c r="I20" s="32">
        <v>0.42770000000000002</v>
      </c>
      <c r="J20" s="32">
        <v>0.5504</v>
      </c>
      <c r="K20" s="32">
        <v>0.51019999999999999</v>
      </c>
      <c r="L20" s="32">
        <v>0.47349999999999998</v>
      </c>
      <c r="M20" s="33">
        <v>0.44879999999999998</v>
      </c>
      <c r="N20" s="33">
        <v>0.44019999999999998</v>
      </c>
      <c r="O20" s="33">
        <v>0.439</v>
      </c>
      <c r="P20" s="34">
        <v>0.47139999999999999</v>
      </c>
      <c r="Q20" s="34">
        <v>0.44719999999999999</v>
      </c>
      <c r="R20" s="34">
        <v>0.44779999999999998</v>
      </c>
      <c r="S20" s="35">
        <v>0.46960000000000002</v>
      </c>
      <c r="T20" s="35">
        <v>0.5081</v>
      </c>
      <c r="U20" s="35">
        <v>0.50990000000000002</v>
      </c>
      <c r="V20" s="36">
        <v>0.55600000000000005</v>
      </c>
      <c r="W20" s="36">
        <v>0.43619999999999998</v>
      </c>
      <c r="X20" s="36">
        <v>0.44800000000000001</v>
      </c>
      <c r="Y20" s="37">
        <v>0.4476</v>
      </c>
      <c r="Z20" s="37">
        <v>0.44469999999999998</v>
      </c>
      <c r="AA20" s="37">
        <v>0.44729999999999998</v>
      </c>
      <c r="AB20" s="32">
        <v>0.43219999999999997</v>
      </c>
      <c r="AC20" s="32">
        <v>0.42599999999999999</v>
      </c>
      <c r="AD20" s="32">
        <v>0.50719999999999998</v>
      </c>
    </row>
    <row r="21" spans="2:30" x14ac:dyDescent="0.25">
      <c r="B21" s="31">
        <f t="shared" si="2"/>
        <v>4.5</v>
      </c>
      <c r="C21" s="31">
        <f t="shared" si="1"/>
        <v>270</v>
      </c>
      <c r="D21">
        <v>0.46689999999999998</v>
      </c>
      <c r="E21">
        <v>0.48120000000000002</v>
      </c>
      <c r="F21">
        <v>0.49419999999999997</v>
      </c>
      <c r="G21" s="32">
        <v>0.4425</v>
      </c>
      <c r="H21" s="32">
        <v>0.41760000000000003</v>
      </c>
      <c r="I21" s="32">
        <v>0.42399999999999999</v>
      </c>
      <c r="J21" s="32">
        <v>0.54720000000000002</v>
      </c>
      <c r="K21" s="32">
        <v>0.50590000000000002</v>
      </c>
      <c r="L21" s="32">
        <v>0.46879999999999999</v>
      </c>
      <c r="M21" s="33">
        <v>0.44319999999999998</v>
      </c>
      <c r="N21" s="33">
        <v>0.436</v>
      </c>
      <c r="O21" s="33">
        <v>0.43490000000000001</v>
      </c>
      <c r="P21" s="34">
        <v>0.46700000000000003</v>
      </c>
      <c r="Q21" s="34">
        <v>0.44369999999999998</v>
      </c>
      <c r="R21" s="34">
        <v>0.44359999999999999</v>
      </c>
      <c r="S21" s="35">
        <v>0.46610000000000001</v>
      </c>
      <c r="T21" s="35">
        <v>0.50319999999999998</v>
      </c>
      <c r="U21" s="35">
        <v>0.50290000000000001</v>
      </c>
      <c r="V21" s="36">
        <v>0.54959999999999998</v>
      </c>
      <c r="W21" s="36">
        <v>0.43180000000000002</v>
      </c>
      <c r="X21" s="36">
        <v>0.44240000000000002</v>
      </c>
      <c r="Y21" s="37">
        <v>0.443</v>
      </c>
      <c r="Z21" s="37">
        <v>0.43969999999999998</v>
      </c>
      <c r="AA21" s="37">
        <v>0.44240000000000002</v>
      </c>
      <c r="AB21" s="32">
        <v>0.42830000000000001</v>
      </c>
      <c r="AC21" s="32">
        <v>0.42149999999999999</v>
      </c>
      <c r="AD21" s="32">
        <v>0.50039999999999996</v>
      </c>
    </row>
    <row r="22" spans="2:30" x14ac:dyDescent="0.25">
      <c r="B22" s="31">
        <f t="shared" si="2"/>
        <v>4.75</v>
      </c>
      <c r="C22" s="31">
        <f t="shared" si="1"/>
        <v>285</v>
      </c>
      <c r="D22">
        <v>0.46629999999999999</v>
      </c>
      <c r="E22">
        <v>0.48060000000000003</v>
      </c>
      <c r="F22">
        <v>0.49380000000000002</v>
      </c>
      <c r="G22" s="32">
        <v>0.43930000000000002</v>
      </c>
      <c r="H22" s="32">
        <v>0.41370000000000001</v>
      </c>
      <c r="I22" s="32">
        <v>0.41959999999999997</v>
      </c>
      <c r="J22" s="32">
        <v>0.5423</v>
      </c>
      <c r="K22" s="32">
        <v>0.502</v>
      </c>
      <c r="L22" s="32">
        <v>0.46589999999999998</v>
      </c>
      <c r="M22" s="33">
        <v>0.43940000000000001</v>
      </c>
      <c r="N22" s="33">
        <v>0.432</v>
      </c>
      <c r="O22" s="33">
        <v>0.43059999999999998</v>
      </c>
      <c r="P22" s="34">
        <v>0.4627</v>
      </c>
      <c r="Q22" s="34">
        <v>0.43930000000000002</v>
      </c>
      <c r="R22" s="34">
        <v>0.4395</v>
      </c>
      <c r="S22" s="35">
        <v>0.46060000000000001</v>
      </c>
      <c r="T22" s="35">
        <v>0.50349999999999995</v>
      </c>
      <c r="U22" s="35">
        <v>0.498</v>
      </c>
      <c r="V22" s="36">
        <v>0.54669999999999996</v>
      </c>
      <c r="W22" s="36">
        <v>0.4279</v>
      </c>
      <c r="X22" s="36">
        <v>0.43840000000000001</v>
      </c>
      <c r="Y22" s="37">
        <v>0.43919999999999998</v>
      </c>
      <c r="Z22" s="37">
        <v>0.43690000000000001</v>
      </c>
      <c r="AA22" s="37">
        <v>0.43869999999999998</v>
      </c>
      <c r="AB22" s="32">
        <v>0.4244</v>
      </c>
      <c r="AC22" s="32">
        <v>0.41620000000000001</v>
      </c>
      <c r="AD22" s="32">
        <v>0.49840000000000001</v>
      </c>
    </row>
    <row r="23" spans="2:30" x14ac:dyDescent="0.25">
      <c r="B23" s="31">
        <f t="shared" si="2"/>
        <v>5</v>
      </c>
      <c r="C23" s="31">
        <f t="shared" si="1"/>
        <v>300</v>
      </c>
      <c r="D23">
        <v>0.46610000000000001</v>
      </c>
      <c r="E23">
        <v>0.4803</v>
      </c>
      <c r="F23">
        <v>0.4929</v>
      </c>
      <c r="G23" s="32">
        <v>0.435</v>
      </c>
      <c r="H23" s="32">
        <v>0.41</v>
      </c>
      <c r="I23" s="32">
        <v>0.41549999999999998</v>
      </c>
      <c r="J23" s="32">
        <v>0.54039999999999999</v>
      </c>
      <c r="K23" s="32">
        <v>0.49940000000000001</v>
      </c>
      <c r="L23" s="32">
        <v>0.46250000000000002</v>
      </c>
      <c r="M23" s="33">
        <v>0.43509999999999999</v>
      </c>
      <c r="N23" s="33">
        <v>0.42809999999999998</v>
      </c>
      <c r="O23" s="33">
        <v>0.42630000000000001</v>
      </c>
      <c r="P23" s="34">
        <v>0.45939999999999998</v>
      </c>
      <c r="Q23" s="34">
        <v>0.43519999999999998</v>
      </c>
      <c r="R23" s="34">
        <v>0.43540000000000001</v>
      </c>
      <c r="S23" s="35">
        <v>0.45639999999999997</v>
      </c>
      <c r="T23" s="35">
        <v>0.4995</v>
      </c>
      <c r="U23" s="35">
        <v>0.49080000000000001</v>
      </c>
      <c r="V23" s="36">
        <v>0.54169999999999996</v>
      </c>
      <c r="W23" s="36">
        <v>0.42359999999999998</v>
      </c>
      <c r="X23" s="36">
        <v>0.4345</v>
      </c>
      <c r="Y23" s="37">
        <v>0.43580000000000002</v>
      </c>
      <c r="Z23" s="37">
        <v>0.43280000000000002</v>
      </c>
      <c r="AA23" s="37">
        <v>0.435</v>
      </c>
      <c r="AB23" s="32">
        <v>0.41959999999999997</v>
      </c>
      <c r="AC23" s="32">
        <v>0.41310000000000002</v>
      </c>
      <c r="AD23" s="32">
        <v>0.49259999999999998</v>
      </c>
    </row>
    <row r="24" spans="2:30" x14ac:dyDescent="0.25">
      <c r="B24" s="38"/>
      <c r="C24" s="31"/>
      <c r="D24" s="55" t="s">
        <v>48</v>
      </c>
      <c r="E24" s="55"/>
      <c r="F24" s="55"/>
      <c r="G24" s="52" t="s">
        <v>49</v>
      </c>
      <c r="H24" s="52"/>
      <c r="I24" s="52"/>
      <c r="J24" s="52" t="s">
        <v>59</v>
      </c>
      <c r="K24" s="52"/>
      <c r="L24" s="52"/>
      <c r="M24" s="56" t="s">
        <v>50</v>
      </c>
      <c r="N24" s="56"/>
      <c r="O24" s="56"/>
      <c r="P24" s="57" t="s">
        <v>56</v>
      </c>
      <c r="Q24" s="57"/>
      <c r="R24" s="57"/>
      <c r="S24" s="53" t="s">
        <v>55</v>
      </c>
      <c r="T24" s="53"/>
      <c r="U24" s="53"/>
      <c r="V24" s="54" t="s">
        <v>51</v>
      </c>
      <c r="W24" s="54"/>
      <c r="X24" s="54"/>
      <c r="Y24" s="51" t="s">
        <v>57</v>
      </c>
      <c r="Z24" s="51"/>
      <c r="AA24" s="51"/>
      <c r="AB24" s="52" t="s">
        <v>58</v>
      </c>
      <c r="AC24" s="52"/>
      <c r="AD24" s="52"/>
    </row>
    <row r="25" spans="2:30" x14ac:dyDescent="0.25">
      <c r="B25" s="38"/>
      <c r="C25" s="31" t="s">
        <v>52</v>
      </c>
      <c r="D25" s="31">
        <f>(D3-D23)/5</f>
        <v>2.7399999999999981E-3</v>
      </c>
      <c r="E25" s="31">
        <f t="shared" ref="E25:L25" si="3">(E3-E23)/5</f>
        <v>2.1399999999999974E-3</v>
      </c>
      <c r="F25" s="31">
        <f t="shared" si="3"/>
        <v>1.0399999999999964E-3</v>
      </c>
      <c r="G25" s="31">
        <f t="shared" si="3"/>
        <v>1.8239999999999999E-2</v>
      </c>
      <c r="H25" s="31">
        <f t="shared" si="3"/>
        <v>1.8720000000000014E-2</v>
      </c>
      <c r="I25" s="31">
        <f t="shared" si="3"/>
        <v>1.814E-2</v>
      </c>
      <c r="J25" s="31">
        <f t="shared" si="3"/>
        <v>1.8419999999999992E-2</v>
      </c>
      <c r="K25" s="31">
        <f>AVERAGE(J25,L25)</f>
        <v>1.862999999999999E-2</v>
      </c>
      <c r="L25" s="31">
        <f t="shared" si="3"/>
        <v>1.8839999999999989E-2</v>
      </c>
      <c r="M25" s="31">
        <f t="shared" ref="M25:AD25" si="4">(M3-M23)/5</f>
        <v>1.8079999999999995E-2</v>
      </c>
      <c r="N25" s="31">
        <f t="shared" si="4"/>
        <v>1.7520000000000015E-2</v>
      </c>
      <c r="O25" s="31">
        <f t="shared" si="4"/>
        <v>1.916E-2</v>
      </c>
      <c r="P25" s="31">
        <f t="shared" si="4"/>
        <v>1.7800000000000003E-2</v>
      </c>
      <c r="Q25" s="31">
        <f t="shared" si="4"/>
        <v>1.9000000000000006E-2</v>
      </c>
      <c r="R25" s="31">
        <f t="shared" si="4"/>
        <v>1.8019999999999991E-2</v>
      </c>
      <c r="S25" s="31">
        <f t="shared" si="4"/>
        <v>1.9279999999999999E-2</v>
      </c>
      <c r="T25" s="31">
        <f t="shared" si="4"/>
        <v>1.7099999999999994E-2</v>
      </c>
      <c r="U25" s="31">
        <f t="shared" si="4"/>
        <v>1.9579999999999997E-2</v>
      </c>
      <c r="V25" s="31">
        <f t="shared" si="4"/>
        <v>1.8700000000000005E-2</v>
      </c>
      <c r="W25" s="31">
        <f t="shared" si="4"/>
        <v>1.8920000000000003E-2</v>
      </c>
      <c r="X25" s="31">
        <f t="shared" si="4"/>
        <v>2.0760000000000001E-2</v>
      </c>
      <c r="Y25" s="31">
        <f t="shared" si="4"/>
        <v>1.8859999999999998E-2</v>
      </c>
      <c r="Z25" s="31">
        <f t="shared" si="4"/>
        <v>1.8420000000000002E-2</v>
      </c>
      <c r="AA25" s="31">
        <f t="shared" si="4"/>
        <v>1.8000000000000006E-2</v>
      </c>
      <c r="AB25" s="31">
        <f t="shared" si="4"/>
        <v>2.8140000000000009E-2</v>
      </c>
      <c r="AC25" s="31">
        <f t="shared" si="4"/>
        <v>2.8559999999999985E-2</v>
      </c>
      <c r="AD25" s="31">
        <f t="shared" si="4"/>
        <v>3.0339999999999999E-2</v>
      </c>
    </row>
    <row r="26" spans="2:30" x14ac:dyDescent="0.25">
      <c r="B26" s="38"/>
      <c r="C26" s="31" t="s">
        <v>53</v>
      </c>
      <c r="D26" s="50">
        <f>AVERAGE(D25:F25)</f>
        <v>1.9733333333333308E-3</v>
      </c>
      <c r="E26" s="50"/>
      <c r="F26" s="50"/>
      <c r="G26" s="50">
        <f>AVERAGE(G25:I25)</f>
        <v>1.836666666666667E-2</v>
      </c>
      <c r="H26" s="50"/>
      <c r="I26" s="50"/>
      <c r="J26" s="50">
        <f>AVERAGE(J25:L25)</f>
        <v>1.862999999999999E-2</v>
      </c>
      <c r="K26" s="50"/>
      <c r="L26" s="50"/>
      <c r="M26" s="50">
        <f>AVERAGE(M25:O25)</f>
        <v>1.8253333333333333E-2</v>
      </c>
      <c r="N26" s="50"/>
      <c r="O26" s="50"/>
      <c r="P26" s="50">
        <f>AVERAGE(P25:R25)</f>
        <v>1.8273333333333336E-2</v>
      </c>
      <c r="Q26" s="50"/>
      <c r="R26" s="50"/>
      <c r="S26" s="50">
        <f>AVERAGE(S25:U25)</f>
        <v>1.8653333333333331E-2</v>
      </c>
      <c r="T26" s="50"/>
      <c r="U26" s="50"/>
      <c r="V26" s="50">
        <f>AVERAGE(V25:X25)</f>
        <v>1.9460000000000002E-2</v>
      </c>
      <c r="W26" s="50"/>
      <c r="X26" s="50"/>
      <c r="Y26" s="50">
        <f>AVERAGE(Y25:AA25)</f>
        <v>1.8426666666666671E-2</v>
      </c>
      <c r="Z26" s="50"/>
      <c r="AA26" s="50"/>
      <c r="AB26" s="50">
        <f>AVERAGE(AB25:AD25)</f>
        <v>2.9013333333333332E-2</v>
      </c>
      <c r="AC26" s="50"/>
      <c r="AD26" s="50"/>
    </row>
    <row r="27" spans="2:30" x14ac:dyDescent="0.25">
      <c r="B27" s="31"/>
      <c r="C27" s="31" t="s">
        <v>11</v>
      </c>
      <c r="D27" s="31"/>
      <c r="E27" s="31"/>
      <c r="F27" s="31"/>
      <c r="G27" s="31">
        <f>((G25-$D$26)*0.15)/(0.53*0.005)</f>
        <v>0.9207547169811322</v>
      </c>
      <c r="H27" s="31">
        <f t="shared" ref="H27:AD27" si="5">((H25-$D$26)*0.15)/(0.53*0.005)</f>
        <v>0.94792452830188778</v>
      </c>
      <c r="I27" s="31">
        <f t="shared" si="5"/>
        <v>0.91509433962264175</v>
      </c>
      <c r="J27" s="31">
        <f>((J25-$D$26)*0.15)/(0.53*0.005)</f>
        <v>0.93094339622641475</v>
      </c>
      <c r="K27" s="31">
        <f>((K25-$D$26)*0.15)/(0.53*0.005)</f>
        <v>0.94283018867924495</v>
      </c>
      <c r="L27" s="31">
        <f t="shared" si="5"/>
        <v>0.95471698113207504</v>
      </c>
      <c r="M27" s="31">
        <f t="shared" si="5"/>
        <v>0.91169811320754712</v>
      </c>
      <c r="N27" s="31">
        <f t="shared" si="5"/>
        <v>0.88000000000000089</v>
      </c>
      <c r="O27" s="31">
        <f t="shared" si="5"/>
        <v>0.97283018867924542</v>
      </c>
      <c r="P27" s="31">
        <f t="shared" si="5"/>
        <v>0.89584905660377379</v>
      </c>
      <c r="Q27" s="31">
        <f t="shared" si="5"/>
        <v>0.96377358490566079</v>
      </c>
      <c r="R27" s="31">
        <f t="shared" si="5"/>
        <v>0.9083018867924525</v>
      </c>
      <c r="S27" s="31">
        <f t="shared" si="5"/>
        <v>0.97962264150943401</v>
      </c>
      <c r="T27" s="31">
        <f t="shared" si="5"/>
        <v>0.85622641509433939</v>
      </c>
      <c r="U27" s="31">
        <f t="shared" si="5"/>
        <v>0.99660377358490548</v>
      </c>
      <c r="V27" s="31">
        <f t="shared" si="5"/>
        <v>0.94679245283018909</v>
      </c>
      <c r="W27" s="31">
        <f t="shared" si="5"/>
        <v>0.95924528301886824</v>
      </c>
      <c r="X27" s="31">
        <f>AVERAGE(V27:W27)</f>
        <v>0.95301886792452861</v>
      </c>
      <c r="Y27" s="31">
        <f t="shared" si="5"/>
        <v>0.95584905660377362</v>
      </c>
      <c r="Z27" s="31">
        <f t="shared" si="5"/>
        <v>0.93094339622641542</v>
      </c>
      <c r="AA27" s="31">
        <f t="shared" si="5"/>
        <v>0.90716981132075514</v>
      </c>
      <c r="AB27" s="31">
        <f t="shared" si="5"/>
        <v>1.4811320754716986</v>
      </c>
      <c r="AC27" s="31">
        <f t="shared" si="5"/>
        <v>1.5049056603773576</v>
      </c>
      <c r="AD27" s="31">
        <f t="shared" si="5"/>
        <v>1.6056603773584905</v>
      </c>
    </row>
    <row r="28" spans="2:30" x14ac:dyDescent="0.25">
      <c r="B28" s="31"/>
      <c r="C28" s="31" t="s">
        <v>54</v>
      </c>
      <c r="D28" s="50"/>
      <c r="E28" s="50"/>
      <c r="F28" s="50"/>
      <c r="G28" s="50">
        <f>AVERAGE(G27:I27)</f>
        <v>0.92792452830188721</v>
      </c>
      <c r="H28" s="50"/>
      <c r="I28" s="50"/>
      <c r="J28" s="50">
        <f>AVERAGE(J27:L27)</f>
        <v>0.94283018867924495</v>
      </c>
      <c r="K28" s="50"/>
      <c r="L28" s="50"/>
      <c r="M28" s="50">
        <f>AVERAGE(M27:O27)</f>
        <v>0.92150943396226437</v>
      </c>
      <c r="N28" s="50"/>
      <c r="O28" s="50"/>
      <c r="P28" s="50">
        <f>AVERAGE(P27:R27)</f>
        <v>0.92264150943396228</v>
      </c>
      <c r="Q28" s="50"/>
      <c r="R28" s="50"/>
      <c r="S28" s="50">
        <f>AVERAGE(S27:U27)</f>
        <v>0.94415094339622618</v>
      </c>
      <c r="T28" s="50"/>
      <c r="U28" s="50"/>
      <c r="V28" s="50">
        <f>AVERAGE(V27:X27)</f>
        <v>0.9530188679245285</v>
      </c>
      <c r="W28" s="50"/>
      <c r="X28" s="50"/>
      <c r="Y28" s="50">
        <f>AVERAGE(Y27:AA27)</f>
        <v>0.93132075471698139</v>
      </c>
      <c r="Z28" s="50"/>
      <c r="AA28" s="50"/>
      <c r="AB28" s="50">
        <f>AVERAGE(AB27:AD27)</f>
        <v>1.5305660377358488</v>
      </c>
      <c r="AC28" s="50"/>
      <c r="AD28" s="50"/>
    </row>
    <row r="30" spans="2:30" x14ac:dyDescent="0.25">
      <c r="E30" s="31" t="s">
        <v>49</v>
      </c>
      <c r="F30" s="31" t="s">
        <v>59</v>
      </c>
      <c r="G30" s="31" t="s">
        <v>50</v>
      </c>
      <c r="H30" s="31" t="s">
        <v>56</v>
      </c>
      <c r="I30" s="31" t="s">
        <v>55</v>
      </c>
      <c r="J30" s="31" t="s">
        <v>51</v>
      </c>
      <c r="K30" s="31" t="s">
        <v>57</v>
      </c>
      <c r="L30" s="31" t="s">
        <v>58</v>
      </c>
    </row>
    <row r="31" spans="2:30" x14ac:dyDescent="0.25">
      <c r="E31" s="31">
        <v>0.9207547169811322</v>
      </c>
      <c r="F31" s="31">
        <v>0.93094339622641475</v>
      </c>
      <c r="G31" s="31">
        <v>0.91169811320754712</v>
      </c>
      <c r="H31" s="31">
        <v>0.89584905660377379</v>
      </c>
      <c r="I31" s="31">
        <v>0.97962264150943401</v>
      </c>
      <c r="J31" s="31">
        <v>0.94679245283018909</v>
      </c>
      <c r="K31" s="31">
        <v>0.95584905660377362</v>
      </c>
      <c r="L31" s="31">
        <v>1.4811320754716986</v>
      </c>
    </row>
    <row r="32" spans="2:30" x14ac:dyDescent="0.25">
      <c r="E32" s="31">
        <v>0.94792452830188778</v>
      </c>
      <c r="F32" s="31">
        <v>0.94283018867924495</v>
      </c>
      <c r="G32" s="31">
        <v>0.88000000000000089</v>
      </c>
      <c r="H32" s="31">
        <v>0.96377358490566079</v>
      </c>
      <c r="I32" s="31">
        <v>0.85622641509433939</v>
      </c>
      <c r="J32" s="31">
        <v>0.95924528301886824</v>
      </c>
      <c r="K32" s="31">
        <v>0.93094339622641542</v>
      </c>
      <c r="L32" s="31">
        <v>1.5049056603773576</v>
      </c>
    </row>
    <row r="33" spans="5:12" x14ac:dyDescent="0.25">
      <c r="E33" s="31">
        <v>0.91509433962264175</v>
      </c>
      <c r="F33" s="31">
        <v>0.95471698113207504</v>
      </c>
      <c r="G33" s="31">
        <v>0.97283018867924542</v>
      </c>
      <c r="H33" s="31">
        <v>0.9083018867924525</v>
      </c>
      <c r="I33" s="31">
        <v>0.99660377358490548</v>
      </c>
      <c r="J33" s="31">
        <v>0.95301886792452861</v>
      </c>
      <c r="K33" s="31">
        <v>0.90716981132075514</v>
      </c>
      <c r="L33" s="31">
        <v>1.6056603773584905</v>
      </c>
    </row>
  </sheetData>
  <mergeCells count="36">
    <mergeCell ref="S2:U2"/>
    <mergeCell ref="V2:X2"/>
    <mergeCell ref="Y2:AA2"/>
    <mergeCell ref="AB2:AD2"/>
    <mergeCell ref="D24:F24"/>
    <mergeCell ref="G24:I24"/>
    <mergeCell ref="J24:L24"/>
    <mergeCell ref="M24:O24"/>
    <mergeCell ref="D2:F2"/>
    <mergeCell ref="G2:I2"/>
    <mergeCell ref="J2:L2"/>
    <mergeCell ref="M2:O2"/>
    <mergeCell ref="P2:R2"/>
    <mergeCell ref="P24:R24"/>
    <mergeCell ref="S24:U24"/>
    <mergeCell ref="V24:X24"/>
    <mergeCell ref="Y24:AA24"/>
    <mergeCell ref="AB24:AD24"/>
    <mergeCell ref="S26:U26"/>
    <mergeCell ref="V26:X26"/>
    <mergeCell ref="Y26:AA26"/>
    <mergeCell ref="AB26:AD26"/>
    <mergeCell ref="D28:F28"/>
    <mergeCell ref="G28:I28"/>
    <mergeCell ref="J28:L28"/>
    <mergeCell ref="M28:O28"/>
    <mergeCell ref="D26:F26"/>
    <mergeCell ref="G26:I26"/>
    <mergeCell ref="J26:L26"/>
    <mergeCell ref="M26:O26"/>
    <mergeCell ref="AB28:AD28"/>
    <mergeCell ref="P26:R26"/>
    <mergeCell ref="P28:R28"/>
    <mergeCell ref="S28:U28"/>
    <mergeCell ref="V28:X28"/>
    <mergeCell ref="Y28:AA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862F-9443-4E29-B8F8-03E4130DD56C}">
  <dimension ref="B2:AD33"/>
  <sheetViews>
    <sheetView topLeftCell="B16" workbookViewId="0">
      <selection activeCell="J33" sqref="E30:J33"/>
    </sheetView>
  </sheetViews>
  <sheetFormatPr defaultRowHeight="15" x14ac:dyDescent="0.25"/>
  <sheetData>
    <row r="2" spans="2:30" x14ac:dyDescent="0.25">
      <c r="B2" s="31" t="s">
        <v>47</v>
      </c>
      <c r="C2" s="31" t="s">
        <v>29</v>
      </c>
      <c r="D2" s="55" t="s">
        <v>48</v>
      </c>
      <c r="E2" s="55"/>
      <c r="F2" s="55"/>
      <c r="G2" s="52" t="s">
        <v>49</v>
      </c>
      <c r="H2" s="52"/>
      <c r="I2" s="52"/>
      <c r="J2" s="52" t="s">
        <v>59</v>
      </c>
      <c r="K2" s="52"/>
      <c r="L2" s="52"/>
      <c r="M2" s="56" t="s">
        <v>50</v>
      </c>
      <c r="N2" s="56"/>
      <c r="O2" s="56"/>
      <c r="P2" s="57" t="s">
        <v>56</v>
      </c>
      <c r="Q2" s="57"/>
      <c r="R2" s="57"/>
      <c r="S2" s="53" t="s">
        <v>55</v>
      </c>
      <c r="T2" s="53"/>
      <c r="U2" s="53"/>
      <c r="V2" s="54" t="s">
        <v>51</v>
      </c>
      <c r="W2" s="54"/>
      <c r="X2" s="54"/>
      <c r="Y2" s="51" t="s">
        <v>57</v>
      </c>
      <c r="Z2" s="51"/>
      <c r="AA2" s="51"/>
      <c r="AB2" s="52" t="s">
        <v>58</v>
      </c>
      <c r="AC2" s="52"/>
      <c r="AD2" s="52"/>
    </row>
    <row r="3" spans="2:30" x14ac:dyDescent="0.25">
      <c r="B3" s="31">
        <v>0</v>
      </c>
      <c r="C3" s="31">
        <v>0</v>
      </c>
      <c r="D3">
        <v>0.4798</v>
      </c>
      <c r="E3">
        <v>0.49099999999999999</v>
      </c>
      <c r="F3">
        <v>0.49809999999999999</v>
      </c>
      <c r="G3" s="32">
        <v>0.5262</v>
      </c>
      <c r="H3" s="32">
        <v>0.50360000000000005</v>
      </c>
      <c r="I3" s="32">
        <v>0.50619999999999998</v>
      </c>
      <c r="J3" s="32">
        <v>0.63249999999999995</v>
      </c>
      <c r="K3" s="32">
        <v>0.56510000000000005</v>
      </c>
      <c r="L3" s="32">
        <v>0.55669999999999997</v>
      </c>
      <c r="M3" s="33">
        <v>0.52549999999999997</v>
      </c>
      <c r="N3" s="33">
        <v>0.51570000000000005</v>
      </c>
      <c r="O3" s="33">
        <v>0.52210000000000001</v>
      </c>
      <c r="P3" s="34">
        <v>0.5484</v>
      </c>
      <c r="Q3" s="34">
        <v>0.5302</v>
      </c>
      <c r="R3" s="34">
        <v>0.52549999999999997</v>
      </c>
      <c r="S3" s="35">
        <v>0.55279999999999996</v>
      </c>
      <c r="T3" s="35">
        <v>0.58499999999999996</v>
      </c>
      <c r="U3" s="35">
        <v>0.5887</v>
      </c>
      <c r="V3" s="36">
        <v>0.63519999999999999</v>
      </c>
      <c r="W3" s="36">
        <v>0.51819999999999999</v>
      </c>
      <c r="X3" s="36">
        <v>0.5383</v>
      </c>
      <c r="Y3" s="37">
        <v>0.53010000000000002</v>
      </c>
      <c r="Z3" s="37">
        <v>0.52490000000000003</v>
      </c>
      <c r="AA3" s="37">
        <v>0.52500000000000002</v>
      </c>
      <c r="AB3" s="32">
        <v>0.56030000000000002</v>
      </c>
      <c r="AC3" s="32">
        <v>0.55589999999999995</v>
      </c>
      <c r="AD3" s="32">
        <v>0.64429999999999998</v>
      </c>
    </row>
    <row r="4" spans="2:30" x14ac:dyDescent="0.25">
      <c r="B4" s="31">
        <f t="shared" ref="B4:B13" si="0">C4/60</f>
        <v>0.25</v>
      </c>
      <c r="C4" s="31">
        <f>C3+15</f>
        <v>15</v>
      </c>
      <c r="D4">
        <v>0.47220000000000001</v>
      </c>
      <c r="E4">
        <v>0.4864</v>
      </c>
      <c r="F4">
        <v>0.49940000000000001</v>
      </c>
      <c r="G4" s="32">
        <v>0.52090000000000003</v>
      </c>
      <c r="H4" s="32">
        <v>0.49830000000000002</v>
      </c>
      <c r="I4" s="32">
        <v>0.50339999999999996</v>
      </c>
      <c r="J4" s="32">
        <v>0.62</v>
      </c>
      <c r="K4" s="32">
        <v>0.56059999999999999</v>
      </c>
      <c r="L4" s="32">
        <v>0.54920000000000002</v>
      </c>
      <c r="M4" s="33">
        <v>0.51859999999999995</v>
      </c>
      <c r="N4" s="33">
        <v>0.51349999999999996</v>
      </c>
      <c r="O4" s="33">
        <v>0.51919999999999999</v>
      </c>
      <c r="P4" s="34">
        <v>0.54679999999999995</v>
      </c>
      <c r="Q4" s="34">
        <v>0.52280000000000004</v>
      </c>
      <c r="R4" s="34">
        <v>0.51780000000000004</v>
      </c>
      <c r="S4" s="35">
        <v>0.54679999999999995</v>
      </c>
      <c r="T4" s="35">
        <v>0.57779999999999998</v>
      </c>
      <c r="U4" s="35">
        <v>0.5887</v>
      </c>
      <c r="V4" s="36">
        <v>0.63029999999999997</v>
      </c>
      <c r="W4" s="36">
        <v>0.51390000000000002</v>
      </c>
      <c r="X4" s="36">
        <v>0.53010000000000002</v>
      </c>
      <c r="Y4" s="37">
        <v>0.52310000000000001</v>
      </c>
      <c r="Z4" s="37">
        <v>0.51880000000000004</v>
      </c>
      <c r="AA4" s="37">
        <v>0.51929999999999998</v>
      </c>
      <c r="AB4" s="32">
        <v>0.54910000000000003</v>
      </c>
      <c r="AC4" s="32">
        <v>0.54449999999999998</v>
      </c>
      <c r="AD4" s="32">
        <v>0.63260000000000005</v>
      </c>
    </row>
    <row r="5" spans="2:30" x14ac:dyDescent="0.25">
      <c r="B5" s="31">
        <f t="shared" si="0"/>
        <v>0.5</v>
      </c>
      <c r="C5" s="31">
        <f t="shared" ref="C5:C23" si="1">C4+15</f>
        <v>30</v>
      </c>
      <c r="D5">
        <v>0.47149999999999997</v>
      </c>
      <c r="E5">
        <v>0.48480000000000001</v>
      </c>
      <c r="F5">
        <v>0.49790000000000001</v>
      </c>
      <c r="G5" s="32">
        <v>0.51800000000000002</v>
      </c>
      <c r="H5" s="32">
        <v>0.49490000000000001</v>
      </c>
      <c r="I5" s="32">
        <v>0.50219999999999998</v>
      </c>
      <c r="J5" s="32">
        <v>0.61650000000000005</v>
      </c>
      <c r="K5" s="32">
        <v>0.55649999999999999</v>
      </c>
      <c r="L5" s="32">
        <v>0.5413</v>
      </c>
      <c r="M5" s="33">
        <v>0.51119999999999999</v>
      </c>
      <c r="N5" s="33">
        <v>0.50980000000000003</v>
      </c>
      <c r="O5" s="33">
        <v>0.51280000000000003</v>
      </c>
      <c r="P5" s="34">
        <v>0.54169999999999996</v>
      </c>
      <c r="Q5" s="34">
        <v>0.51590000000000003</v>
      </c>
      <c r="R5" s="34">
        <v>0.51129999999999998</v>
      </c>
      <c r="S5" s="35">
        <v>0.54090000000000005</v>
      </c>
      <c r="T5" s="35">
        <v>0.57440000000000002</v>
      </c>
      <c r="U5" s="35">
        <v>0.57540000000000002</v>
      </c>
      <c r="V5" s="36">
        <v>0.62549999999999994</v>
      </c>
      <c r="W5" s="36">
        <v>0.50949999999999995</v>
      </c>
      <c r="X5" s="36">
        <v>0.52270000000000005</v>
      </c>
      <c r="Y5" s="37">
        <v>0.51890000000000003</v>
      </c>
      <c r="Z5" s="37">
        <v>0.51319999999999999</v>
      </c>
      <c r="AA5" s="37">
        <v>0.51659999999999995</v>
      </c>
      <c r="AB5" s="32">
        <v>0.53869999999999996</v>
      </c>
      <c r="AC5" s="32">
        <v>0.53580000000000005</v>
      </c>
      <c r="AD5" s="32">
        <v>0.62039999999999995</v>
      </c>
    </row>
    <row r="6" spans="2:30" x14ac:dyDescent="0.25">
      <c r="B6" s="31">
        <f t="shared" si="0"/>
        <v>0.75</v>
      </c>
      <c r="C6" s="31">
        <f t="shared" si="1"/>
        <v>45</v>
      </c>
      <c r="D6">
        <v>0.47199999999999998</v>
      </c>
      <c r="E6">
        <v>0.48499999999999999</v>
      </c>
      <c r="F6">
        <v>0.49880000000000002</v>
      </c>
      <c r="G6" s="32">
        <v>0.51339999999999997</v>
      </c>
      <c r="H6" s="32">
        <v>0.49</v>
      </c>
      <c r="I6" s="32">
        <v>0.49669999999999997</v>
      </c>
      <c r="J6" s="32">
        <v>0.61070000000000002</v>
      </c>
      <c r="K6" s="32">
        <v>0.55459999999999998</v>
      </c>
      <c r="L6" s="32">
        <v>0.53739999999999999</v>
      </c>
      <c r="M6" s="33">
        <v>0.50629999999999997</v>
      </c>
      <c r="N6" s="33">
        <v>0.50609999999999999</v>
      </c>
      <c r="O6" s="33">
        <v>0.50719999999999998</v>
      </c>
      <c r="P6" s="34">
        <v>0.53810000000000002</v>
      </c>
      <c r="Q6" s="34">
        <v>0.51160000000000005</v>
      </c>
      <c r="R6" s="34">
        <v>0.50580000000000003</v>
      </c>
      <c r="S6" s="35">
        <v>0.53590000000000004</v>
      </c>
      <c r="T6" s="35">
        <v>0.56710000000000005</v>
      </c>
      <c r="U6" s="35">
        <v>0.5675</v>
      </c>
      <c r="V6" s="36">
        <v>0.6179</v>
      </c>
      <c r="W6" s="36">
        <v>0.50270000000000004</v>
      </c>
      <c r="X6" s="36">
        <v>0.51880000000000004</v>
      </c>
      <c r="Y6" s="37">
        <v>0.51380000000000003</v>
      </c>
      <c r="Z6" s="37">
        <v>0.50980000000000003</v>
      </c>
      <c r="AA6" s="37">
        <v>0.51100000000000001</v>
      </c>
      <c r="AB6" s="32">
        <v>0.52980000000000005</v>
      </c>
      <c r="AC6" s="32">
        <v>0.52859999999999996</v>
      </c>
      <c r="AD6" s="32">
        <v>0.61070000000000002</v>
      </c>
    </row>
    <row r="7" spans="2:30" x14ac:dyDescent="0.25">
      <c r="B7" s="31">
        <f t="shared" si="0"/>
        <v>1</v>
      </c>
      <c r="C7" s="31">
        <f t="shared" si="1"/>
        <v>60</v>
      </c>
      <c r="D7">
        <v>0.47199999999999998</v>
      </c>
      <c r="E7">
        <v>0.48580000000000001</v>
      </c>
      <c r="F7">
        <v>0.49880000000000002</v>
      </c>
      <c r="G7" s="32">
        <v>0.50890000000000002</v>
      </c>
      <c r="H7" s="32">
        <v>0.48509999999999998</v>
      </c>
      <c r="I7" s="32">
        <v>0.48949999999999999</v>
      </c>
      <c r="J7" s="32">
        <v>0.60740000000000005</v>
      </c>
      <c r="K7" s="32">
        <v>0.55149999999999999</v>
      </c>
      <c r="L7" s="32">
        <v>0.53290000000000004</v>
      </c>
      <c r="M7" s="33">
        <v>0.502</v>
      </c>
      <c r="N7" s="33">
        <v>0.50170000000000003</v>
      </c>
      <c r="O7" s="33">
        <v>0.50249999999999995</v>
      </c>
      <c r="P7" s="34">
        <v>0.53139999999999998</v>
      </c>
      <c r="Q7" s="34">
        <v>0.50629999999999997</v>
      </c>
      <c r="R7" s="34">
        <v>0.50090000000000001</v>
      </c>
      <c r="S7" s="35">
        <v>0.53149999999999997</v>
      </c>
      <c r="T7" s="35">
        <v>0.56440000000000001</v>
      </c>
      <c r="U7" s="35">
        <v>0.56310000000000004</v>
      </c>
      <c r="V7" s="36">
        <v>0.61370000000000002</v>
      </c>
      <c r="W7" s="36">
        <v>0.49880000000000002</v>
      </c>
      <c r="X7" s="36">
        <v>0.51580000000000004</v>
      </c>
      <c r="Y7" s="37">
        <v>0.50870000000000004</v>
      </c>
      <c r="Z7" s="37">
        <v>0.50429999999999997</v>
      </c>
      <c r="AA7" s="37">
        <v>0.50700000000000001</v>
      </c>
      <c r="AB7" s="32">
        <v>0.52200000000000002</v>
      </c>
      <c r="AC7" s="32">
        <v>0.51890000000000003</v>
      </c>
      <c r="AD7" s="32">
        <v>0.6028</v>
      </c>
    </row>
    <row r="8" spans="2:30" x14ac:dyDescent="0.25">
      <c r="B8" s="31">
        <f t="shared" si="0"/>
        <v>1.25</v>
      </c>
      <c r="C8" s="31">
        <f t="shared" si="1"/>
        <v>75</v>
      </c>
      <c r="D8">
        <v>0.47139999999999999</v>
      </c>
      <c r="E8">
        <v>0.48559999999999998</v>
      </c>
      <c r="F8">
        <v>0.4985</v>
      </c>
      <c r="G8" s="32">
        <v>0.49909999999999999</v>
      </c>
      <c r="H8" s="32">
        <v>0.47539999999999999</v>
      </c>
      <c r="I8" s="32">
        <v>0.48380000000000001</v>
      </c>
      <c r="J8" s="32">
        <v>0.60199999999999998</v>
      </c>
      <c r="K8" s="32">
        <v>0.5474</v>
      </c>
      <c r="L8" s="32">
        <v>0.52869999999999995</v>
      </c>
      <c r="M8" s="33">
        <v>0.4985</v>
      </c>
      <c r="N8" s="33">
        <v>0.4965</v>
      </c>
      <c r="O8" s="33">
        <v>0.49680000000000002</v>
      </c>
      <c r="P8" s="34">
        <v>0.52559999999999996</v>
      </c>
      <c r="Q8" s="34">
        <v>0.50239999999999996</v>
      </c>
      <c r="R8" s="34">
        <v>0.49819999999999998</v>
      </c>
      <c r="S8" s="35">
        <v>0.52759999999999996</v>
      </c>
      <c r="T8" s="35">
        <v>0.55940000000000001</v>
      </c>
      <c r="U8" s="35">
        <v>0.55910000000000004</v>
      </c>
      <c r="V8" s="36">
        <v>0.60860000000000003</v>
      </c>
      <c r="W8" s="36">
        <v>0.49419999999999997</v>
      </c>
      <c r="X8" s="36">
        <v>0.51129999999999998</v>
      </c>
      <c r="Y8" s="37">
        <v>0.504</v>
      </c>
      <c r="Z8" s="37">
        <v>0.49930000000000002</v>
      </c>
      <c r="AA8" s="37">
        <v>0.50180000000000002</v>
      </c>
      <c r="AB8" s="32">
        <v>0.51370000000000005</v>
      </c>
      <c r="AC8" s="32">
        <v>0.50980000000000003</v>
      </c>
      <c r="AD8" s="32">
        <v>0.59409999999999996</v>
      </c>
    </row>
    <row r="9" spans="2:30" x14ac:dyDescent="0.25">
      <c r="B9" s="31">
        <f t="shared" si="0"/>
        <v>1.5</v>
      </c>
      <c r="C9" s="31">
        <f t="shared" si="1"/>
        <v>90</v>
      </c>
      <c r="D9">
        <v>0.47089999999999999</v>
      </c>
      <c r="E9">
        <v>0.48570000000000002</v>
      </c>
      <c r="F9">
        <v>0.49819999999999998</v>
      </c>
      <c r="G9" s="32">
        <v>0.49440000000000001</v>
      </c>
      <c r="H9" s="32">
        <v>0.47049999999999997</v>
      </c>
      <c r="I9" s="32">
        <v>0.47949999999999998</v>
      </c>
      <c r="J9" s="32">
        <v>0.59850000000000003</v>
      </c>
      <c r="K9" s="32">
        <v>0.54520000000000002</v>
      </c>
      <c r="L9" s="32">
        <v>0.52339999999999998</v>
      </c>
      <c r="M9" s="33">
        <v>0.49399999999999999</v>
      </c>
      <c r="N9" s="33">
        <v>0.4919</v>
      </c>
      <c r="O9" s="33">
        <v>0.49099999999999999</v>
      </c>
      <c r="P9" s="34">
        <v>0.52070000000000005</v>
      </c>
      <c r="Q9" s="34">
        <v>0.49759999999999999</v>
      </c>
      <c r="R9" s="34">
        <v>0.49359999999999998</v>
      </c>
      <c r="S9" s="35">
        <v>0.52129999999999999</v>
      </c>
      <c r="T9" s="35">
        <v>0.55489999999999995</v>
      </c>
      <c r="U9" s="35">
        <v>0.55259999999999998</v>
      </c>
      <c r="V9" s="36">
        <v>0.60199999999999998</v>
      </c>
      <c r="W9" s="36">
        <v>0.48899999999999999</v>
      </c>
      <c r="X9" s="36">
        <v>0.50429999999999997</v>
      </c>
      <c r="Y9" s="37">
        <v>0.499</v>
      </c>
      <c r="Z9" s="37">
        <v>0.49469999999999997</v>
      </c>
      <c r="AA9" s="37">
        <v>0.49730000000000002</v>
      </c>
      <c r="AB9" s="32">
        <v>0.50539999999999996</v>
      </c>
      <c r="AC9" s="32">
        <v>0.50290000000000001</v>
      </c>
      <c r="AD9" s="32">
        <v>0.58589999999999998</v>
      </c>
    </row>
    <row r="10" spans="2:30" x14ac:dyDescent="0.25">
      <c r="B10" s="31">
        <f t="shared" si="0"/>
        <v>1.75</v>
      </c>
      <c r="C10" s="31">
        <f t="shared" si="1"/>
        <v>105</v>
      </c>
      <c r="D10">
        <v>0.4708</v>
      </c>
      <c r="E10">
        <v>0.48499999999999999</v>
      </c>
      <c r="F10">
        <v>0.49740000000000001</v>
      </c>
      <c r="G10" s="32">
        <v>0.48980000000000001</v>
      </c>
      <c r="H10" s="32">
        <v>0.46529999999999999</v>
      </c>
      <c r="I10" s="32">
        <v>0.47460000000000002</v>
      </c>
      <c r="J10" s="32">
        <v>0.59279999999999999</v>
      </c>
      <c r="K10" s="32">
        <v>0.54179999999999995</v>
      </c>
      <c r="L10" s="32">
        <v>0.51770000000000005</v>
      </c>
      <c r="M10" s="33">
        <v>0.49159999999999998</v>
      </c>
      <c r="N10" s="33">
        <v>0.48680000000000001</v>
      </c>
      <c r="O10" s="33">
        <v>0.48609999999999998</v>
      </c>
      <c r="P10" s="34">
        <v>0.51600000000000001</v>
      </c>
      <c r="Q10" s="34">
        <v>0.49259999999999998</v>
      </c>
      <c r="R10" s="34">
        <v>0.48959999999999998</v>
      </c>
      <c r="S10" s="35">
        <v>0.51680000000000004</v>
      </c>
      <c r="T10" s="35">
        <v>0.55169999999999997</v>
      </c>
      <c r="U10" s="35">
        <v>0.54590000000000005</v>
      </c>
      <c r="V10" s="36">
        <v>0.59740000000000004</v>
      </c>
      <c r="W10" s="36">
        <v>0.48409999999999997</v>
      </c>
      <c r="X10" s="36">
        <v>0.49680000000000002</v>
      </c>
      <c r="Y10" s="37">
        <v>0.49440000000000001</v>
      </c>
      <c r="Z10" s="37">
        <v>0.4904</v>
      </c>
      <c r="AA10" s="37">
        <v>0.49209999999999998</v>
      </c>
      <c r="AB10" s="32">
        <v>0.49859999999999999</v>
      </c>
      <c r="AC10" s="32">
        <v>0.49330000000000002</v>
      </c>
      <c r="AD10" s="32">
        <v>0.57679999999999998</v>
      </c>
    </row>
    <row r="11" spans="2:30" x14ac:dyDescent="0.25">
      <c r="B11" s="31">
        <f t="shared" si="0"/>
        <v>2</v>
      </c>
      <c r="C11" s="31">
        <f t="shared" si="1"/>
        <v>120</v>
      </c>
      <c r="D11">
        <v>0.4708</v>
      </c>
      <c r="E11">
        <v>0.48509999999999998</v>
      </c>
      <c r="F11">
        <v>0.49730000000000002</v>
      </c>
      <c r="G11" s="32">
        <v>0.48530000000000001</v>
      </c>
      <c r="H11" s="32">
        <v>0.4602</v>
      </c>
      <c r="I11" s="32">
        <v>0.47110000000000002</v>
      </c>
      <c r="J11" s="32">
        <v>0.5877</v>
      </c>
      <c r="K11" s="32">
        <v>0.53879999999999995</v>
      </c>
      <c r="L11" s="32">
        <v>0.51459999999999995</v>
      </c>
      <c r="M11" s="33">
        <v>0.48770000000000002</v>
      </c>
      <c r="N11" s="33">
        <v>0.48139999999999999</v>
      </c>
      <c r="O11" s="33">
        <v>0.48120000000000002</v>
      </c>
      <c r="P11" s="34">
        <v>0.51100000000000001</v>
      </c>
      <c r="Q11" s="34">
        <v>0.48759999999999998</v>
      </c>
      <c r="R11" s="34">
        <v>0.48620000000000002</v>
      </c>
      <c r="S11" s="35">
        <v>0.51160000000000005</v>
      </c>
      <c r="T11" s="35">
        <v>0.54700000000000004</v>
      </c>
      <c r="U11" s="35">
        <v>0.54400000000000004</v>
      </c>
      <c r="V11" s="36">
        <v>0.59399999999999997</v>
      </c>
      <c r="W11" s="36">
        <v>0.47910000000000003</v>
      </c>
      <c r="X11" s="36">
        <v>0.4909</v>
      </c>
      <c r="Y11" s="37">
        <v>0.48899999999999999</v>
      </c>
      <c r="Z11" s="37">
        <v>0.4854</v>
      </c>
      <c r="AA11" s="37">
        <v>0.4874</v>
      </c>
      <c r="AB11" s="32">
        <v>0.49109999999999998</v>
      </c>
      <c r="AC11" s="32">
        <v>0.48470000000000002</v>
      </c>
      <c r="AD11" s="32">
        <v>0.56769999999999998</v>
      </c>
    </row>
    <row r="12" spans="2:30" x14ac:dyDescent="0.25">
      <c r="B12" s="31">
        <f t="shared" si="0"/>
        <v>2.25</v>
      </c>
      <c r="C12" s="31">
        <f t="shared" si="1"/>
        <v>135</v>
      </c>
      <c r="D12">
        <v>0.47049999999999997</v>
      </c>
      <c r="E12">
        <v>0.48470000000000002</v>
      </c>
      <c r="F12">
        <v>0.49740000000000001</v>
      </c>
      <c r="G12" s="32">
        <v>0.47989999999999999</v>
      </c>
      <c r="H12" s="32">
        <v>0.45600000000000002</v>
      </c>
      <c r="I12" s="32">
        <v>0.46639999999999998</v>
      </c>
      <c r="J12" s="32">
        <v>0.58299999999999996</v>
      </c>
      <c r="K12" s="32">
        <v>0.53680000000000005</v>
      </c>
      <c r="L12" s="32">
        <v>0.50849999999999995</v>
      </c>
      <c r="M12" s="33">
        <v>0.48380000000000001</v>
      </c>
      <c r="N12" s="33">
        <v>0.47589999999999999</v>
      </c>
      <c r="O12" s="33">
        <v>0.47599999999999998</v>
      </c>
      <c r="P12" s="34">
        <v>0.50649999999999995</v>
      </c>
      <c r="Q12" s="34">
        <v>0.48249999999999998</v>
      </c>
      <c r="R12" s="34">
        <v>0.48180000000000001</v>
      </c>
      <c r="S12" s="35">
        <v>0.50639999999999996</v>
      </c>
      <c r="T12" s="35">
        <v>0.54290000000000005</v>
      </c>
      <c r="U12" s="35">
        <v>0.54039999999999999</v>
      </c>
      <c r="V12" s="36">
        <v>0.5887</v>
      </c>
      <c r="W12" s="36">
        <v>0.47439999999999999</v>
      </c>
      <c r="X12" s="36">
        <v>0.48499999999999999</v>
      </c>
      <c r="Y12" s="37">
        <v>0.48480000000000001</v>
      </c>
      <c r="Z12" s="37">
        <v>0.48099999999999998</v>
      </c>
      <c r="AA12" s="37">
        <v>0.48299999999999998</v>
      </c>
      <c r="AB12" s="32">
        <v>0.48359999999999997</v>
      </c>
      <c r="AC12" s="32">
        <v>0.47839999999999999</v>
      </c>
      <c r="AD12" s="32">
        <v>0.56159999999999999</v>
      </c>
    </row>
    <row r="13" spans="2:30" x14ac:dyDescent="0.25">
      <c r="B13" s="31">
        <f t="shared" si="0"/>
        <v>2.5</v>
      </c>
      <c r="C13" s="31">
        <f t="shared" si="1"/>
        <v>150</v>
      </c>
      <c r="D13">
        <v>0.47020000000000001</v>
      </c>
      <c r="E13">
        <v>0.48399999999999999</v>
      </c>
      <c r="F13">
        <v>0.49690000000000001</v>
      </c>
      <c r="G13" s="32">
        <v>0.47599999999999998</v>
      </c>
      <c r="H13" s="32">
        <v>0.4511</v>
      </c>
      <c r="I13" s="32">
        <v>0.46189999999999998</v>
      </c>
      <c r="J13" s="32">
        <v>0.57889999999999997</v>
      </c>
      <c r="K13" s="32">
        <v>0.53380000000000005</v>
      </c>
      <c r="L13" s="32">
        <v>0.50370000000000004</v>
      </c>
      <c r="M13" s="33">
        <v>0.4788</v>
      </c>
      <c r="N13" s="33">
        <v>0.47120000000000001</v>
      </c>
      <c r="O13" s="33">
        <v>0.47099999999999997</v>
      </c>
      <c r="P13" s="34">
        <v>0.50249999999999995</v>
      </c>
      <c r="Q13" s="34">
        <v>0.47810000000000002</v>
      </c>
      <c r="R13" s="34">
        <v>0.47770000000000001</v>
      </c>
      <c r="S13" s="35">
        <v>0.50170000000000003</v>
      </c>
      <c r="T13" s="35">
        <v>0.53920000000000001</v>
      </c>
      <c r="U13" s="35">
        <v>0.53720000000000001</v>
      </c>
      <c r="V13" s="36">
        <v>0.58560000000000001</v>
      </c>
      <c r="W13" s="36">
        <v>0.46850000000000003</v>
      </c>
      <c r="X13" s="36">
        <v>0.48020000000000002</v>
      </c>
      <c r="Y13" s="37">
        <v>0.47960000000000003</v>
      </c>
      <c r="Z13" s="37">
        <v>0.47599999999999998</v>
      </c>
      <c r="AA13" s="37">
        <v>0.47870000000000001</v>
      </c>
      <c r="AB13" s="32">
        <v>0.4768</v>
      </c>
      <c r="AC13" s="32">
        <v>0.46960000000000002</v>
      </c>
      <c r="AD13" s="32">
        <v>0.55300000000000005</v>
      </c>
    </row>
    <row r="14" spans="2:30" x14ac:dyDescent="0.25">
      <c r="B14" s="31">
        <f>C14/60</f>
        <v>2.75</v>
      </c>
      <c r="C14" s="31">
        <f t="shared" si="1"/>
        <v>165</v>
      </c>
      <c r="D14">
        <v>0.46879999999999999</v>
      </c>
      <c r="E14">
        <v>0.48359999999999997</v>
      </c>
      <c r="F14">
        <v>0.49659999999999999</v>
      </c>
      <c r="G14" s="32">
        <v>0.47139999999999999</v>
      </c>
      <c r="H14" s="32">
        <v>0.4466</v>
      </c>
      <c r="I14" s="32">
        <v>0.4531</v>
      </c>
      <c r="J14" s="32">
        <v>0.57550000000000001</v>
      </c>
      <c r="K14" s="32">
        <v>0.5302</v>
      </c>
      <c r="L14" s="32">
        <v>0.49869999999999998</v>
      </c>
      <c r="M14" s="33">
        <v>0.47499999999999998</v>
      </c>
      <c r="N14" s="33">
        <v>0.46650000000000003</v>
      </c>
      <c r="O14" s="33">
        <v>0.46560000000000001</v>
      </c>
      <c r="P14" s="34">
        <v>0.49780000000000002</v>
      </c>
      <c r="Q14" s="34">
        <v>0.47410000000000002</v>
      </c>
      <c r="R14" s="34">
        <v>0.4743</v>
      </c>
      <c r="S14" s="35">
        <v>0.49640000000000001</v>
      </c>
      <c r="T14" s="35">
        <v>0.5363</v>
      </c>
      <c r="U14" s="35">
        <v>0.53280000000000005</v>
      </c>
      <c r="V14" s="36">
        <v>0.58209999999999995</v>
      </c>
      <c r="W14" s="36">
        <v>0.46439999999999998</v>
      </c>
      <c r="X14" s="36">
        <v>0.47589999999999999</v>
      </c>
      <c r="Y14" s="37">
        <v>0.4743</v>
      </c>
      <c r="Z14" s="37">
        <v>0.47160000000000002</v>
      </c>
      <c r="AA14" s="37">
        <v>0.47349999999999998</v>
      </c>
      <c r="AB14" s="32">
        <v>0.46899999999999997</v>
      </c>
      <c r="AC14" s="32">
        <v>0.46310000000000001</v>
      </c>
      <c r="AD14" s="32">
        <v>0.54469999999999996</v>
      </c>
    </row>
    <row r="15" spans="2:30" x14ac:dyDescent="0.25">
      <c r="B15" s="31">
        <f t="shared" ref="B15:B23" si="2">C15/60</f>
        <v>3</v>
      </c>
      <c r="C15" s="31">
        <f t="shared" si="1"/>
        <v>180</v>
      </c>
      <c r="D15">
        <v>0.46899999999999997</v>
      </c>
      <c r="E15">
        <v>0.48359999999999997</v>
      </c>
      <c r="F15">
        <v>0.49609999999999999</v>
      </c>
      <c r="G15" s="32">
        <v>0.4672</v>
      </c>
      <c r="H15" s="32">
        <v>0.44259999999999999</v>
      </c>
      <c r="I15" s="32">
        <v>0.44850000000000001</v>
      </c>
      <c r="J15" s="32">
        <v>0.57099999999999995</v>
      </c>
      <c r="K15" s="32">
        <v>0.52729999999999999</v>
      </c>
      <c r="L15" s="32">
        <v>0.49430000000000002</v>
      </c>
      <c r="M15" s="33">
        <v>0.47139999999999999</v>
      </c>
      <c r="N15" s="33">
        <v>0.46129999999999999</v>
      </c>
      <c r="O15" s="33">
        <v>0.46089999999999998</v>
      </c>
      <c r="P15" s="34">
        <v>0.49280000000000002</v>
      </c>
      <c r="Q15" s="34">
        <v>0.4698</v>
      </c>
      <c r="R15" s="34">
        <v>0.46939999999999998</v>
      </c>
      <c r="S15" s="35">
        <v>0.49180000000000001</v>
      </c>
      <c r="T15" s="35">
        <v>0.53100000000000003</v>
      </c>
      <c r="U15" s="35">
        <v>0.52480000000000004</v>
      </c>
      <c r="V15" s="36">
        <v>0.57720000000000005</v>
      </c>
      <c r="W15" s="36">
        <v>0.45900000000000002</v>
      </c>
      <c r="X15" s="36">
        <v>0.47070000000000001</v>
      </c>
      <c r="Y15" s="37">
        <v>0.46970000000000001</v>
      </c>
      <c r="Z15" s="37">
        <v>0.4672</v>
      </c>
      <c r="AA15" s="37">
        <v>0.46929999999999999</v>
      </c>
      <c r="AB15" s="32">
        <v>0.46210000000000001</v>
      </c>
      <c r="AC15" s="32">
        <v>0.4556</v>
      </c>
      <c r="AD15" s="32">
        <v>0.53710000000000002</v>
      </c>
    </row>
    <row r="16" spans="2:30" x14ac:dyDescent="0.25">
      <c r="B16" s="31">
        <f t="shared" si="2"/>
        <v>3.25</v>
      </c>
      <c r="C16" s="31">
        <f t="shared" si="1"/>
        <v>195</v>
      </c>
      <c r="D16">
        <v>0.46899999999999997</v>
      </c>
      <c r="E16">
        <v>0.48330000000000001</v>
      </c>
      <c r="F16">
        <v>0.49590000000000001</v>
      </c>
      <c r="G16" s="32">
        <v>0.46379999999999999</v>
      </c>
      <c r="H16" s="32">
        <v>0.43909999999999999</v>
      </c>
      <c r="I16" s="32">
        <v>0.44550000000000001</v>
      </c>
      <c r="J16" s="32">
        <v>0.5655</v>
      </c>
      <c r="K16" s="32">
        <v>0.52449999999999997</v>
      </c>
      <c r="L16" s="32">
        <v>0.49030000000000001</v>
      </c>
      <c r="M16" s="33">
        <v>0.46610000000000001</v>
      </c>
      <c r="N16" s="33">
        <v>0.45789999999999997</v>
      </c>
      <c r="O16" s="33">
        <v>0.4556</v>
      </c>
      <c r="P16" s="34">
        <v>0.48799999999999999</v>
      </c>
      <c r="Q16" s="34">
        <v>0.46529999999999999</v>
      </c>
      <c r="R16" s="34">
        <v>0.46560000000000001</v>
      </c>
      <c r="S16" s="35">
        <v>0.48770000000000002</v>
      </c>
      <c r="T16" s="35">
        <v>0.52610000000000001</v>
      </c>
      <c r="U16" s="35">
        <v>0.52300000000000002</v>
      </c>
      <c r="V16" s="36">
        <v>0.57340000000000002</v>
      </c>
      <c r="W16" s="36">
        <v>0.45379999999999998</v>
      </c>
      <c r="X16" s="36">
        <v>0.46629999999999999</v>
      </c>
      <c r="Y16" s="37">
        <v>0.4647</v>
      </c>
      <c r="Z16" s="37">
        <v>0.46200000000000002</v>
      </c>
      <c r="AA16" s="37">
        <v>0.46460000000000001</v>
      </c>
      <c r="AB16" s="32">
        <v>0.4546</v>
      </c>
      <c r="AC16" s="32">
        <v>0.44969999999999999</v>
      </c>
      <c r="AD16" s="32">
        <v>0.5323</v>
      </c>
    </row>
    <row r="17" spans="2:30" x14ac:dyDescent="0.25">
      <c r="B17" s="31">
        <f t="shared" si="2"/>
        <v>3.5</v>
      </c>
      <c r="C17" s="31">
        <f t="shared" si="1"/>
        <v>210</v>
      </c>
      <c r="D17">
        <v>0.46860000000000002</v>
      </c>
      <c r="E17">
        <v>0.48199999999999998</v>
      </c>
      <c r="F17">
        <v>0.49569999999999997</v>
      </c>
      <c r="G17" s="32">
        <v>0.45879999999999999</v>
      </c>
      <c r="H17" s="32">
        <v>0.43459999999999999</v>
      </c>
      <c r="I17" s="32">
        <v>0.44040000000000001</v>
      </c>
      <c r="J17" s="32">
        <v>0.56299999999999994</v>
      </c>
      <c r="K17" s="32">
        <v>0.5212</v>
      </c>
      <c r="L17" s="32">
        <v>0.48649999999999999</v>
      </c>
      <c r="M17" s="33">
        <v>0.46100000000000002</v>
      </c>
      <c r="N17" s="33">
        <v>0.4526</v>
      </c>
      <c r="O17" s="33">
        <v>0.45179999999999998</v>
      </c>
      <c r="P17" s="34">
        <v>0.48399999999999999</v>
      </c>
      <c r="Q17" s="34">
        <v>0.4607</v>
      </c>
      <c r="R17" s="34">
        <v>0.46089999999999998</v>
      </c>
      <c r="S17" s="35">
        <v>0.48209999999999997</v>
      </c>
      <c r="T17" s="35">
        <v>0.5212</v>
      </c>
      <c r="U17" s="35">
        <v>0.51700000000000002</v>
      </c>
      <c r="V17" s="36">
        <v>0.56830000000000003</v>
      </c>
      <c r="W17" s="36">
        <v>0.45050000000000001</v>
      </c>
      <c r="X17" s="36">
        <v>0.46129999999999999</v>
      </c>
      <c r="Y17" s="37">
        <v>0.46089999999999998</v>
      </c>
      <c r="Z17" s="37">
        <v>0.45729999999999998</v>
      </c>
      <c r="AA17" s="37">
        <v>0.4602</v>
      </c>
      <c r="AB17" s="32">
        <v>0.45029999999999998</v>
      </c>
      <c r="AC17" s="32">
        <v>0.44340000000000002</v>
      </c>
      <c r="AD17" s="32">
        <v>0.52490000000000003</v>
      </c>
    </row>
    <row r="18" spans="2:30" x14ac:dyDescent="0.25">
      <c r="B18" s="31">
        <f t="shared" si="2"/>
        <v>3.75</v>
      </c>
      <c r="C18" s="31">
        <f t="shared" si="1"/>
        <v>225</v>
      </c>
      <c r="D18">
        <v>0.46729999999999999</v>
      </c>
      <c r="E18">
        <v>0.48209999999999997</v>
      </c>
      <c r="F18">
        <v>0.49530000000000002</v>
      </c>
      <c r="G18" s="32">
        <v>0.45490000000000003</v>
      </c>
      <c r="H18" s="32">
        <v>0.4299</v>
      </c>
      <c r="I18" s="32">
        <v>0.43590000000000001</v>
      </c>
      <c r="J18" s="32">
        <v>0.55640000000000001</v>
      </c>
      <c r="K18" s="32">
        <v>0.51780000000000004</v>
      </c>
      <c r="L18" s="32">
        <v>0.48159999999999997</v>
      </c>
      <c r="M18" s="33">
        <v>0.45679999999999998</v>
      </c>
      <c r="N18" s="33">
        <v>0.44829999999999998</v>
      </c>
      <c r="O18" s="33">
        <v>0.44679999999999997</v>
      </c>
      <c r="P18" s="34">
        <v>0.47970000000000002</v>
      </c>
      <c r="Q18" s="34">
        <v>0.45569999999999999</v>
      </c>
      <c r="R18" s="34">
        <v>0.45610000000000001</v>
      </c>
      <c r="S18" s="35">
        <v>0.47689999999999999</v>
      </c>
      <c r="T18" s="35">
        <v>0.51429999999999998</v>
      </c>
      <c r="U18" s="35">
        <v>0.51439999999999997</v>
      </c>
      <c r="V18" s="36">
        <v>0.56410000000000005</v>
      </c>
      <c r="W18" s="36">
        <v>0.44519999999999998</v>
      </c>
      <c r="X18" s="36">
        <v>0.45750000000000002</v>
      </c>
      <c r="Y18" s="37">
        <v>0.45600000000000002</v>
      </c>
      <c r="Z18" s="37">
        <v>0.45379999999999998</v>
      </c>
      <c r="AA18" s="37">
        <v>0.45619999999999999</v>
      </c>
      <c r="AB18" s="32">
        <v>0.44409999999999999</v>
      </c>
      <c r="AC18" s="32">
        <v>0.4365</v>
      </c>
      <c r="AD18" s="32">
        <v>0.5202</v>
      </c>
    </row>
    <row r="19" spans="2:30" x14ac:dyDescent="0.25">
      <c r="B19" s="31">
        <f t="shared" si="2"/>
        <v>4</v>
      </c>
      <c r="C19" s="31">
        <f t="shared" si="1"/>
        <v>240</v>
      </c>
      <c r="D19">
        <v>0.46700000000000003</v>
      </c>
      <c r="E19">
        <v>0.48139999999999999</v>
      </c>
      <c r="F19">
        <v>0.49440000000000001</v>
      </c>
      <c r="G19" s="32">
        <v>0.4511</v>
      </c>
      <c r="H19" s="32">
        <v>0.42559999999999998</v>
      </c>
      <c r="I19" s="32">
        <v>0.43230000000000002</v>
      </c>
      <c r="J19" s="32">
        <v>0.55420000000000003</v>
      </c>
      <c r="K19" s="32">
        <v>0.51449999999999996</v>
      </c>
      <c r="L19" s="32">
        <v>0.47839999999999999</v>
      </c>
      <c r="M19" s="33">
        <v>0.45290000000000002</v>
      </c>
      <c r="N19" s="33">
        <v>0.44479999999999997</v>
      </c>
      <c r="O19" s="33">
        <v>0.44330000000000003</v>
      </c>
      <c r="P19" s="34">
        <v>0.47570000000000001</v>
      </c>
      <c r="Q19" s="34">
        <v>0.4516</v>
      </c>
      <c r="R19" s="34">
        <v>0.4521</v>
      </c>
      <c r="S19" s="35">
        <v>0.47339999999999999</v>
      </c>
      <c r="T19" s="35">
        <v>0.51490000000000002</v>
      </c>
      <c r="U19" s="35">
        <v>0.51349999999999996</v>
      </c>
      <c r="V19" s="36">
        <v>0.55910000000000004</v>
      </c>
      <c r="W19" s="36">
        <v>0.44119999999999998</v>
      </c>
      <c r="X19" s="36">
        <v>0.4526</v>
      </c>
      <c r="Y19" s="37">
        <v>0.45169999999999999</v>
      </c>
      <c r="Z19" s="37">
        <v>0.44929999999999998</v>
      </c>
      <c r="AA19" s="37">
        <v>0.45140000000000002</v>
      </c>
      <c r="AB19" s="32">
        <v>0.43759999999999999</v>
      </c>
      <c r="AC19" s="32">
        <v>0.4304</v>
      </c>
      <c r="AD19" s="32">
        <v>0.5141</v>
      </c>
    </row>
    <row r="20" spans="2:30" x14ac:dyDescent="0.25">
      <c r="B20" s="31">
        <f t="shared" si="2"/>
        <v>4.25</v>
      </c>
      <c r="C20" s="31">
        <f t="shared" si="1"/>
        <v>255</v>
      </c>
      <c r="D20">
        <v>0.4667</v>
      </c>
      <c r="E20">
        <v>0.48130000000000001</v>
      </c>
      <c r="F20">
        <v>0.49409999999999998</v>
      </c>
      <c r="G20" s="32">
        <v>0.44640000000000002</v>
      </c>
      <c r="H20" s="32">
        <v>0.42170000000000002</v>
      </c>
      <c r="I20" s="32">
        <v>0.42770000000000002</v>
      </c>
      <c r="J20" s="32">
        <v>0.5504</v>
      </c>
      <c r="K20" s="32">
        <v>0.51019999999999999</v>
      </c>
      <c r="L20" s="32">
        <v>0.47349999999999998</v>
      </c>
      <c r="M20" s="33">
        <v>0.44879999999999998</v>
      </c>
      <c r="N20" s="33">
        <v>0.44019999999999998</v>
      </c>
      <c r="O20" s="33">
        <v>0.439</v>
      </c>
      <c r="P20" s="34">
        <v>0.47139999999999999</v>
      </c>
      <c r="Q20" s="34">
        <v>0.44719999999999999</v>
      </c>
      <c r="R20" s="34">
        <v>0.44779999999999998</v>
      </c>
      <c r="S20" s="35">
        <v>0.46960000000000002</v>
      </c>
      <c r="T20" s="35">
        <v>0.5081</v>
      </c>
      <c r="U20" s="35">
        <v>0.50990000000000002</v>
      </c>
      <c r="V20" s="36">
        <v>0.55600000000000005</v>
      </c>
      <c r="W20" s="36">
        <v>0.43619999999999998</v>
      </c>
      <c r="X20" s="36">
        <v>0.44800000000000001</v>
      </c>
      <c r="Y20" s="37">
        <v>0.4476</v>
      </c>
      <c r="Z20" s="37">
        <v>0.44469999999999998</v>
      </c>
      <c r="AA20" s="37">
        <v>0.44729999999999998</v>
      </c>
      <c r="AB20" s="32">
        <v>0.43219999999999997</v>
      </c>
      <c r="AC20" s="32">
        <v>0.42599999999999999</v>
      </c>
      <c r="AD20" s="32">
        <v>0.50719999999999998</v>
      </c>
    </row>
    <row r="21" spans="2:30" x14ac:dyDescent="0.25">
      <c r="B21" s="31">
        <f t="shared" si="2"/>
        <v>4.5</v>
      </c>
      <c r="C21" s="31">
        <f t="shared" si="1"/>
        <v>270</v>
      </c>
      <c r="D21">
        <v>0.46689999999999998</v>
      </c>
      <c r="E21">
        <v>0.48120000000000002</v>
      </c>
      <c r="F21">
        <v>0.49419999999999997</v>
      </c>
      <c r="G21" s="32">
        <v>0.4425</v>
      </c>
      <c r="H21" s="32">
        <v>0.41760000000000003</v>
      </c>
      <c r="I21" s="32">
        <v>0.42399999999999999</v>
      </c>
      <c r="J21" s="32">
        <v>0.54720000000000002</v>
      </c>
      <c r="K21" s="32">
        <v>0.50590000000000002</v>
      </c>
      <c r="L21" s="32">
        <v>0.46879999999999999</v>
      </c>
      <c r="M21" s="33">
        <v>0.44319999999999998</v>
      </c>
      <c r="N21" s="33">
        <v>0.436</v>
      </c>
      <c r="O21" s="33">
        <v>0.43490000000000001</v>
      </c>
      <c r="P21" s="34">
        <v>0.46700000000000003</v>
      </c>
      <c r="Q21" s="34">
        <v>0.44369999999999998</v>
      </c>
      <c r="R21" s="34">
        <v>0.44359999999999999</v>
      </c>
      <c r="S21" s="35">
        <v>0.46610000000000001</v>
      </c>
      <c r="T21" s="35">
        <v>0.50319999999999998</v>
      </c>
      <c r="U21" s="35">
        <v>0.50290000000000001</v>
      </c>
      <c r="V21" s="36">
        <v>0.54959999999999998</v>
      </c>
      <c r="W21" s="36">
        <v>0.43180000000000002</v>
      </c>
      <c r="X21" s="36">
        <v>0.44240000000000002</v>
      </c>
      <c r="Y21" s="37">
        <v>0.443</v>
      </c>
      <c r="Z21" s="37">
        <v>0.43969999999999998</v>
      </c>
      <c r="AA21" s="37">
        <v>0.44240000000000002</v>
      </c>
      <c r="AB21" s="32">
        <v>0.42830000000000001</v>
      </c>
      <c r="AC21" s="32">
        <v>0.42149999999999999</v>
      </c>
      <c r="AD21" s="32">
        <v>0.50039999999999996</v>
      </c>
    </row>
    <row r="22" spans="2:30" x14ac:dyDescent="0.25">
      <c r="B22" s="31">
        <f t="shared" si="2"/>
        <v>4.75</v>
      </c>
      <c r="C22" s="31">
        <f t="shared" si="1"/>
        <v>285</v>
      </c>
      <c r="D22">
        <v>0.46629999999999999</v>
      </c>
      <c r="E22">
        <v>0.48060000000000003</v>
      </c>
      <c r="F22">
        <v>0.49380000000000002</v>
      </c>
      <c r="G22" s="32">
        <v>0.43930000000000002</v>
      </c>
      <c r="H22" s="32">
        <v>0.41370000000000001</v>
      </c>
      <c r="I22" s="32">
        <v>0.41959999999999997</v>
      </c>
      <c r="J22" s="32">
        <v>0.5423</v>
      </c>
      <c r="K22" s="32">
        <v>0.502</v>
      </c>
      <c r="L22" s="32">
        <v>0.46589999999999998</v>
      </c>
      <c r="M22" s="33">
        <v>0.43940000000000001</v>
      </c>
      <c r="N22" s="33">
        <v>0.432</v>
      </c>
      <c r="O22" s="33">
        <v>0.43059999999999998</v>
      </c>
      <c r="P22" s="34">
        <v>0.4627</v>
      </c>
      <c r="Q22" s="34">
        <v>0.43930000000000002</v>
      </c>
      <c r="R22" s="34">
        <v>0.4395</v>
      </c>
      <c r="S22" s="35">
        <v>0.46060000000000001</v>
      </c>
      <c r="T22" s="35">
        <v>0.50349999999999995</v>
      </c>
      <c r="U22" s="35">
        <v>0.498</v>
      </c>
      <c r="V22" s="36">
        <v>0.54669999999999996</v>
      </c>
      <c r="W22" s="36">
        <v>0.4279</v>
      </c>
      <c r="X22" s="36">
        <v>0.43840000000000001</v>
      </c>
      <c r="Y22" s="37">
        <v>0.43919999999999998</v>
      </c>
      <c r="Z22" s="37">
        <v>0.43690000000000001</v>
      </c>
      <c r="AA22" s="37">
        <v>0.43869999999999998</v>
      </c>
      <c r="AB22" s="32">
        <v>0.4244</v>
      </c>
      <c r="AC22" s="32">
        <v>0.41620000000000001</v>
      </c>
      <c r="AD22" s="32">
        <v>0.49840000000000001</v>
      </c>
    </row>
    <row r="23" spans="2:30" x14ac:dyDescent="0.25">
      <c r="B23" s="31">
        <f t="shared" si="2"/>
        <v>5</v>
      </c>
      <c r="C23" s="31">
        <f t="shared" si="1"/>
        <v>300</v>
      </c>
      <c r="D23">
        <v>0.46610000000000001</v>
      </c>
      <c r="E23">
        <v>0.4803</v>
      </c>
      <c r="F23">
        <v>0.4929</v>
      </c>
      <c r="G23" s="32">
        <v>0.435</v>
      </c>
      <c r="H23" s="32">
        <v>0.41</v>
      </c>
      <c r="I23" s="32">
        <v>0.41549999999999998</v>
      </c>
      <c r="J23" s="32">
        <v>0.54039999999999999</v>
      </c>
      <c r="K23" s="32">
        <v>0.49940000000000001</v>
      </c>
      <c r="L23" s="32">
        <v>0.46250000000000002</v>
      </c>
      <c r="M23" s="33">
        <v>0.43509999999999999</v>
      </c>
      <c r="N23" s="33">
        <v>0.42809999999999998</v>
      </c>
      <c r="O23" s="33">
        <v>0.42630000000000001</v>
      </c>
      <c r="P23" s="34">
        <v>0.45939999999999998</v>
      </c>
      <c r="Q23" s="34">
        <v>0.43519999999999998</v>
      </c>
      <c r="R23" s="34">
        <v>0.43540000000000001</v>
      </c>
      <c r="S23" s="35">
        <v>0.45639999999999997</v>
      </c>
      <c r="T23" s="35">
        <v>0.4995</v>
      </c>
      <c r="U23" s="35">
        <v>0.49080000000000001</v>
      </c>
      <c r="V23" s="36">
        <v>0.54169999999999996</v>
      </c>
      <c r="W23" s="36">
        <v>0.42359999999999998</v>
      </c>
      <c r="X23" s="36">
        <v>0.4345</v>
      </c>
      <c r="Y23" s="37">
        <v>0.43580000000000002</v>
      </c>
      <c r="Z23" s="37">
        <v>0.43280000000000002</v>
      </c>
      <c r="AA23" s="37">
        <v>0.435</v>
      </c>
      <c r="AB23" s="32">
        <v>0.41959999999999997</v>
      </c>
      <c r="AC23" s="32">
        <v>0.41310000000000002</v>
      </c>
      <c r="AD23" s="32">
        <v>0.49259999999999998</v>
      </c>
    </row>
    <row r="24" spans="2:30" x14ac:dyDescent="0.25">
      <c r="B24" s="38"/>
      <c r="C24" s="31"/>
      <c r="D24" s="55" t="s">
        <v>48</v>
      </c>
      <c r="E24" s="55"/>
      <c r="F24" s="55"/>
      <c r="G24" s="52" t="s">
        <v>49</v>
      </c>
      <c r="H24" s="52"/>
      <c r="I24" s="52"/>
      <c r="J24" s="52" t="s">
        <v>59</v>
      </c>
      <c r="K24" s="52"/>
      <c r="L24" s="52"/>
      <c r="M24" s="56" t="s">
        <v>50</v>
      </c>
      <c r="N24" s="56"/>
      <c r="O24" s="56"/>
      <c r="P24" s="57" t="s">
        <v>56</v>
      </c>
      <c r="Q24" s="57"/>
      <c r="R24" s="57"/>
      <c r="S24" s="53" t="s">
        <v>55</v>
      </c>
      <c r="T24" s="53"/>
      <c r="U24" s="53"/>
      <c r="V24" s="54" t="s">
        <v>51</v>
      </c>
      <c r="W24" s="54"/>
      <c r="X24" s="54"/>
      <c r="Y24" s="51" t="s">
        <v>57</v>
      </c>
      <c r="Z24" s="51"/>
      <c r="AA24" s="51"/>
      <c r="AB24" s="52" t="s">
        <v>58</v>
      </c>
      <c r="AC24" s="52"/>
      <c r="AD24" s="52"/>
    </row>
    <row r="25" spans="2:30" x14ac:dyDescent="0.25">
      <c r="B25" s="38"/>
      <c r="C25" s="31" t="s">
        <v>52</v>
      </c>
      <c r="D25" s="31">
        <f>(D3-D23)/5</f>
        <v>2.7399999999999981E-3</v>
      </c>
      <c r="E25" s="31">
        <f t="shared" ref="E25:AD25" si="3">(E3-E23)/5</f>
        <v>2.1399999999999974E-3</v>
      </c>
      <c r="F25" s="31">
        <f t="shared" si="3"/>
        <v>1.0399999999999964E-3</v>
      </c>
      <c r="G25" s="31">
        <f t="shared" si="3"/>
        <v>1.8239999999999999E-2</v>
      </c>
      <c r="H25" s="31">
        <f t="shared" si="3"/>
        <v>1.8720000000000014E-2</v>
      </c>
      <c r="I25" s="31">
        <f t="shared" si="3"/>
        <v>1.814E-2</v>
      </c>
      <c r="J25" s="31">
        <f t="shared" si="3"/>
        <v>1.8419999999999992E-2</v>
      </c>
      <c r="K25" s="31">
        <f>AVERAGE(J25,L25)</f>
        <v>1.862999999999999E-2</v>
      </c>
      <c r="L25" s="31">
        <f t="shared" si="3"/>
        <v>1.8839999999999989E-2</v>
      </c>
      <c r="M25" s="31">
        <f t="shared" si="3"/>
        <v>1.8079999999999995E-2</v>
      </c>
      <c r="N25" s="31">
        <f t="shared" si="3"/>
        <v>1.7520000000000015E-2</v>
      </c>
      <c r="O25" s="31">
        <f t="shared" si="3"/>
        <v>1.916E-2</v>
      </c>
      <c r="P25" s="31">
        <f t="shared" si="3"/>
        <v>1.7800000000000003E-2</v>
      </c>
      <c r="Q25" s="31">
        <f t="shared" si="3"/>
        <v>1.9000000000000006E-2</v>
      </c>
      <c r="R25" s="31">
        <f t="shared" si="3"/>
        <v>1.8019999999999991E-2</v>
      </c>
      <c r="S25" s="31">
        <f t="shared" si="3"/>
        <v>1.9279999999999999E-2</v>
      </c>
      <c r="T25" s="31">
        <f t="shared" si="3"/>
        <v>1.7099999999999994E-2</v>
      </c>
      <c r="U25" s="31">
        <f t="shared" si="3"/>
        <v>1.9579999999999997E-2</v>
      </c>
      <c r="V25" s="31">
        <f t="shared" si="3"/>
        <v>1.8700000000000005E-2</v>
      </c>
      <c r="W25" s="31">
        <f t="shared" si="3"/>
        <v>1.8920000000000003E-2</v>
      </c>
      <c r="X25" s="31">
        <f t="shared" si="3"/>
        <v>2.0760000000000001E-2</v>
      </c>
      <c r="Y25" s="31">
        <f t="shared" si="3"/>
        <v>1.8859999999999998E-2</v>
      </c>
      <c r="Z25" s="31">
        <f t="shared" si="3"/>
        <v>1.8420000000000002E-2</v>
      </c>
      <c r="AA25" s="31">
        <f t="shared" si="3"/>
        <v>1.8000000000000006E-2</v>
      </c>
      <c r="AB25" s="31">
        <f t="shared" si="3"/>
        <v>2.8140000000000009E-2</v>
      </c>
      <c r="AC25" s="31">
        <f t="shared" si="3"/>
        <v>2.8559999999999985E-2</v>
      </c>
      <c r="AD25" s="31">
        <f t="shared" si="3"/>
        <v>3.0339999999999999E-2</v>
      </c>
    </row>
    <row r="26" spans="2:30" x14ac:dyDescent="0.25">
      <c r="B26" s="38"/>
      <c r="C26" s="31" t="s">
        <v>53</v>
      </c>
      <c r="D26" s="50">
        <f>AVERAGE(D25:F25)</f>
        <v>1.9733333333333308E-3</v>
      </c>
      <c r="E26" s="50"/>
      <c r="F26" s="50"/>
      <c r="G26" s="50">
        <f>AVERAGE(G25:I25)</f>
        <v>1.836666666666667E-2</v>
      </c>
      <c r="H26" s="50"/>
      <c r="I26" s="50"/>
      <c r="J26" s="50">
        <f>AVERAGE(J25:L25)</f>
        <v>1.862999999999999E-2</v>
      </c>
      <c r="K26" s="50"/>
      <c r="L26" s="50"/>
      <c r="M26" s="50">
        <f>AVERAGE(M25:O25)</f>
        <v>1.8253333333333333E-2</v>
      </c>
      <c r="N26" s="50"/>
      <c r="O26" s="50"/>
      <c r="P26" s="50">
        <f>AVERAGE(P25:R25)</f>
        <v>1.8273333333333336E-2</v>
      </c>
      <c r="Q26" s="50"/>
      <c r="R26" s="50"/>
      <c r="S26" s="50">
        <f>AVERAGE(S25:U25)</f>
        <v>1.8653333333333331E-2</v>
      </c>
      <c r="T26" s="50"/>
      <c r="U26" s="50"/>
      <c r="V26" s="50">
        <f>AVERAGE(V25:X25)</f>
        <v>1.9460000000000002E-2</v>
      </c>
      <c r="W26" s="50"/>
      <c r="X26" s="50"/>
      <c r="Y26" s="50">
        <f>AVERAGE(Y25:AA25)</f>
        <v>1.8426666666666671E-2</v>
      </c>
      <c r="Z26" s="50"/>
      <c r="AA26" s="50"/>
      <c r="AB26" s="50">
        <f>AVERAGE(AB25:AD25)</f>
        <v>2.9013333333333332E-2</v>
      </c>
      <c r="AC26" s="50"/>
      <c r="AD26" s="50"/>
    </row>
    <row r="27" spans="2:30" x14ac:dyDescent="0.25">
      <c r="B27" s="31"/>
      <c r="C27" s="31" t="s">
        <v>11</v>
      </c>
      <c r="D27" s="31"/>
      <c r="E27" s="31"/>
      <c r="F27" s="31"/>
      <c r="G27" s="31">
        <f>((G25-$D$26)*0.15)/(0.53*0.005)</f>
        <v>0.9207547169811322</v>
      </c>
      <c r="H27" s="31">
        <f t="shared" ref="H27:AD27" si="4">((H25-$D$26)*0.15)/(0.53*0.005)</f>
        <v>0.94792452830188778</v>
      </c>
      <c r="I27" s="31">
        <f t="shared" si="4"/>
        <v>0.91509433962264175</v>
      </c>
      <c r="J27" s="31">
        <f>((J25-$D$26)*0.15)/(0.53*0.005)</f>
        <v>0.93094339622641475</v>
      </c>
      <c r="K27" s="31">
        <f>((K25-$D$26)*0.15)/(0.53*0.005)</f>
        <v>0.94283018867924495</v>
      </c>
      <c r="L27" s="31">
        <f t="shared" si="4"/>
        <v>0.95471698113207504</v>
      </c>
      <c r="M27" s="31">
        <f t="shared" si="4"/>
        <v>0.91169811320754712</v>
      </c>
      <c r="N27" s="31">
        <f t="shared" si="4"/>
        <v>0.88000000000000089</v>
      </c>
      <c r="O27" s="31">
        <f t="shared" si="4"/>
        <v>0.97283018867924542</v>
      </c>
      <c r="P27" s="31">
        <f t="shared" si="4"/>
        <v>0.89584905660377379</v>
      </c>
      <c r="Q27" s="31">
        <f t="shared" si="4"/>
        <v>0.96377358490566079</v>
      </c>
      <c r="R27" s="31">
        <f t="shared" si="4"/>
        <v>0.9083018867924525</v>
      </c>
      <c r="S27" s="31">
        <f t="shared" si="4"/>
        <v>0.97962264150943401</v>
      </c>
      <c r="T27" s="31">
        <f t="shared" si="4"/>
        <v>0.85622641509433939</v>
      </c>
      <c r="U27" s="31">
        <f t="shared" si="4"/>
        <v>0.99660377358490548</v>
      </c>
      <c r="V27" s="31">
        <f t="shared" si="4"/>
        <v>0.94679245283018909</v>
      </c>
      <c r="W27" s="31">
        <f t="shared" si="4"/>
        <v>0.95924528301886824</v>
      </c>
      <c r="X27" s="31">
        <f>AVERAGE(V27:W27)</f>
        <v>0.95301886792452861</v>
      </c>
      <c r="Y27" s="31">
        <f t="shared" si="4"/>
        <v>0.95584905660377362</v>
      </c>
      <c r="Z27" s="31">
        <f t="shared" si="4"/>
        <v>0.93094339622641542</v>
      </c>
      <c r="AA27" s="31">
        <f t="shared" si="4"/>
        <v>0.90716981132075514</v>
      </c>
      <c r="AB27" s="31">
        <f t="shared" si="4"/>
        <v>1.4811320754716986</v>
      </c>
      <c r="AC27" s="31">
        <f t="shared" si="4"/>
        <v>1.5049056603773576</v>
      </c>
      <c r="AD27" s="31">
        <f t="shared" si="4"/>
        <v>1.6056603773584905</v>
      </c>
    </row>
    <row r="28" spans="2:30" x14ac:dyDescent="0.25">
      <c r="B28" s="31"/>
      <c r="C28" s="31" t="s">
        <v>54</v>
      </c>
      <c r="D28" s="50"/>
      <c r="E28" s="50"/>
      <c r="F28" s="50"/>
      <c r="G28" s="50">
        <f>AVERAGE(G27:I27)</f>
        <v>0.92792452830188721</v>
      </c>
      <c r="H28" s="50"/>
      <c r="I28" s="50"/>
      <c r="J28" s="50">
        <f>AVERAGE(J27:L27)</f>
        <v>0.94283018867924495</v>
      </c>
      <c r="K28" s="50"/>
      <c r="L28" s="50"/>
      <c r="M28" s="50">
        <f>AVERAGE(M27:O27)</f>
        <v>0.92150943396226437</v>
      </c>
      <c r="N28" s="50"/>
      <c r="O28" s="50"/>
      <c r="P28" s="50">
        <f>AVERAGE(P27:R27)</f>
        <v>0.92264150943396228</v>
      </c>
      <c r="Q28" s="50"/>
      <c r="R28" s="50"/>
      <c r="S28" s="50">
        <f>AVERAGE(S27:U27)</f>
        <v>0.94415094339622618</v>
      </c>
      <c r="T28" s="50"/>
      <c r="U28" s="50"/>
      <c r="V28" s="50">
        <f>AVERAGE(V27:X27)</f>
        <v>0.9530188679245285</v>
      </c>
      <c r="W28" s="50"/>
      <c r="X28" s="50"/>
      <c r="Y28" s="50">
        <f>AVERAGE(Y27:AA27)</f>
        <v>0.93132075471698139</v>
      </c>
      <c r="Z28" s="50"/>
      <c r="AA28" s="50"/>
      <c r="AB28" s="50">
        <f>AVERAGE(AB27:AD27)</f>
        <v>1.5305660377358488</v>
      </c>
      <c r="AC28" s="50"/>
      <c r="AD28" s="50"/>
    </row>
    <row r="30" spans="2:30" x14ac:dyDescent="0.25">
      <c r="E30" s="31" t="s">
        <v>49</v>
      </c>
      <c r="F30" s="31" t="s">
        <v>59</v>
      </c>
      <c r="G30" s="31" t="s">
        <v>60</v>
      </c>
      <c r="H30" s="31" t="s">
        <v>61</v>
      </c>
      <c r="I30" s="31" t="s">
        <v>62</v>
      </c>
      <c r="J30" s="31" t="s">
        <v>63</v>
      </c>
      <c r="K30" s="31"/>
      <c r="L30" s="31"/>
    </row>
    <row r="31" spans="2:30" x14ac:dyDescent="0.25">
      <c r="E31" s="31">
        <v>0.9207547169811322</v>
      </c>
      <c r="F31" s="31">
        <v>0.93094339622641475</v>
      </c>
      <c r="G31" s="31">
        <v>0.91278899999999996</v>
      </c>
      <c r="H31" s="31">
        <v>0.90785199999999999</v>
      </c>
      <c r="I31" s="31">
        <v>0.95563699999999996</v>
      </c>
      <c r="J31" s="31">
        <v>0.93262800000000001</v>
      </c>
      <c r="K31" s="31"/>
      <c r="L31" s="31"/>
    </row>
    <row r="32" spans="2:30" x14ac:dyDescent="0.25">
      <c r="E32" s="31">
        <v>0.94792452830188778</v>
      </c>
      <c r="F32" s="31">
        <v>0.94283018867924495</v>
      </c>
      <c r="G32" s="31">
        <v>0.89457200000000003</v>
      </c>
      <c r="H32" s="31">
        <v>0.95332099999999997</v>
      </c>
      <c r="I32" s="31">
        <v>0.96558699999999997</v>
      </c>
      <c r="J32" s="31">
        <v>0.94785200000000003</v>
      </c>
      <c r="K32" s="31"/>
      <c r="L32" s="31"/>
    </row>
    <row r="33" spans="5:12" x14ac:dyDescent="0.25">
      <c r="E33" s="31">
        <v>0.91509433962264175</v>
      </c>
      <c r="F33" s="31">
        <v>0.95471698113207504</v>
      </c>
      <c r="G33" s="31">
        <v>0.966526</v>
      </c>
      <c r="H33" s="31">
        <v>0.92893599999999998</v>
      </c>
      <c r="I33" s="31">
        <v>0.98131299999999999</v>
      </c>
      <c r="J33" s="31">
        <v>0.92336700000000005</v>
      </c>
      <c r="K33" s="31"/>
      <c r="L33" s="31"/>
    </row>
  </sheetData>
  <mergeCells count="36">
    <mergeCell ref="S28:U28"/>
    <mergeCell ref="V28:X28"/>
    <mergeCell ref="Y28:AA28"/>
    <mergeCell ref="AB28:AD28"/>
    <mergeCell ref="D28:F28"/>
    <mergeCell ref="G28:I28"/>
    <mergeCell ref="J28:L28"/>
    <mergeCell ref="M28:O28"/>
    <mergeCell ref="P28:R28"/>
    <mergeCell ref="Y24:AA24"/>
    <mergeCell ref="AB24:AD24"/>
    <mergeCell ref="D26:F26"/>
    <mergeCell ref="G26:I26"/>
    <mergeCell ref="J26:L26"/>
    <mergeCell ref="M26:O26"/>
    <mergeCell ref="P26:R26"/>
    <mergeCell ref="S26:U26"/>
    <mergeCell ref="V26:X26"/>
    <mergeCell ref="Y26:AA26"/>
    <mergeCell ref="AB26:AD26"/>
    <mergeCell ref="V2:X2"/>
    <mergeCell ref="Y2:AA2"/>
    <mergeCell ref="AB2:AD2"/>
    <mergeCell ref="D24:F24"/>
    <mergeCell ref="G24:I24"/>
    <mergeCell ref="J24:L24"/>
    <mergeCell ref="M24:O24"/>
    <mergeCell ref="P24:R24"/>
    <mergeCell ref="S24:U24"/>
    <mergeCell ref="V24:X24"/>
    <mergeCell ref="D2:F2"/>
    <mergeCell ref="G2:I2"/>
    <mergeCell ref="J2:L2"/>
    <mergeCell ref="M2:O2"/>
    <mergeCell ref="P2:R2"/>
    <mergeCell ref="S2:U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E274-DCFD-4741-BB49-08A0F649AD8F}">
  <dimension ref="B2:AD33"/>
  <sheetViews>
    <sheetView topLeftCell="B16" workbookViewId="0">
      <selection activeCell="E30" sqref="E30:I33"/>
    </sheetView>
  </sheetViews>
  <sheetFormatPr defaultRowHeight="15" x14ac:dyDescent="0.25"/>
  <sheetData>
    <row r="2" spans="2:30" x14ac:dyDescent="0.25">
      <c r="B2" s="31" t="s">
        <v>47</v>
      </c>
      <c r="C2" s="31" t="s">
        <v>29</v>
      </c>
      <c r="D2" s="55" t="s">
        <v>48</v>
      </c>
      <c r="E2" s="55"/>
      <c r="F2" s="55"/>
      <c r="G2" s="52" t="s">
        <v>49</v>
      </c>
      <c r="H2" s="52"/>
      <c r="I2" s="52"/>
      <c r="J2" s="52" t="s">
        <v>59</v>
      </c>
      <c r="K2" s="52"/>
      <c r="L2" s="52"/>
      <c r="M2" s="56" t="s">
        <v>50</v>
      </c>
      <c r="N2" s="56"/>
      <c r="O2" s="56"/>
      <c r="P2" s="57" t="s">
        <v>56</v>
      </c>
      <c r="Q2" s="57"/>
      <c r="R2" s="57"/>
      <c r="S2" s="53" t="s">
        <v>55</v>
      </c>
      <c r="T2" s="53"/>
      <c r="U2" s="53"/>
      <c r="V2" s="54" t="s">
        <v>51</v>
      </c>
      <c r="W2" s="54"/>
      <c r="X2" s="54"/>
      <c r="Y2" s="51" t="s">
        <v>57</v>
      </c>
      <c r="Z2" s="51"/>
      <c r="AA2" s="51"/>
      <c r="AB2" s="52" t="s">
        <v>58</v>
      </c>
      <c r="AC2" s="52"/>
      <c r="AD2" s="52"/>
    </row>
    <row r="3" spans="2:30" x14ac:dyDescent="0.25">
      <c r="B3" s="31">
        <v>0</v>
      </c>
      <c r="C3" s="31">
        <v>0</v>
      </c>
      <c r="D3">
        <v>0.4798</v>
      </c>
      <c r="E3">
        <v>0.49099999999999999</v>
      </c>
      <c r="F3">
        <v>0.49809999999999999</v>
      </c>
      <c r="G3" s="32">
        <v>0.5262</v>
      </c>
      <c r="H3" s="32">
        <v>0.50360000000000005</v>
      </c>
      <c r="I3" s="32">
        <v>0.50619999999999998</v>
      </c>
      <c r="J3" s="32">
        <v>0.63249999999999995</v>
      </c>
      <c r="K3" s="32">
        <v>0.56510000000000005</v>
      </c>
      <c r="L3" s="32">
        <v>0.55669999999999997</v>
      </c>
      <c r="M3" s="33">
        <v>0.52549999999999997</v>
      </c>
      <c r="N3" s="33">
        <v>0.51570000000000005</v>
      </c>
      <c r="O3" s="33">
        <v>0.52210000000000001</v>
      </c>
      <c r="P3" s="34">
        <v>0.5484</v>
      </c>
      <c r="Q3" s="34">
        <v>0.5302</v>
      </c>
      <c r="R3" s="34">
        <v>0.52549999999999997</v>
      </c>
      <c r="S3" s="35">
        <v>0.55279999999999996</v>
      </c>
      <c r="T3" s="35">
        <v>0.58499999999999996</v>
      </c>
      <c r="U3" s="35">
        <v>0.5887</v>
      </c>
      <c r="V3" s="36">
        <v>0.63519999999999999</v>
      </c>
      <c r="W3" s="36">
        <v>0.51819999999999999</v>
      </c>
      <c r="X3" s="36">
        <v>0.5383</v>
      </c>
      <c r="Y3" s="37">
        <v>0.53010000000000002</v>
      </c>
      <c r="Z3" s="37">
        <v>0.52490000000000003</v>
      </c>
      <c r="AA3" s="37">
        <v>0.52500000000000002</v>
      </c>
      <c r="AB3" s="32">
        <v>0.56030000000000002</v>
      </c>
      <c r="AC3" s="32">
        <v>0.55589999999999995</v>
      </c>
      <c r="AD3" s="32">
        <v>0.64429999999999998</v>
      </c>
    </row>
    <row r="4" spans="2:30" x14ac:dyDescent="0.25">
      <c r="B4" s="31">
        <f t="shared" ref="B4:B13" si="0">C4/60</f>
        <v>0.25</v>
      </c>
      <c r="C4" s="31">
        <f>C3+15</f>
        <v>15</v>
      </c>
      <c r="D4">
        <v>0.47220000000000001</v>
      </c>
      <c r="E4">
        <v>0.4864</v>
      </c>
      <c r="F4">
        <v>0.49940000000000001</v>
      </c>
      <c r="G4" s="32">
        <v>0.52090000000000003</v>
      </c>
      <c r="H4" s="32">
        <v>0.49830000000000002</v>
      </c>
      <c r="I4" s="32">
        <v>0.50339999999999996</v>
      </c>
      <c r="J4" s="32">
        <v>0.62</v>
      </c>
      <c r="K4" s="32">
        <v>0.56059999999999999</v>
      </c>
      <c r="L4" s="32">
        <v>0.54920000000000002</v>
      </c>
      <c r="M4" s="33">
        <v>0.51859999999999995</v>
      </c>
      <c r="N4" s="33">
        <v>0.51349999999999996</v>
      </c>
      <c r="O4" s="33">
        <v>0.51919999999999999</v>
      </c>
      <c r="P4" s="34">
        <v>0.54679999999999995</v>
      </c>
      <c r="Q4" s="34">
        <v>0.52280000000000004</v>
      </c>
      <c r="R4" s="34">
        <v>0.51780000000000004</v>
      </c>
      <c r="S4" s="35">
        <v>0.54679999999999995</v>
      </c>
      <c r="T4" s="35">
        <v>0.57779999999999998</v>
      </c>
      <c r="U4" s="35">
        <v>0.5887</v>
      </c>
      <c r="V4" s="36">
        <v>0.63029999999999997</v>
      </c>
      <c r="W4" s="36">
        <v>0.51390000000000002</v>
      </c>
      <c r="X4" s="36">
        <v>0.53010000000000002</v>
      </c>
      <c r="Y4" s="37">
        <v>0.52310000000000001</v>
      </c>
      <c r="Z4" s="37">
        <v>0.51880000000000004</v>
      </c>
      <c r="AA4" s="37">
        <v>0.51929999999999998</v>
      </c>
      <c r="AB4" s="32">
        <v>0.54910000000000003</v>
      </c>
      <c r="AC4" s="32">
        <v>0.54449999999999998</v>
      </c>
      <c r="AD4" s="32">
        <v>0.63260000000000005</v>
      </c>
    </row>
    <row r="5" spans="2:30" x14ac:dyDescent="0.25">
      <c r="B5" s="31">
        <f t="shared" si="0"/>
        <v>0.5</v>
      </c>
      <c r="C5" s="31">
        <f t="shared" ref="C5:C23" si="1">C4+15</f>
        <v>30</v>
      </c>
      <c r="D5">
        <v>0.47149999999999997</v>
      </c>
      <c r="E5">
        <v>0.48480000000000001</v>
      </c>
      <c r="F5">
        <v>0.49790000000000001</v>
      </c>
      <c r="G5" s="32">
        <v>0.51800000000000002</v>
      </c>
      <c r="H5" s="32">
        <v>0.49490000000000001</v>
      </c>
      <c r="I5" s="32">
        <v>0.50219999999999998</v>
      </c>
      <c r="J5" s="32">
        <v>0.61650000000000005</v>
      </c>
      <c r="K5" s="32">
        <v>0.55649999999999999</v>
      </c>
      <c r="L5" s="32">
        <v>0.5413</v>
      </c>
      <c r="M5" s="33">
        <v>0.51119999999999999</v>
      </c>
      <c r="N5" s="33">
        <v>0.50980000000000003</v>
      </c>
      <c r="O5" s="33">
        <v>0.51280000000000003</v>
      </c>
      <c r="P5" s="34">
        <v>0.54169999999999996</v>
      </c>
      <c r="Q5" s="34">
        <v>0.51590000000000003</v>
      </c>
      <c r="R5" s="34">
        <v>0.51129999999999998</v>
      </c>
      <c r="S5" s="35">
        <v>0.54090000000000005</v>
      </c>
      <c r="T5" s="35">
        <v>0.57440000000000002</v>
      </c>
      <c r="U5" s="35">
        <v>0.57540000000000002</v>
      </c>
      <c r="V5" s="36">
        <v>0.62549999999999994</v>
      </c>
      <c r="W5" s="36">
        <v>0.50949999999999995</v>
      </c>
      <c r="X5" s="36">
        <v>0.52270000000000005</v>
      </c>
      <c r="Y5" s="37">
        <v>0.51890000000000003</v>
      </c>
      <c r="Z5" s="37">
        <v>0.51319999999999999</v>
      </c>
      <c r="AA5" s="37">
        <v>0.51659999999999995</v>
      </c>
      <c r="AB5" s="32">
        <v>0.53869999999999996</v>
      </c>
      <c r="AC5" s="32">
        <v>0.53580000000000005</v>
      </c>
      <c r="AD5" s="32">
        <v>0.62039999999999995</v>
      </c>
    </row>
    <row r="6" spans="2:30" x14ac:dyDescent="0.25">
      <c r="B6" s="31">
        <f t="shared" si="0"/>
        <v>0.75</v>
      </c>
      <c r="C6" s="31">
        <f t="shared" si="1"/>
        <v>45</v>
      </c>
      <c r="D6">
        <v>0.47199999999999998</v>
      </c>
      <c r="E6">
        <v>0.48499999999999999</v>
      </c>
      <c r="F6">
        <v>0.49880000000000002</v>
      </c>
      <c r="G6" s="32">
        <v>0.51339999999999997</v>
      </c>
      <c r="H6" s="32">
        <v>0.49</v>
      </c>
      <c r="I6" s="32">
        <v>0.49669999999999997</v>
      </c>
      <c r="J6" s="32">
        <v>0.61070000000000002</v>
      </c>
      <c r="K6" s="32">
        <v>0.55459999999999998</v>
      </c>
      <c r="L6" s="32">
        <v>0.53739999999999999</v>
      </c>
      <c r="M6" s="33">
        <v>0.50629999999999997</v>
      </c>
      <c r="N6" s="33">
        <v>0.50609999999999999</v>
      </c>
      <c r="O6" s="33">
        <v>0.50719999999999998</v>
      </c>
      <c r="P6" s="34">
        <v>0.53810000000000002</v>
      </c>
      <c r="Q6" s="34">
        <v>0.51160000000000005</v>
      </c>
      <c r="R6" s="34">
        <v>0.50580000000000003</v>
      </c>
      <c r="S6" s="35">
        <v>0.53590000000000004</v>
      </c>
      <c r="T6" s="35">
        <v>0.56710000000000005</v>
      </c>
      <c r="U6" s="35">
        <v>0.5675</v>
      </c>
      <c r="V6" s="36">
        <v>0.6179</v>
      </c>
      <c r="W6" s="36">
        <v>0.50270000000000004</v>
      </c>
      <c r="X6" s="36">
        <v>0.51880000000000004</v>
      </c>
      <c r="Y6" s="37">
        <v>0.51380000000000003</v>
      </c>
      <c r="Z6" s="37">
        <v>0.50980000000000003</v>
      </c>
      <c r="AA6" s="37">
        <v>0.51100000000000001</v>
      </c>
      <c r="AB6" s="32">
        <v>0.52980000000000005</v>
      </c>
      <c r="AC6" s="32">
        <v>0.52859999999999996</v>
      </c>
      <c r="AD6" s="32">
        <v>0.61070000000000002</v>
      </c>
    </row>
    <row r="7" spans="2:30" x14ac:dyDescent="0.25">
      <c r="B7" s="31">
        <f t="shared" si="0"/>
        <v>1</v>
      </c>
      <c r="C7" s="31">
        <f t="shared" si="1"/>
        <v>60</v>
      </c>
      <c r="D7">
        <v>0.47199999999999998</v>
      </c>
      <c r="E7">
        <v>0.48580000000000001</v>
      </c>
      <c r="F7">
        <v>0.49880000000000002</v>
      </c>
      <c r="G7" s="32">
        <v>0.50890000000000002</v>
      </c>
      <c r="H7" s="32">
        <v>0.48509999999999998</v>
      </c>
      <c r="I7" s="32">
        <v>0.48949999999999999</v>
      </c>
      <c r="J7" s="32">
        <v>0.60740000000000005</v>
      </c>
      <c r="K7" s="32">
        <v>0.55149999999999999</v>
      </c>
      <c r="L7" s="32">
        <v>0.53290000000000004</v>
      </c>
      <c r="M7" s="33">
        <v>0.502</v>
      </c>
      <c r="N7" s="33">
        <v>0.50170000000000003</v>
      </c>
      <c r="O7" s="33">
        <v>0.50249999999999995</v>
      </c>
      <c r="P7" s="34">
        <v>0.53139999999999998</v>
      </c>
      <c r="Q7" s="34">
        <v>0.50629999999999997</v>
      </c>
      <c r="R7" s="34">
        <v>0.50090000000000001</v>
      </c>
      <c r="S7" s="35">
        <v>0.53149999999999997</v>
      </c>
      <c r="T7" s="35">
        <v>0.56440000000000001</v>
      </c>
      <c r="U7" s="35">
        <v>0.56310000000000004</v>
      </c>
      <c r="V7" s="36">
        <v>0.61370000000000002</v>
      </c>
      <c r="W7" s="36">
        <v>0.49880000000000002</v>
      </c>
      <c r="X7" s="36">
        <v>0.51580000000000004</v>
      </c>
      <c r="Y7" s="37">
        <v>0.50870000000000004</v>
      </c>
      <c r="Z7" s="37">
        <v>0.50429999999999997</v>
      </c>
      <c r="AA7" s="37">
        <v>0.50700000000000001</v>
      </c>
      <c r="AB7" s="32">
        <v>0.52200000000000002</v>
      </c>
      <c r="AC7" s="32">
        <v>0.51890000000000003</v>
      </c>
      <c r="AD7" s="32">
        <v>0.6028</v>
      </c>
    </row>
    <row r="8" spans="2:30" x14ac:dyDescent="0.25">
      <c r="B8" s="31">
        <f t="shared" si="0"/>
        <v>1.25</v>
      </c>
      <c r="C8" s="31">
        <f t="shared" si="1"/>
        <v>75</v>
      </c>
      <c r="D8">
        <v>0.47139999999999999</v>
      </c>
      <c r="E8">
        <v>0.48559999999999998</v>
      </c>
      <c r="F8">
        <v>0.4985</v>
      </c>
      <c r="G8" s="32">
        <v>0.49909999999999999</v>
      </c>
      <c r="H8" s="32">
        <v>0.47539999999999999</v>
      </c>
      <c r="I8" s="32">
        <v>0.48380000000000001</v>
      </c>
      <c r="J8" s="32">
        <v>0.60199999999999998</v>
      </c>
      <c r="K8" s="32">
        <v>0.5474</v>
      </c>
      <c r="L8" s="32">
        <v>0.52869999999999995</v>
      </c>
      <c r="M8" s="33">
        <v>0.4985</v>
      </c>
      <c r="N8" s="33">
        <v>0.4965</v>
      </c>
      <c r="O8" s="33">
        <v>0.49680000000000002</v>
      </c>
      <c r="P8" s="34">
        <v>0.52559999999999996</v>
      </c>
      <c r="Q8" s="34">
        <v>0.50239999999999996</v>
      </c>
      <c r="R8" s="34">
        <v>0.49819999999999998</v>
      </c>
      <c r="S8" s="35">
        <v>0.52759999999999996</v>
      </c>
      <c r="T8" s="35">
        <v>0.55940000000000001</v>
      </c>
      <c r="U8" s="35">
        <v>0.55910000000000004</v>
      </c>
      <c r="V8" s="36">
        <v>0.60860000000000003</v>
      </c>
      <c r="W8" s="36">
        <v>0.49419999999999997</v>
      </c>
      <c r="X8" s="36">
        <v>0.51129999999999998</v>
      </c>
      <c r="Y8" s="37">
        <v>0.504</v>
      </c>
      <c r="Z8" s="37">
        <v>0.49930000000000002</v>
      </c>
      <c r="AA8" s="37">
        <v>0.50180000000000002</v>
      </c>
      <c r="AB8" s="32">
        <v>0.51370000000000005</v>
      </c>
      <c r="AC8" s="32">
        <v>0.50980000000000003</v>
      </c>
      <c r="AD8" s="32">
        <v>0.59409999999999996</v>
      </c>
    </row>
    <row r="9" spans="2:30" x14ac:dyDescent="0.25">
      <c r="B9" s="31">
        <f t="shared" si="0"/>
        <v>1.5</v>
      </c>
      <c r="C9" s="31">
        <f t="shared" si="1"/>
        <v>90</v>
      </c>
      <c r="D9">
        <v>0.47089999999999999</v>
      </c>
      <c r="E9">
        <v>0.48570000000000002</v>
      </c>
      <c r="F9">
        <v>0.49819999999999998</v>
      </c>
      <c r="G9" s="32">
        <v>0.49440000000000001</v>
      </c>
      <c r="H9" s="32">
        <v>0.47049999999999997</v>
      </c>
      <c r="I9" s="32">
        <v>0.47949999999999998</v>
      </c>
      <c r="J9" s="32">
        <v>0.59850000000000003</v>
      </c>
      <c r="K9" s="32">
        <v>0.54520000000000002</v>
      </c>
      <c r="L9" s="32">
        <v>0.52339999999999998</v>
      </c>
      <c r="M9" s="33">
        <v>0.49399999999999999</v>
      </c>
      <c r="N9" s="33">
        <v>0.4919</v>
      </c>
      <c r="O9" s="33">
        <v>0.49099999999999999</v>
      </c>
      <c r="P9" s="34">
        <v>0.52070000000000005</v>
      </c>
      <c r="Q9" s="34">
        <v>0.49759999999999999</v>
      </c>
      <c r="R9" s="34">
        <v>0.49359999999999998</v>
      </c>
      <c r="S9" s="35">
        <v>0.52129999999999999</v>
      </c>
      <c r="T9" s="35">
        <v>0.55489999999999995</v>
      </c>
      <c r="U9" s="35">
        <v>0.55259999999999998</v>
      </c>
      <c r="V9" s="36">
        <v>0.60199999999999998</v>
      </c>
      <c r="W9" s="36">
        <v>0.48899999999999999</v>
      </c>
      <c r="X9" s="36">
        <v>0.50429999999999997</v>
      </c>
      <c r="Y9" s="37">
        <v>0.499</v>
      </c>
      <c r="Z9" s="37">
        <v>0.49469999999999997</v>
      </c>
      <c r="AA9" s="37">
        <v>0.49730000000000002</v>
      </c>
      <c r="AB9" s="32">
        <v>0.50539999999999996</v>
      </c>
      <c r="AC9" s="32">
        <v>0.50290000000000001</v>
      </c>
      <c r="AD9" s="32">
        <v>0.58589999999999998</v>
      </c>
    </row>
    <row r="10" spans="2:30" x14ac:dyDescent="0.25">
      <c r="B10" s="31">
        <f t="shared" si="0"/>
        <v>1.75</v>
      </c>
      <c r="C10" s="31">
        <f t="shared" si="1"/>
        <v>105</v>
      </c>
      <c r="D10">
        <v>0.4708</v>
      </c>
      <c r="E10">
        <v>0.48499999999999999</v>
      </c>
      <c r="F10">
        <v>0.49740000000000001</v>
      </c>
      <c r="G10" s="32">
        <v>0.48980000000000001</v>
      </c>
      <c r="H10" s="32">
        <v>0.46529999999999999</v>
      </c>
      <c r="I10" s="32">
        <v>0.47460000000000002</v>
      </c>
      <c r="J10" s="32">
        <v>0.59279999999999999</v>
      </c>
      <c r="K10" s="32">
        <v>0.54179999999999995</v>
      </c>
      <c r="L10" s="32">
        <v>0.51770000000000005</v>
      </c>
      <c r="M10" s="33">
        <v>0.49159999999999998</v>
      </c>
      <c r="N10" s="33">
        <v>0.48680000000000001</v>
      </c>
      <c r="O10" s="33">
        <v>0.48609999999999998</v>
      </c>
      <c r="P10" s="34">
        <v>0.51600000000000001</v>
      </c>
      <c r="Q10" s="34">
        <v>0.49259999999999998</v>
      </c>
      <c r="R10" s="34">
        <v>0.48959999999999998</v>
      </c>
      <c r="S10" s="35">
        <v>0.51680000000000004</v>
      </c>
      <c r="T10" s="35">
        <v>0.55169999999999997</v>
      </c>
      <c r="U10" s="35">
        <v>0.54590000000000005</v>
      </c>
      <c r="V10" s="36">
        <v>0.59740000000000004</v>
      </c>
      <c r="W10" s="36">
        <v>0.48409999999999997</v>
      </c>
      <c r="X10" s="36">
        <v>0.49680000000000002</v>
      </c>
      <c r="Y10" s="37">
        <v>0.49440000000000001</v>
      </c>
      <c r="Z10" s="37">
        <v>0.4904</v>
      </c>
      <c r="AA10" s="37">
        <v>0.49209999999999998</v>
      </c>
      <c r="AB10" s="32">
        <v>0.49859999999999999</v>
      </c>
      <c r="AC10" s="32">
        <v>0.49330000000000002</v>
      </c>
      <c r="AD10" s="32">
        <v>0.57679999999999998</v>
      </c>
    </row>
    <row r="11" spans="2:30" x14ac:dyDescent="0.25">
      <c r="B11" s="31">
        <f t="shared" si="0"/>
        <v>2</v>
      </c>
      <c r="C11" s="31">
        <f t="shared" si="1"/>
        <v>120</v>
      </c>
      <c r="D11">
        <v>0.4708</v>
      </c>
      <c r="E11">
        <v>0.48509999999999998</v>
      </c>
      <c r="F11">
        <v>0.49730000000000002</v>
      </c>
      <c r="G11" s="32">
        <v>0.48530000000000001</v>
      </c>
      <c r="H11" s="32">
        <v>0.4602</v>
      </c>
      <c r="I11" s="32">
        <v>0.47110000000000002</v>
      </c>
      <c r="J11" s="32">
        <v>0.5877</v>
      </c>
      <c r="K11" s="32">
        <v>0.53879999999999995</v>
      </c>
      <c r="L11" s="32">
        <v>0.51459999999999995</v>
      </c>
      <c r="M11" s="33">
        <v>0.48770000000000002</v>
      </c>
      <c r="N11" s="33">
        <v>0.48139999999999999</v>
      </c>
      <c r="O11" s="33">
        <v>0.48120000000000002</v>
      </c>
      <c r="P11" s="34">
        <v>0.51100000000000001</v>
      </c>
      <c r="Q11" s="34">
        <v>0.48759999999999998</v>
      </c>
      <c r="R11" s="34">
        <v>0.48620000000000002</v>
      </c>
      <c r="S11" s="35">
        <v>0.51160000000000005</v>
      </c>
      <c r="T11" s="35">
        <v>0.54700000000000004</v>
      </c>
      <c r="U11" s="35">
        <v>0.54400000000000004</v>
      </c>
      <c r="V11" s="36">
        <v>0.59399999999999997</v>
      </c>
      <c r="W11" s="36">
        <v>0.47910000000000003</v>
      </c>
      <c r="X11" s="36">
        <v>0.4909</v>
      </c>
      <c r="Y11" s="37">
        <v>0.48899999999999999</v>
      </c>
      <c r="Z11" s="37">
        <v>0.4854</v>
      </c>
      <c r="AA11" s="37">
        <v>0.4874</v>
      </c>
      <c r="AB11" s="32">
        <v>0.49109999999999998</v>
      </c>
      <c r="AC11" s="32">
        <v>0.48470000000000002</v>
      </c>
      <c r="AD11" s="32">
        <v>0.56769999999999998</v>
      </c>
    </row>
    <row r="12" spans="2:30" x14ac:dyDescent="0.25">
      <c r="B12" s="31">
        <f t="shared" si="0"/>
        <v>2.25</v>
      </c>
      <c r="C12" s="31">
        <f t="shared" si="1"/>
        <v>135</v>
      </c>
      <c r="D12">
        <v>0.47049999999999997</v>
      </c>
      <c r="E12">
        <v>0.48470000000000002</v>
      </c>
      <c r="F12">
        <v>0.49740000000000001</v>
      </c>
      <c r="G12" s="32">
        <v>0.47989999999999999</v>
      </c>
      <c r="H12" s="32">
        <v>0.45600000000000002</v>
      </c>
      <c r="I12" s="32">
        <v>0.46639999999999998</v>
      </c>
      <c r="J12" s="32">
        <v>0.58299999999999996</v>
      </c>
      <c r="K12" s="32">
        <v>0.53680000000000005</v>
      </c>
      <c r="L12" s="32">
        <v>0.50849999999999995</v>
      </c>
      <c r="M12" s="33">
        <v>0.48380000000000001</v>
      </c>
      <c r="N12" s="33">
        <v>0.47589999999999999</v>
      </c>
      <c r="O12" s="33">
        <v>0.47599999999999998</v>
      </c>
      <c r="P12" s="34">
        <v>0.50649999999999995</v>
      </c>
      <c r="Q12" s="34">
        <v>0.48249999999999998</v>
      </c>
      <c r="R12" s="34">
        <v>0.48180000000000001</v>
      </c>
      <c r="S12" s="35">
        <v>0.50639999999999996</v>
      </c>
      <c r="T12" s="35">
        <v>0.54290000000000005</v>
      </c>
      <c r="U12" s="35">
        <v>0.54039999999999999</v>
      </c>
      <c r="V12" s="36">
        <v>0.5887</v>
      </c>
      <c r="W12" s="36">
        <v>0.47439999999999999</v>
      </c>
      <c r="X12" s="36">
        <v>0.48499999999999999</v>
      </c>
      <c r="Y12" s="37">
        <v>0.48480000000000001</v>
      </c>
      <c r="Z12" s="37">
        <v>0.48099999999999998</v>
      </c>
      <c r="AA12" s="37">
        <v>0.48299999999999998</v>
      </c>
      <c r="AB12" s="32">
        <v>0.48359999999999997</v>
      </c>
      <c r="AC12" s="32">
        <v>0.47839999999999999</v>
      </c>
      <c r="AD12" s="32">
        <v>0.56159999999999999</v>
      </c>
    </row>
    <row r="13" spans="2:30" x14ac:dyDescent="0.25">
      <c r="B13" s="31">
        <f t="shared" si="0"/>
        <v>2.5</v>
      </c>
      <c r="C13" s="31">
        <f t="shared" si="1"/>
        <v>150</v>
      </c>
      <c r="D13">
        <v>0.47020000000000001</v>
      </c>
      <c r="E13">
        <v>0.48399999999999999</v>
      </c>
      <c r="F13">
        <v>0.49690000000000001</v>
      </c>
      <c r="G13" s="32">
        <v>0.47599999999999998</v>
      </c>
      <c r="H13" s="32">
        <v>0.4511</v>
      </c>
      <c r="I13" s="32">
        <v>0.46189999999999998</v>
      </c>
      <c r="J13" s="32">
        <v>0.57889999999999997</v>
      </c>
      <c r="K13" s="32">
        <v>0.53380000000000005</v>
      </c>
      <c r="L13" s="32">
        <v>0.50370000000000004</v>
      </c>
      <c r="M13" s="33">
        <v>0.4788</v>
      </c>
      <c r="N13" s="33">
        <v>0.47120000000000001</v>
      </c>
      <c r="O13" s="33">
        <v>0.47099999999999997</v>
      </c>
      <c r="P13" s="34">
        <v>0.50249999999999995</v>
      </c>
      <c r="Q13" s="34">
        <v>0.47810000000000002</v>
      </c>
      <c r="R13" s="34">
        <v>0.47770000000000001</v>
      </c>
      <c r="S13" s="35">
        <v>0.50170000000000003</v>
      </c>
      <c r="T13" s="35">
        <v>0.53920000000000001</v>
      </c>
      <c r="U13" s="35">
        <v>0.53720000000000001</v>
      </c>
      <c r="V13" s="36">
        <v>0.58560000000000001</v>
      </c>
      <c r="W13" s="36">
        <v>0.46850000000000003</v>
      </c>
      <c r="X13" s="36">
        <v>0.48020000000000002</v>
      </c>
      <c r="Y13" s="37">
        <v>0.47960000000000003</v>
      </c>
      <c r="Z13" s="37">
        <v>0.47599999999999998</v>
      </c>
      <c r="AA13" s="37">
        <v>0.47870000000000001</v>
      </c>
      <c r="AB13" s="32">
        <v>0.4768</v>
      </c>
      <c r="AC13" s="32">
        <v>0.46960000000000002</v>
      </c>
      <c r="AD13" s="32">
        <v>0.55300000000000005</v>
      </c>
    </row>
    <row r="14" spans="2:30" x14ac:dyDescent="0.25">
      <c r="B14" s="31">
        <f>C14/60</f>
        <v>2.75</v>
      </c>
      <c r="C14" s="31">
        <f t="shared" si="1"/>
        <v>165</v>
      </c>
      <c r="D14">
        <v>0.46879999999999999</v>
      </c>
      <c r="E14">
        <v>0.48359999999999997</v>
      </c>
      <c r="F14">
        <v>0.49659999999999999</v>
      </c>
      <c r="G14" s="32">
        <v>0.47139999999999999</v>
      </c>
      <c r="H14" s="32">
        <v>0.4466</v>
      </c>
      <c r="I14" s="32">
        <v>0.4531</v>
      </c>
      <c r="J14" s="32">
        <v>0.57550000000000001</v>
      </c>
      <c r="K14" s="32">
        <v>0.5302</v>
      </c>
      <c r="L14" s="32">
        <v>0.49869999999999998</v>
      </c>
      <c r="M14" s="33">
        <v>0.47499999999999998</v>
      </c>
      <c r="N14" s="33">
        <v>0.46650000000000003</v>
      </c>
      <c r="O14" s="33">
        <v>0.46560000000000001</v>
      </c>
      <c r="P14" s="34">
        <v>0.49780000000000002</v>
      </c>
      <c r="Q14" s="34">
        <v>0.47410000000000002</v>
      </c>
      <c r="R14" s="34">
        <v>0.4743</v>
      </c>
      <c r="S14" s="35">
        <v>0.49640000000000001</v>
      </c>
      <c r="T14" s="35">
        <v>0.5363</v>
      </c>
      <c r="U14" s="35">
        <v>0.53280000000000005</v>
      </c>
      <c r="V14" s="36">
        <v>0.58209999999999995</v>
      </c>
      <c r="W14" s="36">
        <v>0.46439999999999998</v>
      </c>
      <c r="X14" s="36">
        <v>0.47589999999999999</v>
      </c>
      <c r="Y14" s="37">
        <v>0.4743</v>
      </c>
      <c r="Z14" s="37">
        <v>0.47160000000000002</v>
      </c>
      <c r="AA14" s="37">
        <v>0.47349999999999998</v>
      </c>
      <c r="AB14" s="32">
        <v>0.46899999999999997</v>
      </c>
      <c r="AC14" s="32">
        <v>0.46310000000000001</v>
      </c>
      <c r="AD14" s="32">
        <v>0.54469999999999996</v>
      </c>
    </row>
    <row r="15" spans="2:30" x14ac:dyDescent="0.25">
      <c r="B15" s="31">
        <f t="shared" ref="B15:B23" si="2">C15/60</f>
        <v>3</v>
      </c>
      <c r="C15" s="31">
        <f t="shared" si="1"/>
        <v>180</v>
      </c>
      <c r="D15">
        <v>0.46899999999999997</v>
      </c>
      <c r="E15">
        <v>0.48359999999999997</v>
      </c>
      <c r="F15">
        <v>0.49609999999999999</v>
      </c>
      <c r="G15" s="32">
        <v>0.4672</v>
      </c>
      <c r="H15" s="32">
        <v>0.44259999999999999</v>
      </c>
      <c r="I15" s="32">
        <v>0.44850000000000001</v>
      </c>
      <c r="J15" s="32">
        <v>0.57099999999999995</v>
      </c>
      <c r="K15" s="32">
        <v>0.52729999999999999</v>
      </c>
      <c r="L15" s="32">
        <v>0.49430000000000002</v>
      </c>
      <c r="M15" s="33">
        <v>0.47139999999999999</v>
      </c>
      <c r="N15" s="33">
        <v>0.46129999999999999</v>
      </c>
      <c r="O15" s="33">
        <v>0.46089999999999998</v>
      </c>
      <c r="P15" s="34">
        <v>0.49280000000000002</v>
      </c>
      <c r="Q15" s="34">
        <v>0.4698</v>
      </c>
      <c r="R15" s="34">
        <v>0.46939999999999998</v>
      </c>
      <c r="S15" s="35">
        <v>0.49180000000000001</v>
      </c>
      <c r="T15" s="35">
        <v>0.53100000000000003</v>
      </c>
      <c r="U15" s="35">
        <v>0.52480000000000004</v>
      </c>
      <c r="V15" s="36">
        <v>0.57720000000000005</v>
      </c>
      <c r="W15" s="36">
        <v>0.45900000000000002</v>
      </c>
      <c r="X15" s="36">
        <v>0.47070000000000001</v>
      </c>
      <c r="Y15" s="37">
        <v>0.46970000000000001</v>
      </c>
      <c r="Z15" s="37">
        <v>0.4672</v>
      </c>
      <c r="AA15" s="37">
        <v>0.46929999999999999</v>
      </c>
      <c r="AB15" s="32">
        <v>0.46210000000000001</v>
      </c>
      <c r="AC15" s="32">
        <v>0.4556</v>
      </c>
      <c r="AD15" s="32">
        <v>0.53710000000000002</v>
      </c>
    </row>
    <row r="16" spans="2:30" x14ac:dyDescent="0.25">
      <c r="B16" s="31">
        <f t="shared" si="2"/>
        <v>3.25</v>
      </c>
      <c r="C16" s="31">
        <f t="shared" si="1"/>
        <v>195</v>
      </c>
      <c r="D16">
        <v>0.46899999999999997</v>
      </c>
      <c r="E16">
        <v>0.48330000000000001</v>
      </c>
      <c r="F16">
        <v>0.49590000000000001</v>
      </c>
      <c r="G16" s="32">
        <v>0.46379999999999999</v>
      </c>
      <c r="H16" s="32">
        <v>0.43909999999999999</v>
      </c>
      <c r="I16" s="32">
        <v>0.44550000000000001</v>
      </c>
      <c r="J16" s="32">
        <v>0.5655</v>
      </c>
      <c r="K16" s="32">
        <v>0.52449999999999997</v>
      </c>
      <c r="L16" s="32">
        <v>0.49030000000000001</v>
      </c>
      <c r="M16" s="33">
        <v>0.46610000000000001</v>
      </c>
      <c r="N16" s="33">
        <v>0.45789999999999997</v>
      </c>
      <c r="O16" s="33">
        <v>0.4556</v>
      </c>
      <c r="P16" s="34">
        <v>0.48799999999999999</v>
      </c>
      <c r="Q16" s="34">
        <v>0.46529999999999999</v>
      </c>
      <c r="R16" s="34">
        <v>0.46560000000000001</v>
      </c>
      <c r="S16" s="35">
        <v>0.48770000000000002</v>
      </c>
      <c r="T16" s="35">
        <v>0.52610000000000001</v>
      </c>
      <c r="U16" s="35">
        <v>0.52300000000000002</v>
      </c>
      <c r="V16" s="36">
        <v>0.57340000000000002</v>
      </c>
      <c r="W16" s="36">
        <v>0.45379999999999998</v>
      </c>
      <c r="X16" s="36">
        <v>0.46629999999999999</v>
      </c>
      <c r="Y16" s="37">
        <v>0.4647</v>
      </c>
      <c r="Z16" s="37">
        <v>0.46200000000000002</v>
      </c>
      <c r="AA16" s="37">
        <v>0.46460000000000001</v>
      </c>
      <c r="AB16" s="32">
        <v>0.4546</v>
      </c>
      <c r="AC16" s="32">
        <v>0.44969999999999999</v>
      </c>
      <c r="AD16" s="32">
        <v>0.5323</v>
      </c>
    </row>
    <row r="17" spans="2:30" x14ac:dyDescent="0.25">
      <c r="B17" s="31">
        <f t="shared" si="2"/>
        <v>3.5</v>
      </c>
      <c r="C17" s="31">
        <f t="shared" si="1"/>
        <v>210</v>
      </c>
      <c r="D17">
        <v>0.46860000000000002</v>
      </c>
      <c r="E17">
        <v>0.48199999999999998</v>
      </c>
      <c r="F17">
        <v>0.49569999999999997</v>
      </c>
      <c r="G17" s="32">
        <v>0.45879999999999999</v>
      </c>
      <c r="H17" s="32">
        <v>0.43459999999999999</v>
      </c>
      <c r="I17" s="32">
        <v>0.44040000000000001</v>
      </c>
      <c r="J17" s="32">
        <v>0.56299999999999994</v>
      </c>
      <c r="K17" s="32">
        <v>0.5212</v>
      </c>
      <c r="L17" s="32">
        <v>0.48649999999999999</v>
      </c>
      <c r="M17" s="33">
        <v>0.46100000000000002</v>
      </c>
      <c r="N17" s="33">
        <v>0.4526</v>
      </c>
      <c r="O17" s="33">
        <v>0.45179999999999998</v>
      </c>
      <c r="P17" s="34">
        <v>0.48399999999999999</v>
      </c>
      <c r="Q17" s="34">
        <v>0.4607</v>
      </c>
      <c r="R17" s="34">
        <v>0.46089999999999998</v>
      </c>
      <c r="S17" s="35">
        <v>0.48209999999999997</v>
      </c>
      <c r="T17" s="35">
        <v>0.5212</v>
      </c>
      <c r="U17" s="35">
        <v>0.51700000000000002</v>
      </c>
      <c r="V17" s="36">
        <v>0.56830000000000003</v>
      </c>
      <c r="W17" s="36">
        <v>0.45050000000000001</v>
      </c>
      <c r="X17" s="36">
        <v>0.46129999999999999</v>
      </c>
      <c r="Y17" s="37">
        <v>0.46089999999999998</v>
      </c>
      <c r="Z17" s="37">
        <v>0.45729999999999998</v>
      </c>
      <c r="AA17" s="37">
        <v>0.4602</v>
      </c>
      <c r="AB17" s="32">
        <v>0.45029999999999998</v>
      </c>
      <c r="AC17" s="32">
        <v>0.44340000000000002</v>
      </c>
      <c r="AD17" s="32">
        <v>0.52490000000000003</v>
      </c>
    </row>
    <row r="18" spans="2:30" x14ac:dyDescent="0.25">
      <c r="B18" s="31">
        <f t="shared" si="2"/>
        <v>3.75</v>
      </c>
      <c r="C18" s="31">
        <f t="shared" si="1"/>
        <v>225</v>
      </c>
      <c r="D18">
        <v>0.46729999999999999</v>
      </c>
      <c r="E18">
        <v>0.48209999999999997</v>
      </c>
      <c r="F18">
        <v>0.49530000000000002</v>
      </c>
      <c r="G18" s="32">
        <v>0.45490000000000003</v>
      </c>
      <c r="H18" s="32">
        <v>0.4299</v>
      </c>
      <c r="I18" s="32">
        <v>0.43590000000000001</v>
      </c>
      <c r="J18" s="32">
        <v>0.55640000000000001</v>
      </c>
      <c r="K18" s="32">
        <v>0.51780000000000004</v>
      </c>
      <c r="L18" s="32">
        <v>0.48159999999999997</v>
      </c>
      <c r="M18" s="33">
        <v>0.45679999999999998</v>
      </c>
      <c r="N18" s="33">
        <v>0.44829999999999998</v>
      </c>
      <c r="O18" s="33">
        <v>0.44679999999999997</v>
      </c>
      <c r="P18" s="34">
        <v>0.47970000000000002</v>
      </c>
      <c r="Q18" s="34">
        <v>0.45569999999999999</v>
      </c>
      <c r="R18" s="34">
        <v>0.45610000000000001</v>
      </c>
      <c r="S18" s="35">
        <v>0.47689999999999999</v>
      </c>
      <c r="T18" s="35">
        <v>0.51429999999999998</v>
      </c>
      <c r="U18" s="35">
        <v>0.51439999999999997</v>
      </c>
      <c r="V18" s="36">
        <v>0.56410000000000005</v>
      </c>
      <c r="W18" s="36">
        <v>0.44519999999999998</v>
      </c>
      <c r="X18" s="36">
        <v>0.45750000000000002</v>
      </c>
      <c r="Y18" s="37">
        <v>0.45600000000000002</v>
      </c>
      <c r="Z18" s="37">
        <v>0.45379999999999998</v>
      </c>
      <c r="AA18" s="37">
        <v>0.45619999999999999</v>
      </c>
      <c r="AB18" s="32">
        <v>0.44409999999999999</v>
      </c>
      <c r="AC18" s="32">
        <v>0.4365</v>
      </c>
      <c r="AD18" s="32">
        <v>0.5202</v>
      </c>
    </row>
    <row r="19" spans="2:30" x14ac:dyDescent="0.25">
      <c r="B19" s="31">
        <f t="shared" si="2"/>
        <v>4</v>
      </c>
      <c r="C19" s="31">
        <f t="shared" si="1"/>
        <v>240</v>
      </c>
      <c r="D19">
        <v>0.46700000000000003</v>
      </c>
      <c r="E19">
        <v>0.48139999999999999</v>
      </c>
      <c r="F19">
        <v>0.49440000000000001</v>
      </c>
      <c r="G19" s="32">
        <v>0.4511</v>
      </c>
      <c r="H19" s="32">
        <v>0.42559999999999998</v>
      </c>
      <c r="I19" s="32">
        <v>0.43230000000000002</v>
      </c>
      <c r="J19" s="32">
        <v>0.55420000000000003</v>
      </c>
      <c r="K19" s="32">
        <v>0.51449999999999996</v>
      </c>
      <c r="L19" s="32">
        <v>0.47839999999999999</v>
      </c>
      <c r="M19" s="33">
        <v>0.45290000000000002</v>
      </c>
      <c r="N19" s="33">
        <v>0.44479999999999997</v>
      </c>
      <c r="O19" s="33">
        <v>0.44330000000000003</v>
      </c>
      <c r="P19" s="34">
        <v>0.47570000000000001</v>
      </c>
      <c r="Q19" s="34">
        <v>0.4516</v>
      </c>
      <c r="R19" s="34">
        <v>0.4521</v>
      </c>
      <c r="S19" s="35">
        <v>0.47339999999999999</v>
      </c>
      <c r="T19" s="35">
        <v>0.51490000000000002</v>
      </c>
      <c r="U19" s="35">
        <v>0.51349999999999996</v>
      </c>
      <c r="V19" s="36">
        <v>0.55910000000000004</v>
      </c>
      <c r="W19" s="36">
        <v>0.44119999999999998</v>
      </c>
      <c r="X19" s="36">
        <v>0.4526</v>
      </c>
      <c r="Y19" s="37">
        <v>0.45169999999999999</v>
      </c>
      <c r="Z19" s="37">
        <v>0.44929999999999998</v>
      </c>
      <c r="AA19" s="37">
        <v>0.45140000000000002</v>
      </c>
      <c r="AB19" s="32">
        <v>0.43759999999999999</v>
      </c>
      <c r="AC19" s="32">
        <v>0.4304</v>
      </c>
      <c r="AD19" s="32">
        <v>0.5141</v>
      </c>
    </row>
    <row r="20" spans="2:30" x14ac:dyDescent="0.25">
      <c r="B20" s="31">
        <f t="shared" si="2"/>
        <v>4.25</v>
      </c>
      <c r="C20" s="31">
        <f t="shared" si="1"/>
        <v>255</v>
      </c>
      <c r="D20">
        <v>0.4667</v>
      </c>
      <c r="E20">
        <v>0.48130000000000001</v>
      </c>
      <c r="F20">
        <v>0.49409999999999998</v>
      </c>
      <c r="G20" s="32">
        <v>0.44640000000000002</v>
      </c>
      <c r="H20" s="32">
        <v>0.42170000000000002</v>
      </c>
      <c r="I20" s="32">
        <v>0.42770000000000002</v>
      </c>
      <c r="J20" s="32">
        <v>0.5504</v>
      </c>
      <c r="K20" s="32">
        <v>0.51019999999999999</v>
      </c>
      <c r="L20" s="32">
        <v>0.47349999999999998</v>
      </c>
      <c r="M20" s="33">
        <v>0.44879999999999998</v>
      </c>
      <c r="N20" s="33">
        <v>0.44019999999999998</v>
      </c>
      <c r="O20" s="33">
        <v>0.439</v>
      </c>
      <c r="P20" s="34">
        <v>0.47139999999999999</v>
      </c>
      <c r="Q20" s="34">
        <v>0.44719999999999999</v>
      </c>
      <c r="R20" s="34">
        <v>0.44779999999999998</v>
      </c>
      <c r="S20" s="35">
        <v>0.46960000000000002</v>
      </c>
      <c r="T20" s="35">
        <v>0.5081</v>
      </c>
      <c r="U20" s="35">
        <v>0.50990000000000002</v>
      </c>
      <c r="V20" s="36">
        <v>0.55600000000000005</v>
      </c>
      <c r="W20" s="36">
        <v>0.43619999999999998</v>
      </c>
      <c r="X20" s="36">
        <v>0.44800000000000001</v>
      </c>
      <c r="Y20" s="37">
        <v>0.4476</v>
      </c>
      <c r="Z20" s="37">
        <v>0.44469999999999998</v>
      </c>
      <c r="AA20" s="37">
        <v>0.44729999999999998</v>
      </c>
      <c r="AB20" s="32">
        <v>0.43219999999999997</v>
      </c>
      <c r="AC20" s="32">
        <v>0.42599999999999999</v>
      </c>
      <c r="AD20" s="32">
        <v>0.50719999999999998</v>
      </c>
    </row>
    <row r="21" spans="2:30" x14ac:dyDescent="0.25">
      <c r="B21" s="31">
        <f t="shared" si="2"/>
        <v>4.5</v>
      </c>
      <c r="C21" s="31">
        <f t="shared" si="1"/>
        <v>270</v>
      </c>
      <c r="D21">
        <v>0.46689999999999998</v>
      </c>
      <c r="E21">
        <v>0.48120000000000002</v>
      </c>
      <c r="F21">
        <v>0.49419999999999997</v>
      </c>
      <c r="G21" s="32">
        <v>0.4425</v>
      </c>
      <c r="H21" s="32">
        <v>0.41760000000000003</v>
      </c>
      <c r="I21" s="32">
        <v>0.42399999999999999</v>
      </c>
      <c r="J21" s="32">
        <v>0.54720000000000002</v>
      </c>
      <c r="K21" s="32">
        <v>0.50590000000000002</v>
      </c>
      <c r="L21" s="32">
        <v>0.46879999999999999</v>
      </c>
      <c r="M21" s="33">
        <v>0.44319999999999998</v>
      </c>
      <c r="N21" s="33">
        <v>0.436</v>
      </c>
      <c r="O21" s="33">
        <v>0.43490000000000001</v>
      </c>
      <c r="P21" s="34">
        <v>0.46700000000000003</v>
      </c>
      <c r="Q21" s="34">
        <v>0.44369999999999998</v>
      </c>
      <c r="R21" s="34">
        <v>0.44359999999999999</v>
      </c>
      <c r="S21" s="35">
        <v>0.46610000000000001</v>
      </c>
      <c r="T21" s="35">
        <v>0.50319999999999998</v>
      </c>
      <c r="U21" s="35">
        <v>0.50290000000000001</v>
      </c>
      <c r="V21" s="36">
        <v>0.54959999999999998</v>
      </c>
      <c r="W21" s="36">
        <v>0.43180000000000002</v>
      </c>
      <c r="X21" s="36">
        <v>0.44240000000000002</v>
      </c>
      <c r="Y21" s="37">
        <v>0.443</v>
      </c>
      <c r="Z21" s="37">
        <v>0.43969999999999998</v>
      </c>
      <c r="AA21" s="37">
        <v>0.44240000000000002</v>
      </c>
      <c r="AB21" s="32">
        <v>0.42830000000000001</v>
      </c>
      <c r="AC21" s="32">
        <v>0.42149999999999999</v>
      </c>
      <c r="AD21" s="32">
        <v>0.50039999999999996</v>
      </c>
    </row>
    <row r="22" spans="2:30" x14ac:dyDescent="0.25">
      <c r="B22" s="31">
        <f t="shared" si="2"/>
        <v>4.75</v>
      </c>
      <c r="C22" s="31">
        <f t="shared" si="1"/>
        <v>285</v>
      </c>
      <c r="D22">
        <v>0.46629999999999999</v>
      </c>
      <c r="E22">
        <v>0.48060000000000003</v>
      </c>
      <c r="F22">
        <v>0.49380000000000002</v>
      </c>
      <c r="G22" s="32">
        <v>0.43930000000000002</v>
      </c>
      <c r="H22" s="32">
        <v>0.41370000000000001</v>
      </c>
      <c r="I22" s="32">
        <v>0.41959999999999997</v>
      </c>
      <c r="J22" s="32">
        <v>0.5423</v>
      </c>
      <c r="K22" s="32">
        <v>0.502</v>
      </c>
      <c r="L22" s="32">
        <v>0.46589999999999998</v>
      </c>
      <c r="M22" s="33">
        <v>0.43940000000000001</v>
      </c>
      <c r="N22" s="33">
        <v>0.432</v>
      </c>
      <c r="O22" s="33">
        <v>0.43059999999999998</v>
      </c>
      <c r="P22" s="34">
        <v>0.4627</v>
      </c>
      <c r="Q22" s="34">
        <v>0.43930000000000002</v>
      </c>
      <c r="R22" s="34">
        <v>0.4395</v>
      </c>
      <c r="S22" s="35">
        <v>0.46060000000000001</v>
      </c>
      <c r="T22" s="35">
        <v>0.50349999999999995</v>
      </c>
      <c r="U22" s="35">
        <v>0.498</v>
      </c>
      <c r="V22" s="36">
        <v>0.54669999999999996</v>
      </c>
      <c r="W22" s="36">
        <v>0.4279</v>
      </c>
      <c r="X22" s="36">
        <v>0.43840000000000001</v>
      </c>
      <c r="Y22" s="37">
        <v>0.43919999999999998</v>
      </c>
      <c r="Z22" s="37">
        <v>0.43690000000000001</v>
      </c>
      <c r="AA22" s="37">
        <v>0.43869999999999998</v>
      </c>
      <c r="AB22" s="32">
        <v>0.4244</v>
      </c>
      <c r="AC22" s="32">
        <v>0.41620000000000001</v>
      </c>
      <c r="AD22" s="32">
        <v>0.49840000000000001</v>
      </c>
    </row>
    <row r="23" spans="2:30" x14ac:dyDescent="0.25">
      <c r="B23" s="31">
        <f t="shared" si="2"/>
        <v>5</v>
      </c>
      <c r="C23" s="31">
        <f t="shared" si="1"/>
        <v>300</v>
      </c>
      <c r="D23">
        <v>0.46610000000000001</v>
      </c>
      <c r="E23">
        <v>0.4803</v>
      </c>
      <c r="F23">
        <v>0.4929</v>
      </c>
      <c r="G23" s="32">
        <v>0.435</v>
      </c>
      <c r="H23" s="32">
        <v>0.41</v>
      </c>
      <c r="I23" s="32">
        <v>0.41549999999999998</v>
      </c>
      <c r="J23" s="32">
        <v>0.54039999999999999</v>
      </c>
      <c r="K23" s="32">
        <v>0.49940000000000001</v>
      </c>
      <c r="L23" s="32">
        <v>0.46250000000000002</v>
      </c>
      <c r="M23" s="33">
        <v>0.43509999999999999</v>
      </c>
      <c r="N23" s="33">
        <v>0.42809999999999998</v>
      </c>
      <c r="O23" s="33">
        <v>0.42630000000000001</v>
      </c>
      <c r="P23" s="34">
        <v>0.45939999999999998</v>
      </c>
      <c r="Q23" s="34">
        <v>0.43519999999999998</v>
      </c>
      <c r="R23" s="34">
        <v>0.43540000000000001</v>
      </c>
      <c r="S23" s="35">
        <v>0.45639999999999997</v>
      </c>
      <c r="T23" s="35">
        <v>0.4995</v>
      </c>
      <c r="U23" s="35">
        <v>0.49080000000000001</v>
      </c>
      <c r="V23" s="36">
        <v>0.54169999999999996</v>
      </c>
      <c r="W23" s="36">
        <v>0.42359999999999998</v>
      </c>
      <c r="X23" s="36">
        <v>0.4345</v>
      </c>
      <c r="Y23" s="37">
        <v>0.43580000000000002</v>
      </c>
      <c r="Z23" s="37">
        <v>0.43280000000000002</v>
      </c>
      <c r="AA23" s="37">
        <v>0.435</v>
      </c>
      <c r="AB23" s="32">
        <v>0.41959999999999997</v>
      </c>
      <c r="AC23" s="32">
        <v>0.41310000000000002</v>
      </c>
      <c r="AD23" s="32">
        <v>0.49259999999999998</v>
      </c>
    </row>
    <row r="24" spans="2:30" x14ac:dyDescent="0.25">
      <c r="B24" s="38"/>
      <c r="C24" s="31"/>
      <c r="D24" s="55" t="s">
        <v>48</v>
      </c>
      <c r="E24" s="55"/>
      <c r="F24" s="55"/>
      <c r="G24" s="52" t="s">
        <v>49</v>
      </c>
      <c r="H24" s="52"/>
      <c r="I24" s="52"/>
      <c r="J24" s="52" t="s">
        <v>59</v>
      </c>
      <c r="K24" s="52"/>
      <c r="L24" s="52"/>
      <c r="M24" s="56" t="s">
        <v>50</v>
      </c>
      <c r="N24" s="56"/>
      <c r="O24" s="56"/>
      <c r="P24" s="57" t="s">
        <v>56</v>
      </c>
      <c r="Q24" s="57"/>
      <c r="R24" s="57"/>
      <c r="S24" s="53" t="s">
        <v>55</v>
      </c>
      <c r="T24" s="53"/>
      <c r="U24" s="53"/>
      <c r="V24" s="54" t="s">
        <v>51</v>
      </c>
      <c r="W24" s="54"/>
      <c r="X24" s="54"/>
      <c r="Y24" s="51" t="s">
        <v>57</v>
      </c>
      <c r="Z24" s="51"/>
      <c r="AA24" s="51"/>
      <c r="AB24" s="52" t="s">
        <v>58</v>
      </c>
      <c r="AC24" s="52"/>
      <c r="AD24" s="52"/>
    </row>
    <row r="25" spans="2:30" x14ac:dyDescent="0.25">
      <c r="B25" s="38"/>
      <c r="C25" s="31" t="s">
        <v>52</v>
      </c>
      <c r="D25" s="31">
        <f>(D3-D23)/5</f>
        <v>2.7399999999999981E-3</v>
      </c>
      <c r="E25" s="31">
        <f t="shared" ref="E25:AD25" si="3">(E3-E23)/5</f>
        <v>2.1399999999999974E-3</v>
      </c>
      <c r="F25" s="31">
        <f t="shared" si="3"/>
        <v>1.0399999999999964E-3</v>
      </c>
      <c r="G25" s="31">
        <f t="shared" si="3"/>
        <v>1.8239999999999999E-2</v>
      </c>
      <c r="H25" s="31">
        <f t="shared" si="3"/>
        <v>1.8720000000000014E-2</v>
      </c>
      <c r="I25" s="31">
        <f t="shared" si="3"/>
        <v>1.814E-2</v>
      </c>
      <c r="J25" s="31">
        <f t="shared" si="3"/>
        <v>1.8419999999999992E-2</v>
      </c>
      <c r="K25" s="31">
        <f>AVERAGE(J25,L25)</f>
        <v>1.862999999999999E-2</v>
      </c>
      <c r="L25" s="31">
        <f t="shared" si="3"/>
        <v>1.8839999999999989E-2</v>
      </c>
      <c r="M25" s="31">
        <f t="shared" si="3"/>
        <v>1.8079999999999995E-2</v>
      </c>
      <c r="N25" s="31">
        <f t="shared" si="3"/>
        <v>1.7520000000000015E-2</v>
      </c>
      <c r="O25" s="31">
        <f t="shared" si="3"/>
        <v>1.916E-2</v>
      </c>
      <c r="P25" s="31">
        <f t="shared" si="3"/>
        <v>1.7800000000000003E-2</v>
      </c>
      <c r="Q25" s="31">
        <f t="shared" si="3"/>
        <v>1.9000000000000006E-2</v>
      </c>
      <c r="R25" s="31">
        <f t="shared" si="3"/>
        <v>1.8019999999999991E-2</v>
      </c>
      <c r="S25" s="31">
        <f t="shared" si="3"/>
        <v>1.9279999999999999E-2</v>
      </c>
      <c r="T25" s="31">
        <f t="shared" si="3"/>
        <v>1.7099999999999994E-2</v>
      </c>
      <c r="U25" s="31">
        <f t="shared" si="3"/>
        <v>1.9579999999999997E-2</v>
      </c>
      <c r="V25" s="31">
        <f t="shared" si="3"/>
        <v>1.8700000000000005E-2</v>
      </c>
      <c r="W25" s="31">
        <f t="shared" si="3"/>
        <v>1.8920000000000003E-2</v>
      </c>
      <c r="X25" s="31">
        <f t="shared" si="3"/>
        <v>2.0760000000000001E-2</v>
      </c>
      <c r="Y25" s="31">
        <f t="shared" si="3"/>
        <v>1.8859999999999998E-2</v>
      </c>
      <c r="Z25" s="31">
        <f t="shared" si="3"/>
        <v>1.8420000000000002E-2</v>
      </c>
      <c r="AA25" s="31">
        <f t="shared" si="3"/>
        <v>1.8000000000000006E-2</v>
      </c>
      <c r="AB25" s="31">
        <f t="shared" si="3"/>
        <v>2.8140000000000009E-2</v>
      </c>
      <c r="AC25" s="31">
        <f t="shared" si="3"/>
        <v>2.8559999999999985E-2</v>
      </c>
      <c r="AD25" s="31">
        <f t="shared" si="3"/>
        <v>3.0339999999999999E-2</v>
      </c>
    </row>
    <row r="26" spans="2:30" x14ac:dyDescent="0.25">
      <c r="B26" s="38"/>
      <c r="C26" s="31" t="s">
        <v>53</v>
      </c>
      <c r="D26" s="50">
        <f>AVERAGE(D25:F25)</f>
        <v>1.9733333333333308E-3</v>
      </c>
      <c r="E26" s="50"/>
      <c r="F26" s="50"/>
      <c r="G26" s="50">
        <f>AVERAGE(G25:I25)</f>
        <v>1.836666666666667E-2</v>
      </c>
      <c r="H26" s="50"/>
      <c r="I26" s="50"/>
      <c r="J26" s="50">
        <f>AVERAGE(J25:L25)</f>
        <v>1.862999999999999E-2</v>
      </c>
      <c r="K26" s="50"/>
      <c r="L26" s="50"/>
      <c r="M26" s="50">
        <f>AVERAGE(M25:O25)</f>
        <v>1.8253333333333333E-2</v>
      </c>
      <c r="N26" s="50"/>
      <c r="O26" s="50"/>
      <c r="P26" s="50">
        <f>AVERAGE(P25:R25)</f>
        <v>1.8273333333333336E-2</v>
      </c>
      <c r="Q26" s="50"/>
      <c r="R26" s="50"/>
      <c r="S26" s="50">
        <f>AVERAGE(S25:U25)</f>
        <v>1.8653333333333331E-2</v>
      </c>
      <c r="T26" s="50"/>
      <c r="U26" s="50"/>
      <c r="V26" s="50">
        <f>AVERAGE(V25:X25)</f>
        <v>1.9460000000000002E-2</v>
      </c>
      <c r="W26" s="50"/>
      <c r="X26" s="50"/>
      <c r="Y26" s="50">
        <f>AVERAGE(Y25:AA25)</f>
        <v>1.8426666666666671E-2</v>
      </c>
      <c r="Z26" s="50"/>
      <c r="AA26" s="50"/>
      <c r="AB26" s="50">
        <f>AVERAGE(AB25:AD25)</f>
        <v>2.9013333333333332E-2</v>
      </c>
      <c r="AC26" s="50"/>
      <c r="AD26" s="50"/>
    </row>
    <row r="27" spans="2:30" x14ac:dyDescent="0.25">
      <c r="B27" s="31"/>
      <c r="C27" s="31" t="s">
        <v>11</v>
      </c>
      <c r="D27" s="31"/>
      <c r="E27" s="31"/>
      <c r="F27" s="31"/>
      <c r="G27" s="31">
        <f>((G25-$D$26)*0.15)/(0.53*0.005)</f>
        <v>0.9207547169811322</v>
      </c>
      <c r="H27" s="31">
        <f t="shared" ref="H27:AD27" si="4">((H25-$D$26)*0.15)/(0.53*0.005)</f>
        <v>0.94792452830188778</v>
      </c>
      <c r="I27" s="31">
        <f t="shared" si="4"/>
        <v>0.91509433962264175</v>
      </c>
      <c r="J27" s="31">
        <f>((J25-$D$26)*0.15)/(0.53*0.005)</f>
        <v>0.93094339622641475</v>
      </c>
      <c r="K27" s="31">
        <f>((K25-$D$26)*0.15)/(0.53*0.005)</f>
        <v>0.94283018867924495</v>
      </c>
      <c r="L27" s="31">
        <f t="shared" si="4"/>
        <v>0.95471698113207504</v>
      </c>
      <c r="M27" s="31">
        <f t="shared" si="4"/>
        <v>0.91169811320754712</v>
      </c>
      <c r="N27" s="31">
        <f t="shared" si="4"/>
        <v>0.88000000000000089</v>
      </c>
      <c r="O27" s="31">
        <f t="shared" si="4"/>
        <v>0.97283018867924542</v>
      </c>
      <c r="P27" s="31">
        <f t="shared" si="4"/>
        <v>0.89584905660377379</v>
      </c>
      <c r="Q27" s="31">
        <f t="shared" si="4"/>
        <v>0.96377358490566079</v>
      </c>
      <c r="R27" s="31">
        <f t="shared" si="4"/>
        <v>0.9083018867924525</v>
      </c>
      <c r="S27" s="31">
        <f t="shared" si="4"/>
        <v>0.97962264150943401</v>
      </c>
      <c r="T27" s="31">
        <f t="shared" si="4"/>
        <v>0.85622641509433939</v>
      </c>
      <c r="U27" s="31">
        <f t="shared" si="4"/>
        <v>0.99660377358490548</v>
      </c>
      <c r="V27" s="31">
        <f t="shared" si="4"/>
        <v>0.94679245283018909</v>
      </c>
      <c r="W27" s="31">
        <f t="shared" si="4"/>
        <v>0.95924528301886824</v>
      </c>
      <c r="X27" s="31">
        <f>AVERAGE(V27:W27)</f>
        <v>0.95301886792452861</v>
      </c>
      <c r="Y27" s="31">
        <f t="shared" si="4"/>
        <v>0.95584905660377362</v>
      </c>
      <c r="Z27" s="31">
        <f t="shared" si="4"/>
        <v>0.93094339622641542</v>
      </c>
      <c r="AA27" s="31">
        <f t="shared" si="4"/>
        <v>0.90716981132075514</v>
      </c>
      <c r="AB27" s="31">
        <f t="shared" si="4"/>
        <v>1.4811320754716986</v>
      </c>
      <c r="AC27" s="31">
        <f t="shared" si="4"/>
        <v>1.5049056603773576</v>
      </c>
      <c r="AD27" s="31">
        <f t="shared" si="4"/>
        <v>1.6056603773584905</v>
      </c>
    </row>
    <row r="28" spans="2:30" x14ac:dyDescent="0.25">
      <c r="B28" s="31"/>
      <c r="C28" s="31" t="s">
        <v>54</v>
      </c>
      <c r="D28" s="50"/>
      <c r="E28" s="50"/>
      <c r="F28" s="50"/>
      <c r="G28" s="50">
        <f>AVERAGE(G27:I27)</f>
        <v>0.92792452830188721</v>
      </c>
      <c r="H28" s="50"/>
      <c r="I28" s="50"/>
      <c r="J28" s="50">
        <f>AVERAGE(J27:L27)</f>
        <v>0.94283018867924495</v>
      </c>
      <c r="K28" s="50"/>
      <c r="L28" s="50"/>
      <c r="M28" s="50">
        <f>AVERAGE(M27:O27)</f>
        <v>0.92150943396226437</v>
      </c>
      <c r="N28" s="50"/>
      <c r="O28" s="50"/>
      <c r="P28" s="50">
        <f>AVERAGE(P27:R27)</f>
        <v>0.92264150943396228</v>
      </c>
      <c r="Q28" s="50"/>
      <c r="R28" s="50"/>
      <c r="S28" s="50">
        <f>AVERAGE(S27:U27)</f>
        <v>0.94415094339622618</v>
      </c>
      <c r="T28" s="50"/>
      <c r="U28" s="50"/>
      <c r="V28" s="50">
        <f>AVERAGE(V27:X27)</f>
        <v>0.9530188679245285</v>
      </c>
      <c r="W28" s="50"/>
      <c r="X28" s="50"/>
      <c r="Y28" s="50">
        <f>AVERAGE(Y27:AA27)</f>
        <v>0.93132075471698139</v>
      </c>
      <c r="Z28" s="50"/>
      <c r="AA28" s="50"/>
      <c r="AB28" s="50">
        <f>AVERAGE(AB27:AD27)</f>
        <v>1.5305660377358488</v>
      </c>
      <c r="AC28" s="50"/>
      <c r="AD28" s="50"/>
    </row>
    <row r="30" spans="2:30" x14ac:dyDescent="0.25">
      <c r="E30" s="31" t="s">
        <v>49</v>
      </c>
      <c r="F30" s="31" t="s">
        <v>59</v>
      </c>
      <c r="G30" s="31" t="s">
        <v>64</v>
      </c>
      <c r="H30" s="31" t="s">
        <v>65</v>
      </c>
      <c r="I30" s="31" t="s">
        <v>66</v>
      </c>
      <c r="J30" s="31"/>
      <c r="K30" s="31"/>
      <c r="L30" s="31"/>
    </row>
    <row r="31" spans="2:30" x14ac:dyDescent="0.25">
      <c r="E31" s="31">
        <v>0.92075471698113198</v>
      </c>
      <c r="F31" s="31">
        <v>0.93094339622641475</v>
      </c>
      <c r="G31" s="31">
        <v>0.92278000000000004</v>
      </c>
      <c r="H31" s="31">
        <v>0.90152600000000005</v>
      </c>
      <c r="I31" s="31">
        <v>0.96781200000000001</v>
      </c>
      <c r="J31" s="31"/>
      <c r="K31" s="31"/>
      <c r="L31" s="31"/>
    </row>
    <row r="32" spans="2:30" x14ac:dyDescent="0.25">
      <c r="E32" s="31">
        <v>0.94792452830188778</v>
      </c>
      <c r="F32" s="31">
        <v>0.94283018867924495</v>
      </c>
      <c r="G32" s="31">
        <v>0.90558729999999998</v>
      </c>
      <c r="H32" s="31">
        <v>0.97300799999999998</v>
      </c>
      <c r="I32" s="31">
        <v>0.84633899999999995</v>
      </c>
      <c r="J32" s="31"/>
      <c r="K32" s="31"/>
      <c r="L32" s="31"/>
    </row>
    <row r="33" spans="5:12" x14ac:dyDescent="0.25">
      <c r="E33" s="31">
        <v>0.91509433962264175</v>
      </c>
      <c r="F33" s="31">
        <v>0.95471698113207504</v>
      </c>
      <c r="G33" s="31">
        <v>0.95774300000000001</v>
      </c>
      <c r="H33" s="31">
        <v>0.91117099999999995</v>
      </c>
      <c r="I33" s="31">
        <v>0.98536900000000005</v>
      </c>
      <c r="J33" s="31"/>
      <c r="K33" s="31"/>
      <c r="L33" s="31"/>
    </row>
  </sheetData>
  <mergeCells count="36">
    <mergeCell ref="S28:U28"/>
    <mergeCell ref="V28:X28"/>
    <mergeCell ref="Y28:AA28"/>
    <mergeCell ref="AB28:AD28"/>
    <mergeCell ref="D28:F28"/>
    <mergeCell ref="G28:I28"/>
    <mergeCell ref="J28:L28"/>
    <mergeCell ref="M28:O28"/>
    <mergeCell ref="P28:R28"/>
    <mergeCell ref="Y24:AA24"/>
    <mergeCell ref="AB24:AD24"/>
    <mergeCell ref="D26:F26"/>
    <mergeCell ref="G26:I26"/>
    <mergeCell ref="J26:L26"/>
    <mergeCell ref="M26:O26"/>
    <mergeCell ref="P26:R26"/>
    <mergeCell ref="S26:U26"/>
    <mergeCell ref="V26:X26"/>
    <mergeCell ref="Y26:AA26"/>
    <mergeCell ref="AB26:AD26"/>
    <mergeCell ref="V2:X2"/>
    <mergeCell ref="Y2:AA2"/>
    <mergeCell ref="AB2:AD2"/>
    <mergeCell ref="D24:F24"/>
    <mergeCell ref="G24:I24"/>
    <mergeCell ref="J24:L24"/>
    <mergeCell ref="M24:O24"/>
    <mergeCell ref="P24:R24"/>
    <mergeCell ref="S24:U24"/>
    <mergeCell ref="V24:X24"/>
    <mergeCell ref="D2:F2"/>
    <mergeCell ref="G2:I2"/>
    <mergeCell ref="J2:L2"/>
    <mergeCell ref="M2:O2"/>
    <mergeCell ref="P2:R2"/>
    <mergeCell ref="S2:U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Volumes_ensaio</vt:lpstr>
      <vt:lpstr>Amostras</vt:lpstr>
      <vt:lpstr>Teste_controles</vt:lpstr>
      <vt:lpstr>Quimotripsina_filtrados</vt:lpstr>
      <vt:lpstr>Tripsina_filtrados</vt:lpstr>
      <vt:lpstr>Subtilisina_filtrados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2022-03-16T18:36:19Z</dcterms:modified>
</cp:coreProperties>
</file>