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Hidrólise\Grau de hidrólise\BLG\"/>
    </mc:Choice>
  </mc:AlternateContent>
  <xr:revisionPtr revIDLastSave="0" documentId="13_ncr:1_{03D76465-1FF0-4EFA-8C89-D39F89F3EB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ypsin" sheetId="1" r:id="rId1"/>
    <sheet name="Chymotrypsin" sheetId="11" r:id="rId2"/>
    <sheet name="Subtilisin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9" l="1"/>
  <c r="L21" i="9"/>
  <c r="N22" i="9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L18" i="11"/>
  <c r="L19" i="11"/>
  <c r="L20" i="11"/>
  <c r="L21" i="11"/>
  <c r="L22" i="11"/>
  <c r="L23" i="11"/>
  <c r="L24" i="11"/>
  <c r="L17" i="11"/>
  <c r="M17" i="1"/>
  <c r="N17" i="1"/>
  <c r="P17" i="1" s="1"/>
  <c r="M18" i="1"/>
  <c r="N18" i="1"/>
  <c r="M19" i="1"/>
  <c r="N19" i="1"/>
  <c r="M20" i="1"/>
  <c r="N20" i="1"/>
  <c r="M21" i="1"/>
  <c r="N21" i="1"/>
  <c r="P21" i="1" s="1"/>
  <c r="M22" i="1"/>
  <c r="N22" i="1"/>
  <c r="M23" i="1"/>
  <c r="N23" i="1"/>
  <c r="M24" i="1"/>
  <c r="N24" i="1"/>
  <c r="L18" i="1"/>
  <c r="L19" i="1"/>
  <c r="L20" i="1"/>
  <c r="L21" i="1"/>
  <c r="L22" i="1"/>
  <c r="L23" i="1"/>
  <c r="L24" i="1"/>
  <c r="L17" i="1"/>
  <c r="H22" i="11"/>
  <c r="G20" i="11"/>
  <c r="G19" i="11"/>
  <c r="H19" i="11"/>
  <c r="I20" i="11"/>
  <c r="N8" i="11" s="1"/>
  <c r="H18" i="1"/>
  <c r="P18" i="1" s="1"/>
  <c r="H18" i="11"/>
  <c r="I24" i="11"/>
  <c r="N12" i="11" s="1"/>
  <c r="I18" i="11"/>
  <c r="I19" i="11"/>
  <c r="N7" i="11" s="1"/>
  <c r="I21" i="11"/>
  <c r="N9" i="11" s="1"/>
  <c r="I22" i="11"/>
  <c r="I23" i="11"/>
  <c r="I17" i="11"/>
  <c r="H20" i="11"/>
  <c r="H21" i="11"/>
  <c r="M10" i="11"/>
  <c r="H23" i="11"/>
  <c r="H24" i="11"/>
  <c r="H17" i="11"/>
  <c r="P22" i="1"/>
  <c r="P23" i="1"/>
  <c r="H22" i="1"/>
  <c r="H21" i="1"/>
  <c r="G21" i="1"/>
  <c r="I22" i="1"/>
  <c r="I21" i="1"/>
  <c r="I20" i="1"/>
  <c r="G22" i="1"/>
  <c r="G24" i="1"/>
  <c r="L12" i="1" s="1"/>
  <c r="G23" i="1"/>
  <c r="L11" i="1" s="1"/>
  <c r="I18" i="1"/>
  <c r="I19" i="1"/>
  <c r="I23" i="1"/>
  <c r="I24" i="1"/>
  <c r="N12" i="1" s="1"/>
  <c r="H19" i="1"/>
  <c r="H20" i="1"/>
  <c r="H23" i="1"/>
  <c r="M11" i="1" s="1"/>
  <c r="H24" i="1"/>
  <c r="H17" i="1"/>
  <c r="I17" i="1"/>
  <c r="G18" i="1"/>
  <c r="G19" i="1"/>
  <c r="G20" i="1"/>
  <c r="G17" i="1"/>
  <c r="I21" i="9"/>
  <c r="N21" i="9" s="1"/>
  <c r="I17" i="9"/>
  <c r="N17" i="9" s="1"/>
  <c r="I18" i="9"/>
  <c r="N18" i="9" s="1"/>
  <c r="I19" i="9"/>
  <c r="N19" i="9" s="1"/>
  <c r="P19" i="9" s="1"/>
  <c r="I20" i="9"/>
  <c r="N20" i="9" s="1"/>
  <c r="I22" i="9"/>
  <c r="I23" i="9"/>
  <c r="N23" i="9" s="1"/>
  <c r="I24" i="9"/>
  <c r="N24" i="9" s="1"/>
  <c r="H18" i="9"/>
  <c r="M18" i="9" s="1"/>
  <c r="H19" i="9"/>
  <c r="M19" i="9" s="1"/>
  <c r="H20" i="9"/>
  <c r="M20" i="9" s="1"/>
  <c r="P20" i="9" s="1"/>
  <c r="H21" i="9"/>
  <c r="M21" i="9" s="1"/>
  <c r="H22" i="9"/>
  <c r="M22" i="9" s="1"/>
  <c r="H23" i="9"/>
  <c r="M23" i="9" s="1"/>
  <c r="H24" i="9"/>
  <c r="M24" i="9" s="1"/>
  <c r="H17" i="9"/>
  <c r="M17" i="9" s="1"/>
  <c r="G18" i="9"/>
  <c r="L18" i="9" s="1"/>
  <c r="G19" i="9"/>
  <c r="L19" i="9" s="1"/>
  <c r="G20" i="9"/>
  <c r="G21" i="9"/>
  <c r="G22" i="9"/>
  <c r="L22" i="9" s="1"/>
  <c r="P22" i="9" s="1"/>
  <c r="G23" i="9"/>
  <c r="L23" i="9" s="1"/>
  <c r="G24" i="9"/>
  <c r="L24" i="9" s="1"/>
  <c r="P24" i="9" s="1"/>
  <c r="G17" i="9"/>
  <c r="L17" i="9" s="1"/>
  <c r="N5" i="11"/>
  <c r="G18" i="11"/>
  <c r="L6" i="11" s="1"/>
  <c r="G21" i="11"/>
  <c r="G22" i="11"/>
  <c r="L10" i="11" s="1"/>
  <c r="G23" i="11"/>
  <c r="G24" i="11"/>
  <c r="G17" i="11"/>
  <c r="L12" i="11"/>
  <c r="N11" i="11"/>
  <c r="L11" i="11"/>
  <c r="D22" i="11"/>
  <c r="C22" i="11"/>
  <c r="M9" i="11"/>
  <c r="L9" i="11"/>
  <c r="D21" i="11"/>
  <c r="C21" i="11"/>
  <c r="M8" i="11"/>
  <c r="D20" i="11"/>
  <c r="C20" i="11"/>
  <c r="D19" i="11"/>
  <c r="C19" i="11"/>
  <c r="M6" i="11"/>
  <c r="D18" i="11"/>
  <c r="C18" i="11"/>
  <c r="L5" i="11"/>
  <c r="D17" i="11"/>
  <c r="C17" i="11"/>
  <c r="D16" i="11"/>
  <c r="C16" i="11"/>
  <c r="L8" i="11"/>
  <c r="L7" i="11"/>
  <c r="N11" i="1"/>
  <c r="L5" i="9"/>
  <c r="L6" i="9"/>
  <c r="L7" i="9"/>
  <c r="L8" i="9"/>
  <c r="L9" i="9"/>
  <c r="L10" i="9"/>
  <c r="L11" i="9"/>
  <c r="N11" i="9" s="1"/>
  <c r="M5" i="9"/>
  <c r="N5" i="9"/>
  <c r="M6" i="9"/>
  <c r="N6" i="9"/>
  <c r="M7" i="9"/>
  <c r="N7" i="9"/>
  <c r="M8" i="9"/>
  <c r="N8" i="9"/>
  <c r="M9" i="9"/>
  <c r="N9" i="9"/>
  <c r="M10" i="9"/>
  <c r="N10" i="9"/>
  <c r="M11" i="9"/>
  <c r="M12" i="9"/>
  <c r="L12" i="9" s="1"/>
  <c r="N12" i="9"/>
  <c r="C17" i="9"/>
  <c r="C16" i="9"/>
  <c r="P23" i="9" l="1"/>
  <c r="P17" i="9"/>
  <c r="P21" i="9"/>
  <c r="P18" i="9"/>
  <c r="P19" i="1"/>
  <c r="P20" i="1"/>
  <c r="M12" i="11"/>
  <c r="M11" i="11"/>
  <c r="O11" i="11" s="1"/>
  <c r="O18" i="11"/>
  <c r="P20" i="11"/>
  <c r="P17" i="11"/>
  <c r="M5" i="11"/>
  <c r="N6" i="11"/>
  <c r="O6" i="11" s="1"/>
  <c r="O17" i="11"/>
  <c r="P24" i="1"/>
  <c r="M12" i="1"/>
  <c r="P24" i="11"/>
  <c r="N10" i="11"/>
  <c r="O10" i="11" s="1"/>
  <c r="O22" i="11"/>
  <c r="P23" i="11"/>
  <c r="M7" i="11"/>
  <c r="P21" i="11"/>
  <c r="O19" i="11"/>
  <c r="P18" i="11"/>
  <c r="O24" i="11"/>
  <c r="O23" i="11"/>
  <c r="P22" i="11"/>
  <c r="O21" i="11"/>
  <c r="P19" i="11"/>
  <c r="O9" i="11"/>
  <c r="O8" i="11"/>
  <c r="O12" i="11"/>
  <c r="O7" i="11"/>
  <c r="O5" i="11"/>
  <c r="D22" i="9"/>
  <c r="C22" i="9"/>
  <c r="D21" i="9"/>
  <c r="C21" i="9"/>
  <c r="D20" i="9"/>
  <c r="C20" i="9"/>
  <c r="D19" i="9"/>
  <c r="C19" i="9"/>
  <c r="D18" i="9"/>
  <c r="C18" i="9"/>
  <c r="D17" i="9"/>
  <c r="D16" i="9"/>
  <c r="O5" i="9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C16" i="1"/>
  <c r="D21" i="1"/>
  <c r="D16" i="1"/>
  <c r="D17" i="1"/>
  <c r="D18" i="1"/>
  <c r="D19" i="1"/>
  <c r="D20" i="1"/>
  <c r="D22" i="1"/>
  <c r="C17" i="1"/>
  <c r="C18" i="1"/>
  <c r="C19" i="1"/>
  <c r="C20" i="1"/>
  <c r="C21" i="1"/>
  <c r="C22" i="1"/>
  <c r="O20" i="11" l="1"/>
  <c r="M5" i="1"/>
  <c r="O23" i="1"/>
  <c r="L5" i="1"/>
  <c r="O17" i="1"/>
  <c r="O17" i="9"/>
  <c r="O9" i="9"/>
  <c r="O24" i="1" l="1"/>
  <c r="N5" i="1"/>
  <c r="O5" i="1" s="1"/>
  <c r="O22" i="9"/>
  <c r="O23" i="9"/>
  <c r="O6" i="9"/>
  <c r="O11" i="9"/>
  <c r="O18" i="9"/>
  <c r="O19" i="9"/>
  <c r="O20" i="9"/>
  <c r="O10" i="9"/>
  <c r="O8" i="9"/>
  <c r="O7" i="9"/>
  <c r="O12" i="9"/>
  <c r="O24" i="9"/>
  <c r="O21" i="9"/>
  <c r="O9" i="1" l="1"/>
  <c r="O10" i="1"/>
  <c r="O12" i="1"/>
  <c r="O22" i="1" l="1"/>
  <c r="O20" i="1"/>
  <c r="O21" i="1"/>
  <c r="O8" i="1"/>
  <c r="O11" i="1"/>
  <c r="O6" i="1"/>
  <c r="O7" i="1"/>
  <c r="O19" i="1"/>
  <c r="O18" i="1"/>
</calcChain>
</file>

<file path=xl/sharedStrings.xml><?xml version="1.0" encoding="utf-8"?>
<sst xmlns="http://schemas.openxmlformats.org/spreadsheetml/2006/main" count="99" uniqueCount="15">
  <si>
    <t>Glycine (μg/mL)</t>
  </si>
  <si>
    <t>Abs340</t>
  </si>
  <si>
    <t>Time (h)</t>
  </si>
  <si>
    <t>T1</t>
  </si>
  <si>
    <t>T2</t>
  </si>
  <si>
    <t>T3</t>
  </si>
  <si>
    <r>
      <t xml:space="preserve">Samples - blank (μg </t>
    </r>
    <r>
      <rPr>
        <b/>
        <sz val="11"/>
        <color rgb="FFFF0000"/>
        <rFont val="Calibri"/>
        <family val="2"/>
        <scheme val="minor"/>
      </rPr>
      <t>Gly</t>
    </r>
    <r>
      <rPr>
        <b/>
        <sz val="11"/>
        <color theme="1"/>
        <rFont val="Calibri"/>
        <family val="2"/>
        <scheme val="minor"/>
      </rPr>
      <t>/mL)</t>
    </r>
  </si>
  <si>
    <r>
      <t>Samples - blank (</t>
    </r>
    <r>
      <rPr>
        <b/>
        <sz val="11"/>
        <color rgb="FFFF0000"/>
        <rFont val="Calibri"/>
        <family val="2"/>
        <scheme val="minor"/>
      </rPr>
      <t>DH%</t>
    </r>
    <r>
      <rPr>
        <b/>
        <sz val="11"/>
        <color theme="1"/>
        <rFont val="Calibri"/>
        <family val="2"/>
        <scheme val="minor"/>
      </rPr>
      <t>)</t>
    </r>
  </si>
  <si>
    <t>Glycine curve</t>
  </si>
  <si>
    <t>Samples (absorbance at 340 nm)</t>
  </si>
  <si>
    <t>Samples - blank (absorbance at 340 nm)</t>
  </si>
  <si>
    <t>Average</t>
  </si>
  <si>
    <t>SD</t>
  </si>
  <si>
    <t>Blank</t>
  </si>
  <si>
    <t>(ABS-0,0001541)/0,007137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</si>
</sst>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0" fontId="16" fillId="0" borderId="0" xfId="0" applyFont="1" applyFill="1" applyAlignment="1"/>
    <xf numFmtId="0" fontId="14" fillId="35" borderId="0" xfId="0" applyFont="1" applyFill="1" applyAlignment="1">
      <alignment horizontal="center"/>
    </xf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/>
    <xf numFmtId="165" fontId="0" fillId="33" borderId="0" xfId="0" applyNumberFormat="1" applyFill="1" applyAlignment="1">
      <alignment horizontal="center"/>
    </xf>
    <xf numFmtId="0" fontId="14" fillId="37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/>
    <xf numFmtId="164" fontId="0" fillId="0" borderId="0" xfId="0" applyNumberFormat="1" applyFill="1" applyAlignment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ill="1"/>
    <xf numFmtId="0" fontId="0" fillId="35" borderId="0" xfId="0" applyFill="1" applyAlignment="1">
      <alignment horizontal="center"/>
    </xf>
    <xf numFmtId="0" fontId="0" fillId="38" borderId="0" xfId="0" applyFill="1"/>
    <xf numFmtId="0" fontId="16" fillId="0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6"/>
  <sheetViews>
    <sheetView tabSelected="1" workbookViewId="0">
      <selection activeCell="L17" sqref="L17:N24"/>
    </sheetView>
  </sheetViews>
  <sheetFormatPr defaultRowHeight="15" x14ac:dyDescent="0.25"/>
  <cols>
    <col min="1" max="1" width="2.5703125" customWidth="1"/>
    <col min="2" max="2" width="15.28515625" customWidth="1"/>
    <col min="5" max="5" width="2.5703125" customWidth="1"/>
    <col min="10" max="10" width="2.5703125" customWidth="1"/>
  </cols>
  <sheetData>
    <row r="2" spans="2:17" x14ac:dyDescent="0.25">
      <c r="B2" s="35" t="s">
        <v>8</v>
      </c>
      <c r="C2" s="35"/>
      <c r="D2" s="35"/>
      <c r="F2" s="34" t="s">
        <v>9</v>
      </c>
      <c r="G2" s="34"/>
      <c r="H2" s="34"/>
      <c r="I2" s="34"/>
      <c r="K2" s="34" t="s">
        <v>6</v>
      </c>
      <c r="L2" s="34"/>
      <c r="M2" s="34"/>
      <c r="N2" s="34"/>
      <c r="O2" s="34"/>
      <c r="P2" s="10"/>
    </row>
    <row r="3" spans="2:17" x14ac:dyDescent="0.25">
      <c r="B3" s="1" t="s">
        <v>0</v>
      </c>
      <c r="C3" s="33" t="s">
        <v>1</v>
      </c>
      <c r="D3" s="33"/>
      <c r="F3" s="2"/>
      <c r="G3" s="15" t="s">
        <v>3</v>
      </c>
      <c r="H3" s="16" t="s">
        <v>4</v>
      </c>
      <c r="I3" s="17" t="s">
        <v>5</v>
      </c>
      <c r="K3" s="2"/>
      <c r="L3" s="15" t="s">
        <v>3</v>
      </c>
      <c r="M3" s="16" t="s">
        <v>4</v>
      </c>
      <c r="N3" s="17" t="s">
        <v>5</v>
      </c>
      <c r="O3" s="14" t="s">
        <v>11</v>
      </c>
    </row>
    <row r="4" spans="2:17" x14ac:dyDescent="0.25">
      <c r="B4" s="1">
        <v>0</v>
      </c>
      <c r="C4" s="13">
        <v>0.17699999999999999</v>
      </c>
      <c r="D4" s="13">
        <v>0.182</v>
      </c>
      <c r="F4" s="2" t="s">
        <v>2</v>
      </c>
      <c r="G4" s="3">
        <v>1</v>
      </c>
      <c r="H4" s="4">
        <v>3</v>
      </c>
      <c r="I4" s="5">
        <v>5</v>
      </c>
      <c r="K4" s="2" t="s">
        <v>2</v>
      </c>
      <c r="L4" s="3">
        <v>1</v>
      </c>
      <c r="M4" s="4">
        <v>3</v>
      </c>
      <c r="N4" s="5">
        <v>5</v>
      </c>
      <c r="O4" s="3" t="s">
        <v>3</v>
      </c>
    </row>
    <row r="5" spans="2:17" x14ac:dyDescent="0.25">
      <c r="B5" s="1">
        <v>5</v>
      </c>
      <c r="C5" s="13">
        <v>0.21</v>
      </c>
      <c r="D5" s="13">
        <v>0.21729999999999999</v>
      </c>
      <c r="F5" s="2">
        <v>0</v>
      </c>
      <c r="G5" s="26">
        <v>0.17199999999999999</v>
      </c>
      <c r="H5" s="27">
        <v>0.17660000000000001</v>
      </c>
      <c r="I5" s="28">
        <v>0.18540000000000001</v>
      </c>
      <c r="K5" s="2">
        <v>0</v>
      </c>
      <c r="L5" s="3">
        <f>(G17-0.0001541)/0.007137</f>
        <v>-2.1591705198262576E-2</v>
      </c>
      <c r="M5" s="4">
        <f>(H17-0.0001541)/0.007137</f>
        <v>-2.1591705198262576E-2</v>
      </c>
      <c r="N5" s="20">
        <f>AVERAGE(L5:M5)</f>
        <v>-2.1591705198262576E-2</v>
      </c>
      <c r="O5" s="3">
        <f>AVERAGE(L5:N5)</f>
        <v>-2.1591705198262576E-2</v>
      </c>
    </row>
    <row r="6" spans="2:17" x14ac:dyDescent="0.25">
      <c r="B6" s="1">
        <v>10</v>
      </c>
      <c r="C6" s="13">
        <v>0.2475</v>
      </c>
      <c r="D6" s="13">
        <v>0.25559999999999999</v>
      </c>
      <c r="F6" s="2">
        <v>0.5</v>
      </c>
      <c r="G6" s="26">
        <v>0.17680000000000001</v>
      </c>
      <c r="H6" s="27">
        <v>0.17860000000000001</v>
      </c>
      <c r="I6" s="28">
        <v>0.19189999999999999</v>
      </c>
      <c r="K6" s="2">
        <v>0.5</v>
      </c>
      <c r="L6" s="15">
        <f t="shared" ref="L6:L12" si="0">(G18-0.0001541)/0.007137</f>
        <v>0.6509597870253645</v>
      </c>
      <c r="M6" s="16">
        <f t="shared" ref="M6:M12" si="1">(H18-0.0001541)/0.007137</f>
        <v>0.25863808322824744</v>
      </c>
      <c r="N6" s="17">
        <f t="shared" ref="N6:N12" si="2">(I18-0.0001541)/0.007137</f>
        <v>0.88915510718789104</v>
      </c>
      <c r="O6" s="15">
        <f t="shared" ref="O6:O12" si="3">AVERAGE(L6:N6)</f>
        <v>0.59958432581383436</v>
      </c>
    </row>
    <row r="7" spans="2:17" x14ac:dyDescent="0.25">
      <c r="B7" s="1">
        <v>25</v>
      </c>
      <c r="C7" s="13">
        <v>0.3584</v>
      </c>
      <c r="D7" s="13">
        <v>0.36409999999999998</v>
      </c>
      <c r="F7" s="2">
        <v>1</v>
      </c>
      <c r="G7" s="15">
        <v>0.1764</v>
      </c>
      <c r="H7" s="16">
        <v>0.18079999999999999</v>
      </c>
      <c r="I7" s="5">
        <v>0.19309999999999999</v>
      </c>
      <c r="K7" s="2">
        <v>1</v>
      </c>
      <c r="L7" s="15">
        <f t="shared" si="0"/>
        <v>0.59491382934006098</v>
      </c>
      <c r="M7" s="16">
        <f t="shared" si="1"/>
        <v>0.56689085049740529</v>
      </c>
      <c r="N7" s="17">
        <f t="shared" si="2"/>
        <v>1.0572929802437978</v>
      </c>
      <c r="O7" s="15">
        <f t="shared" si="3"/>
        <v>0.73969922002708799</v>
      </c>
    </row>
    <row r="8" spans="2:17" x14ac:dyDescent="0.25">
      <c r="B8" s="1">
        <v>50</v>
      </c>
      <c r="C8" s="13">
        <v>0.53110000000000002</v>
      </c>
      <c r="D8" s="13">
        <v>0.53520000000000001</v>
      </c>
      <c r="F8" s="2">
        <v>2</v>
      </c>
      <c r="G8" s="15">
        <v>0.1789</v>
      </c>
      <c r="H8" s="16">
        <v>0.1812</v>
      </c>
      <c r="I8" s="5">
        <v>0.19389999999999999</v>
      </c>
      <c r="K8" s="2">
        <v>2</v>
      </c>
      <c r="L8" s="15">
        <f t="shared" si="0"/>
        <v>0.94520106487319844</v>
      </c>
      <c r="M8" s="16">
        <f t="shared" si="1"/>
        <v>0.6229368081827088</v>
      </c>
      <c r="N8" s="17">
        <f t="shared" si="2"/>
        <v>1.1693848956144008</v>
      </c>
      <c r="O8" s="15">
        <f t="shared" si="3"/>
        <v>0.91250758955676936</v>
      </c>
    </row>
    <row r="9" spans="2:17" x14ac:dyDescent="0.25">
      <c r="B9" s="1">
        <v>75</v>
      </c>
      <c r="C9" s="13">
        <v>0.72070000000000001</v>
      </c>
      <c r="D9" s="13">
        <v>0.71409999999999996</v>
      </c>
      <c r="F9" s="2">
        <v>3</v>
      </c>
      <c r="G9" s="15">
        <v>0.17860000000000001</v>
      </c>
      <c r="H9" s="16">
        <v>0.18340000000000001</v>
      </c>
      <c r="I9" s="5">
        <v>0.19089999999999999</v>
      </c>
      <c r="K9" s="2">
        <v>3</v>
      </c>
      <c r="L9" s="15">
        <f t="shared" si="0"/>
        <v>0.90316659660922272</v>
      </c>
      <c r="M9" s="16">
        <f t="shared" si="1"/>
        <v>0.93118957545187064</v>
      </c>
      <c r="N9" s="17">
        <f t="shared" si="2"/>
        <v>0.74904021297463597</v>
      </c>
      <c r="O9" s="15">
        <f t="shared" si="3"/>
        <v>0.86113212834524322</v>
      </c>
    </row>
    <row r="10" spans="2:17" x14ac:dyDescent="0.25">
      <c r="B10" s="1">
        <v>100</v>
      </c>
      <c r="C10" s="13">
        <v>0.8911</v>
      </c>
      <c r="D10" s="13">
        <v>0.89390000000000003</v>
      </c>
      <c r="F10" s="2">
        <v>4</v>
      </c>
      <c r="G10" s="15">
        <v>0.1782</v>
      </c>
      <c r="H10" s="16">
        <v>0.1865</v>
      </c>
      <c r="I10" s="5">
        <v>0.19259999999999999</v>
      </c>
      <c r="K10" s="2">
        <v>4</v>
      </c>
      <c r="L10" s="15">
        <f t="shared" si="0"/>
        <v>0.8471206389239192</v>
      </c>
      <c r="M10" s="16">
        <f t="shared" si="1"/>
        <v>1.3655457475129593</v>
      </c>
      <c r="N10" s="17">
        <f t="shared" si="2"/>
        <v>0.98723553313717027</v>
      </c>
      <c r="O10" s="15">
        <f t="shared" si="3"/>
        <v>1.0666339731913494</v>
      </c>
    </row>
    <row r="11" spans="2:17" x14ac:dyDescent="0.25">
      <c r="B11" s="1">
        <v>200</v>
      </c>
      <c r="C11" s="19">
        <v>1.5805</v>
      </c>
      <c r="D11" s="13">
        <v>1.5486</v>
      </c>
      <c r="F11" s="2">
        <v>5</v>
      </c>
      <c r="G11" s="15">
        <v>0.1835</v>
      </c>
      <c r="H11" s="16">
        <v>0.18509999999999999</v>
      </c>
      <c r="I11" s="5">
        <v>0.1925</v>
      </c>
      <c r="K11" s="2">
        <v>5</v>
      </c>
      <c r="L11" s="15">
        <f t="shared" si="0"/>
        <v>1.5897295782541696</v>
      </c>
      <c r="M11" s="16">
        <f t="shared" si="1"/>
        <v>1.1693848956144008</v>
      </c>
      <c r="N11" s="17">
        <f t="shared" si="2"/>
        <v>0.97322404371584637</v>
      </c>
      <c r="O11" s="15">
        <f t="shared" si="3"/>
        <v>1.2441128391948055</v>
      </c>
    </row>
    <row r="12" spans="2:17" x14ac:dyDescent="0.25">
      <c r="F12" s="2">
        <v>6</v>
      </c>
      <c r="G12" s="15">
        <v>0.18149999999999999</v>
      </c>
      <c r="H12" s="16">
        <v>0.18310000000000001</v>
      </c>
      <c r="I12" s="5">
        <v>0.19070000000000001</v>
      </c>
      <c r="K12" s="2">
        <v>6</v>
      </c>
      <c r="L12" s="15">
        <f t="shared" si="0"/>
        <v>1.3094997898276597</v>
      </c>
      <c r="M12" s="16">
        <f t="shared" si="1"/>
        <v>0.88915510718789492</v>
      </c>
      <c r="N12" s="17">
        <f t="shared" si="2"/>
        <v>0.72101723413198815</v>
      </c>
      <c r="O12" s="15">
        <f t="shared" si="3"/>
        <v>0.97322404371584759</v>
      </c>
    </row>
    <row r="13" spans="2:17" x14ac:dyDescent="0.25">
      <c r="B13" s="35" t="s">
        <v>8</v>
      </c>
      <c r="C13" s="35"/>
      <c r="D13" s="35"/>
    </row>
    <row r="14" spans="2:17" x14ac:dyDescent="0.25">
      <c r="B14" s="1" t="s">
        <v>0</v>
      </c>
      <c r="C14" s="33" t="s">
        <v>1</v>
      </c>
      <c r="D14" s="33"/>
      <c r="F14" s="34" t="s">
        <v>10</v>
      </c>
      <c r="G14" s="34"/>
      <c r="H14" s="34"/>
      <c r="I14" s="34"/>
      <c r="K14" s="34" t="s">
        <v>7</v>
      </c>
      <c r="L14" s="34"/>
      <c r="M14" s="34"/>
      <c r="N14" s="34"/>
      <c r="O14" s="34"/>
    </row>
    <row r="15" spans="2:17" x14ac:dyDescent="0.25">
      <c r="B15" s="1">
        <v>0</v>
      </c>
      <c r="C15" s="1">
        <v>0</v>
      </c>
      <c r="D15" s="1">
        <v>0</v>
      </c>
      <c r="F15" s="2"/>
      <c r="G15" s="15" t="s">
        <v>3</v>
      </c>
      <c r="H15" s="16" t="s">
        <v>4</v>
      </c>
      <c r="I15" s="17" t="s">
        <v>5</v>
      </c>
      <c r="K15" s="2"/>
      <c r="L15" s="15" t="s">
        <v>3</v>
      </c>
      <c r="M15" s="16" t="s">
        <v>4</v>
      </c>
      <c r="N15" s="17" t="s">
        <v>5</v>
      </c>
      <c r="O15" s="14" t="s">
        <v>11</v>
      </c>
      <c r="P15" s="14" t="s">
        <v>12</v>
      </c>
    </row>
    <row r="16" spans="2:17" x14ac:dyDescent="0.25">
      <c r="B16" s="1">
        <v>5</v>
      </c>
      <c r="C16" s="1">
        <f t="shared" ref="C16:D22" si="4">C5-C$4</f>
        <v>3.3000000000000002E-2</v>
      </c>
      <c r="D16" s="1">
        <f t="shared" si="4"/>
        <v>3.5299999999999998E-2</v>
      </c>
      <c r="F16" s="2" t="s">
        <v>2</v>
      </c>
      <c r="G16" s="3">
        <v>1</v>
      </c>
      <c r="H16" s="4">
        <v>3</v>
      </c>
      <c r="I16" s="5">
        <v>5</v>
      </c>
      <c r="K16" s="2" t="s">
        <v>2</v>
      </c>
      <c r="L16" s="3">
        <v>1</v>
      </c>
      <c r="M16" s="4">
        <v>3</v>
      </c>
      <c r="N16" s="5">
        <v>5</v>
      </c>
      <c r="O16" s="3" t="s">
        <v>3</v>
      </c>
      <c r="P16" s="6"/>
      <c r="Q16" s="6"/>
    </row>
    <row r="17" spans="2:19" x14ac:dyDescent="0.25">
      <c r="B17" s="1">
        <v>10</v>
      </c>
      <c r="C17" s="1">
        <f t="shared" si="4"/>
        <v>7.0500000000000007E-2</v>
      </c>
      <c r="D17" s="1">
        <f t="shared" si="4"/>
        <v>7.3599999999999999E-2</v>
      </c>
      <c r="F17" s="2">
        <v>0</v>
      </c>
      <c r="G17" s="7">
        <f>G5-G$5</f>
        <v>0</v>
      </c>
      <c r="H17" s="8">
        <f t="shared" ref="H17:I17" si="5">H5-H$5</f>
        <v>0</v>
      </c>
      <c r="I17" s="9">
        <f t="shared" si="5"/>
        <v>0</v>
      </c>
      <c r="K17" s="2">
        <v>0</v>
      </c>
      <c r="L17" s="3">
        <f>((G17*3.066)/0.5)*100</f>
        <v>0</v>
      </c>
      <c r="M17" s="30">
        <f t="shared" ref="M17:N24" si="6">((H17*3.066)/0.5)*100</f>
        <v>0</v>
      </c>
      <c r="N17" s="30">
        <f t="shared" si="6"/>
        <v>0</v>
      </c>
      <c r="O17" s="3">
        <f>AVERAGE(L17:N17)</f>
        <v>0</v>
      </c>
      <c r="P17" s="12">
        <f>_xlfn.STDEV.S(L17:N17)</f>
        <v>0</v>
      </c>
      <c r="Q17" s="12"/>
    </row>
    <row r="18" spans="2:19" x14ac:dyDescent="0.25">
      <c r="B18" s="1">
        <v>25</v>
      </c>
      <c r="C18" s="1">
        <f t="shared" si="4"/>
        <v>0.18140000000000001</v>
      </c>
      <c r="D18" s="1">
        <f t="shared" si="4"/>
        <v>0.18209999999999998</v>
      </c>
      <c r="F18" s="2">
        <v>0.5</v>
      </c>
      <c r="G18" s="7">
        <f t="shared" ref="G18:I24" si="7">G6-G$5</f>
        <v>4.8000000000000265E-3</v>
      </c>
      <c r="H18" s="8">
        <f>H6-H$5</f>
        <v>2.0000000000000018E-3</v>
      </c>
      <c r="I18" s="9">
        <f t="shared" si="7"/>
        <v>6.499999999999978E-3</v>
      </c>
      <c r="K18" s="2">
        <v>0.5</v>
      </c>
      <c r="L18" s="30">
        <f t="shared" ref="L18:L24" si="8">((G18*3.066)/0.5)*100</f>
        <v>2.9433600000000162</v>
      </c>
      <c r="M18" s="30">
        <f t="shared" si="6"/>
        <v>1.226400000000001</v>
      </c>
      <c r="N18" s="30">
        <f t="shared" si="6"/>
        <v>3.9857999999999865</v>
      </c>
      <c r="O18" s="15">
        <f t="shared" ref="O18:O24" si="9">AVERAGE(L18:N18)</f>
        <v>2.7185200000000012</v>
      </c>
      <c r="P18" s="18">
        <f t="shared" ref="P18:P24" si="10">_xlfn.STDEV.S(L18:N18)</f>
        <v>1.3933724768345279</v>
      </c>
      <c r="Q18" s="18"/>
    </row>
    <row r="19" spans="2:19" x14ac:dyDescent="0.25">
      <c r="B19" s="1">
        <v>50</v>
      </c>
      <c r="C19" s="1">
        <f t="shared" si="4"/>
        <v>0.35410000000000003</v>
      </c>
      <c r="D19" s="1">
        <f t="shared" si="4"/>
        <v>0.35320000000000001</v>
      </c>
      <c r="F19" s="2">
        <v>1</v>
      </c>
      <c r="G19" s="7">
        <f t="shared" si="7"/>
        <v>4.400000000000015E-3</v>
      </c>
      <c r="H19" s="8">
        <f t="shared" si="7"/>
        <v>4.1999999999999815E-3</v>
      </c>
      <c r="I19" s="9">
        <f t="shared" si="7"/>
        <v>7.6999999999999846E-3</v>
      </c>
      <c r="K19" s="2">
        <v>1</v>
      </c>
      <c r="L19" s="30">
        <f t="shared" si="8"/>
        <v>2.6980800000000089</v>
      </c>
      <c r="M19" s="30">
        <f t="shared" si="6"/>
        <v>2.5754399999999884</v>
      </c>
      <c r="N19" s="30">
        <f t="shared" si="6"/>
        <v>4.7216399999999901</v>
      </c>
      <c r="O19" s="15">
        <f t="shared" si="9"/>
        <v>3.3317199999999958</v>
      </c>
      <c r="P19" s="18">
        <f t="shared" si="10"/>
        <v>1.205266919482977</v>
      </c>
      <c r="Q19" s="18"/>
    </row>
    <row r="20" spans="2:19" x14ac:dyDescent="0.25">
      <c r="B20" s="1">
        <v>75</v>
      </c>
      <c r="C20" s="1">
        <f t="shared" si="4"/>
        <v>0.54370000000000007</v>
      </c>
      <c r="D20" s="1">
        <f t="shared" si="4"/>
        <v>0.53210000000000002</v>
      </c>
      <c r="F20" s="2">
        <v>2</v>
      </c>
      <c r="G20" s="7">
        <f t="shared" si="7"/>
        <v>6.9000000000000172E-3</v>
      </c>
      <c r="H20" s="8">
        <f t="shared" si="7"/>
        <v>4.599999999999993E-3</v>
      </c>
      <c r="I20" s="9">
        <f>I8-I$5</f>
        <v>8.4999999999999798E-3</v>
      </c>
      <c r="K20" s="2">
        <v>2</v>
      </c>
      <c r="L20" s="30">
        <f t="shared" si="8"/>
        <v>4.2310800000000111</v>
      </c>
      <c r="M20" s="30">
        <f t="shared" si="6"/>
        <v>2.8207199999999957</v>
      </c>
      <c r="N20" s="30">
        <f t="shared" si="6"/>
        <v>5.2121999999999877</v>
      </c>
      <c r="O20" s="15">
        <f t="shared" si="9"/>
        <v>4.0879999999999983</v>
      </c>
      <c r="P20" s="18">
        <f t="shared" si="10"/>
        <v>1.2021431122790609</v>
      </c>
      <c r="Q20" s="18"/>
    </row>
    <row r="21" spans="2:19" x14ac:dyDescent="0.25">
      <c r="B21" s="1">
        <v>100</v>
      </c>
      <c r="C21" s="1">
        <f t="shared" si="4"/>
        <v>0.71409999999999996</v>
      </c>
      <c r="D21" s="1">
        <f t="shared" si="4"/>
        <v>0.71189999999999998</v>
      </c>
      <c r="F21" s="2">
        <v>3</v>
      </c>
      <c r="G21" s="7">
        <f>G9-G$5</f>
        <v>6.6000000000000225E-3</v>
      </c>
      <c r="H21" s="8">
        <f>H9-H$5</f>
        <v>6.8000000000000005E-3</v>
      </c>
      <c r="I21" s="9">
        <f>I9-I$5</f>
        <v>5.4999999999999771E-3</v>
      </c>
      <c r="K21" s="2">
        <v>3</v>
      </c>
      <c r="L21" s="30">
        <f t="shared" si="8"/>
        <v>4.0471200000000138</v>
      </c>
      <c r="M21" s="30">
        <f t="shared" si="6"/>
        <v>4.1697600000000001</v>
      </c>
      <c r="N21" s="30">
        <f t="shared" si="6"/>
        <v>3.3725999999999861</v>
      </c>
      <c r="O21" s="15">
        <f t="shared" si="9"/>
        <v>3.8631600000000001</v>
      </c>
      <c r="P21" s="18">
        <f t="shared" si="10"/>
        <v>0.42924000000001095</v>
      </c>
      <c r="Q21" s="18"/>
    </row>
    <row r="22" spans="2:19" x14ac:dyDescent="0.25">
      <c r="B22" s="1">
        <v>200</v>
      </c>
      <c r="C22" s="1">
        <f t="shared" si="4"/>
        <v>1.4035</v>
      </c>
      <c r="D22" s="1">
        <f t="shared" si="4"/>
        <v>1.3666</v>
      </c>
      <c r="F22" s="2">
        <v>4</v>
      </c>
      <c r="G22" s="7">
        <f t="shared" si="7"/>
        <v>6.2000000000000111E-3</v>
      </c>
      <c r="H22" s="8">
        <f>H10-H$5</f>
        <v>9.8999999999999921E-3</v>
      </c>
      <c r="I22" s="9">
        <f>I10-I$5</f>
        <v>7.1999999999999842E-3</v>
      </c>
      <c r="K22" s="2">
        <v>4</v>
      </c>
      <c r="L22" s="30">
        <f t="shared" si="8"/>
        <v>3.8018400000000065</v>
      </c>
      <c r="M22" s="30">
        <f t="shared" si="6"/>
        <v>6.070679999999995</v>
      </c>
      <c r="N22" s="30">
        <f t="shared" si="6"/>
        <v>4.4150399999999905</v>
      </c>
      <c r="O22" s="15">
        <f t="shared" si="9"/>
        <v>4.7625199999999976</v>
      </c>
      <c r="P22" s="18">
        <f t="shared" si="10"/>
        <v>1.173654761503566</v>
      </c>
      <c r="Q22" s="18"/>
    </row>
    <row r="23" spans="2:19" x14ac:dyDescent="0.25">
      <c r="F23" s="14">
        <v>5</v>
      </c>
      <c r="G23" s="7">
        <f>G11-G$5</f>
        <v>1.150000000000001E-2</v>
      </c>
      <c r="H23" s="8">
        <f t="shared" si="7"/>
        <v>8.4999999999999798E-3</v>
      </c>
      <c r="I23" s="9">
        <f t="shared" si="7"/>
        <v>7.0999999999999952E-3</v>
      </c>
      <c r="K23" s="14">
        <v>5</v>
      </c>
      <c r="L23" s="30">
        <f t="shared" si="8"/>
        <v>7.0518000000000054</v>
      </c>
      <c r="M23" s="30">
        <f t="shared" si="6"/>
        <v>5.2121999999999877</v>
      </c>
      <c r="N23" s="30">
        <f t="shared" si="6"/>
        <v>4.3537199999999974</v>
      </c>
      <c r="O23" s="15">
        <f t="shared" si="9"/>
        <v>5.5392399999999968</v>
      </c>
      <c r="P23" s="18">
        <f t="shared" si="10"/>
        <v>1.3784503229351501</v>
      </c>
      <c r="Q23" s="12"/>
    </row>
    <row r="24" spans="2:19" x14ac:dyDescent="0.25">
      <c r="B24" s="18" t="s">
        <v>14</v>
      </c>
      <c r="F24" s="14">
        <v>6</v>
      </c>
      <c r="G24" s="7">
        <f t="shared" si="7"/>
        <v>9.5000000000000084E-3</v>
      </c>
      <c r="H24" s="8">
        <f t="shared" si="7"/>
        <v>6.5000000000000058E-3</v>
      </c>
      <c r="I24" s="9">
        <f t="shared" si="7"/>
        <v>5.2999999999999992E-3</v>
      </c>
      <c r="K24" s="14">
        <v>6</v>
      </c>
      <c r="L24" s="30">
        <f t="shared" si="8"/>
        <v>5.8254000000000046</v>
      </c>
      <c r="M24" s="30">
        <f t="shared" si="6"/>
        <v>3.9858000000000033</v>
      </c>
      <c r="N24" s="30">
        <f t="shared" si="6"/>
        <v>3.2499599999999997</v>
      </c>
      <c r="O24" s="15">
        <f t="shared" si="9"/>
        <v>4.3537200000000027</v>
      </c>
      <c r="P24" s="18">
        <f t="shared" si="10"/>
        <v>1.3265544252687136</v>
      </c>
    </row>
    <row r="25" spans="2:19" x14ac:dyDescent="0.25">
      <c r="F25" s="6"/>
      <c r="G25" s="6"/>
      <c r="H25" s="6"/>
      <c r="I25" s="6"/>
      <c r="O25" s="6"/>
    </row>
    <row r="26" spans="2:19" x14ac:dyDescent="0.25">
      <c r="B26" t="s">
        <v>13</v>
      </c>
      <c r="F26" s="32"/>
      <c r="G26" s="32"/>
      <c r="H26" s="32"/>
      <c r="I26" s="32"/>
      <c r="L26" s="31">
        <v>0</v>
      </c>
      <c r="M26" s="31">
        <v>0.5</v>
      </c>
      <c r="N26" s="31">
        <v>1</v>
      </c>
      <c r="O26" s="31">
        <v>2</v>
      </c>
      <c r="P26" s="31">
        <v>3</v>
      </c>
      <c r="Q26" s="31">
        <v>4</v>
      </c>
      <c r="R26" s="31">
        <v>5</v>
      </c>
      <c r="S26" s="31">
        <v>6</v>
      </c>
    </row>
    <row r="27" spans="2:19" x14ac:dyDescent="0.25">
      <c r="F27" s="6"/>
      <c r="G27" s="6"/>
      <c r="H27" s="6"/>
      <c r="I27" s="6"/>
      <c r="L27">
        <v>0</v>
      </c>
      <c r="M27">
        <v>2.8800000000000159</v>
      </c>
      <c r="N27">
        <v>2.640000000000009</v>
      </c>
      <c r="O27">
        <v>4.1400000000000103</v>
      </c>
      <c r="P27">
        <v>3.9600000000000133</v>
      </c>
      <c r="Q27">
        <v>3.7200000000000069</v>
      </c>
      <c r="R27">
        <v>6.9000000000000057</v>
      </c>
      <c r="S27">
        <v>5.7000000000000046</v>
      </c>
    </row>
    <row r="28" spans="2:19" x14ac:dyDescent="0.25">
      <c r="F28" s="6"/>
      <c r="G28" s="6"/>
      <c r="H28" s="6"/>
      <c r="I28" s="6"/>
      <c r="L28">
        <v>0</v>
      </c>
      <c r="M28">
        <v>1.2000000000000011</v>
      </c>
      <c r="N28">
        <v>2.5199999999999889</v>
      </c>
      <c r="O28">
        <v>2.7599999999999958</v>
      </c>
      <c r="P28">
        <v>4.08</v>
      </c>
      <c r="Q28">
        <v>5.9399999999999951</v>
      </c>
      <c r="R28">
        <v>5.0999999999999881</v>
      </c>
      <c r="S28">
        <v>3.9000000000000035</v>
      </c>
    </row>
    <row r="29" spans="2:19" x14ac:dyDescent="0.25">
      <c r="F29" s="6"/>
      <c r="G29" s="21"/>
      <c r="H29" s="21"/>
      <c r="I29" s="21"/>
      <c r="L29">
        <v>0</v>
      </c>
      <c r="M29">
        <v>3.899999999999987</v>
      </c>
      <c r="N29">
        <v>4.6199999999999903</v>
      </c>
      <c r="O29">
        <v>5.0999999999999881</v>
      </c>
      <c r="P29">
        <v>3.2999999999999865</v>
      </c>
      <c r="Q29">
        <v>4.3199999999999905</v>
      </c>
      <c r="R29">
        <v>4.2599999999999971</v>
      </c>
      <c r="S29">
        <v>3.1799999999999997</v>
      </c>
    </row>
    <row r="30" spans="2:19" x14ac:dyDescent="0.25">
      <c r="F30" s="6"/>
      <c r="G30" s="21"/>
      <c r="H30" s="21"/>
      <c r="I30" s="21"/>
    </row>
    <row r="31" spans="2:19" x14ac:dyDescent="0.25">
      <c r="F31" s="6"/>
      <c r="G31" s="21"/>
      <c r="H31" s="21"/>
      <c r="I31" s="21"/>
    </row>
    <row r="32" spans="2:19" x14ac:dyDescent="0.25">
      <c r="F32" s="6"/>
      <c r="G32" s="21"/>
      <c r="H32" s="21"/>
      <c r="I32" s="21"/>
    </row>
    <row r="33" spans="6:9" x14ac:dyDescent="0.25">
      <c r="F33" s="6"/>
      <c r="G33" s="21"/>
      <c r="H33" s="21"/>
      <c r="I33" s="21"/>
    </row>
    <row r="34" spans="6:9" x14ac:dyDescent="0.25">
      <c r="F34" s="6"/>
      <c r="G34" s="21"/>
      <c r="H34" s="21"/>
      <c r="I34" s="21"/>
    </row>
    <row r="35" spans="6:9" x14ac:dyDescent="0.25">
      <c r="F35" s="6"/>
      <c r="G35" s="21"/>
      <c r="H35" s="21"/>
      <c r="I35" s="21"/>
    </row>
    <row r="36" spans="6:9" x14ac:dyDescent="0.25">
      <c r="F36" s="6"/>
      <c r="G36" s="21"/>
      <c r="H36" s="21"/>
      <c r="I36" s="21"/>
    </row>
  </sheetData>
  <mergeCells count="9">
    <mergeCell ref="F26:I26"/>
    <mergeCell ref="C14:D14"/>
    <mergeCell ref="K2:O2"/>
    <mergeCell ref="B2:D2"/>
    <mergeCell ref="B13:D13"/>
    <mergeCell ref="K14:O14"/>
    <mergeCell ref="F2:I2"/>
    <mergeCell ref="C3:D3"/>
    <mergeCell ref="F14:I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C698-0145-4522-AF54-9B02CFFCF119}">
  <dimension ref="B2:R33"/>
  <sheetViews>
    <sheetView topLeftCell="A16" workbookViewId="0">
      <selection activeCell="L17" sqref="L17:N24"/>
    </sheetView>
  </sheetViews>
  <sheetFormatPr defaultRowHeight="15" x14ac:dyDescent="0.25"/>
  <cols>
    <col min="1" max="1" width="2.5703125" style="18" customWidth="1"/>
    <col min="2" max="2" width="15.28515625" style="18" customWidth="1"/>
    <col min="3" max="4" width="9.140625" style="18"/>
    <col min="5" max="5" width="2.5703125" style="18" customWidth="1"/>
    <col min="6" max="9" width="9.140625" style="18"/>
    <col min="10" max="10" width="2.5703125" style="18" customWidth="1"/>
    <col min="11" max="16384" width="9.140625" style="18"/>
  </cols>
  <sheetData>
    <row r="2" spans="2:17" x14ac:dyDescent="0.25">
      <c r="B2" s="35" t="s">
        <v>8</v>
      </c>
      <c r="C2" s="35"/>
      <c r="D2" s="35"/>
      <c r="F2" s="34" t="s">
        <v>9</v>
      </c>
      <c r="G2" s="34"/>
      <c r="H2" s="34"/>
      <c r="I2" s="34"/>
      <c r="K2" s="34" t="s">
        <v>6</v>
      </c>
      <c r="L2" s="34"/>
      <c r="M2" s="34"/>
      <c r="N2" s="34"/>
      <c r="O2" s="34"/>
      <c r="P2" s="10"/>
    </row>
    <row r="3" spans="2:17" x14ac:dyDescent="0.25">
      <c r="B3" s="13" t="s">
        <v>0</v>
      </c>
      <c r="C3" s="33" t="s">
        <v>1</v>
      </c>
      <c r="D3" s="33"/>
      <c r="F3" s="14"/>
      <c r="G3" s="15" t="s">
        <v>3</v>
      </c>
      <c r="H3" s="16" t="s">
        <v>4</v>
      </c>
      <c r="I3" s="17" t="s">
        <v>5</v>
      </c>
      <c r="K3" s="14"/>
      <c r="L3" s="15" t="s">
        <v>3</v>
      </c>
      <c r="M3" s="16" t="s">
        <v>4</v>
      </c>
      <c r="N3" s="17" t="s">
        <v>5</v>
      </c>
      <c r="O3" s="14" t="s">
        <v>11</v>
      </c>
    </row>
    <row r="4" spans="2:17" x14ac:dyDescent="0.25">
      <c r="B4" s="13">
        <v>0</v>
      </c>
      <c r="C4" s="13">
        <v>0.17699999999999999</v>
      </c>
      <c r="D4" s="13">
        <v>0.182</v>
      </c>
      <c r="F4" s="14" t="s">
        <v>2</v>
      </c>
      <c r="G4" s="15">
        <v>1</v>
      </c>
      <c r="H4" s="16">
        <v>3</v>
      </c>
      <c r="I4" s="17">
        <v>5</v>
      </c>
      <c r="K4" s="14" t="s">
        <v>2</v>
      </c>
      <c r="L4" s="15">
        <v>1</v>
      </c>
      <c r="M4" s="16">
        <v>3</v>
      </c>
      <c r="N4" s="17">
        <v>5</v>
      </c>
      <c r="O4" s="15" t="s">
        <v>3</v>
      </c>
    </row>
    <row r="5" spans="2:17" x14ac:dyDescent="0.25">
      <c r="B5" s="13">
        <v>5</v>
      </c>
      <c r="C5" s="13">
        <v>0.21</v>
      </c>
      <c r="D5" s="13">
        <v>0.21729999999999999</v>
      </c>
      <c r="F5" s="14">
        <v>0</v>
      </c>
      <c r="G5" s="15">
        <v>0.1825</v>
      </c>
      <c r="H5" s="16">
        <v>0.1867</v>
      </c>
      <c r="I5" s="17">
        <v>0.19159999999999999</v>
      </c>
      <c r="K5" s="14">
        <v>0</v>
      </c>
      <c r="L5" s="15">
        <f>(G17-0.0001541)/0.007137</f>
        <v>-2.1591705198262576E-2</v>
      </c>
      <c r="M5" s="16">
        <f>(H17-0.0001541)/0.007137</f>
        <v>-2.1591705198262576E-2</v>
      </c>
      <c r="N5" s="17">
        <f t="shared" ref="L5:N12" si="0">(I17-0.0001541)/0.007137</f>
        <v>-2.1591705198262576E-2</v>
      </c>
      <c r="O5" s="15">
        <f>AVERAGE(L5:N5)</f>
        <v>-2.1591705198262576E-2</v>
      </c>
    </row>
    <row r="6" spans="2:17" x14ac:dyDescent="0.25">
      <c r="B6" s="13">
        <v>10</v>
      </c>
      <c r="C6" s="13">
        <v>0.2475</v>
      </c>
      <c r="D6" s="13">
        <v>0.25559999999999999</v>
      </c>
      <c r="F6" s="14">
        <v>0.5</v>
      </c>
      <c r="G6" s="15">
        <v>0.18290000000000001</v>
      </c>
      <c r="H6" s="16">
        <v>0.187</v>
      </c>
      <c r="I6" s="17">
        <v>0.192</v>
      </c>
      <c r="K6" s="14">
        <v>0.5</v>
      </c>
      <c r="L6" s="15">
        <f t="shared" si="0"/>
        <v>3.4454252487040975E-2</v>
      </c>
      <c r="M6" s="16">
        <f t="shared" si="0"/>
        <v>2.0442763065713142E-2</v>
      </c>
      <c r="N6" s="17">
        <f>AVERAGE(L6:M6)</f>
        <v>2.7448507776377057E-2</v>
      </c>
      <c r="O6" s="15">
        <f t="shared" ref="O6:O12" si="1">AVERAGE(L6:N6)</f>
        <v>2.7448507776377057E-2</v>
      </c>
    </row>
    <row r="7" spans="2:17" x14ac:dyDescent="0.25">
      <c r="B7" s="13">
        <v>25</v>
      </c>
      <c r="C7" s="13">
        <v>0.3584</v>
      </c>
      <c r="D7" s="13">
        <v>0.36409999999999998</v>
      </c>
      <c r="F7" s="14">
        <v>1</v>
      </c>
      <c r="G7" s="15">
        <v>0.18840000000000001</v>
      </c>
      <c r="H7" s="16">
        <v>0.19059999999999999</v>
      </c>
      <c r="I7" s="17">
        <v>0.19700000000000001</v>
      </c>
      <c r="K7" s="14">
        <v>1</v>
      </c>
      <c r="L7" s="15">
        <f t="shared" si="0"/>
        <v>0.80508617065994348</v>
      </c>
      <c r="M7" s="16">
        <f t="shared" si="0"/>
        <v>0.52485638223342956</v>
      </c>
      <c r="N7" s="17">
        <f t="shared" si="0"/>
        <v>0.73502872355331594</v>
      </c>
      <c r="O7" s="15">
        <f t="shared" si="1"/>
        <v>0.68832375881556296</v>
      </c>
    </row>
    <row r="8" spans="2:17" x14ac:dyDescent="0.25">
      <c r="B8" s="13">
        <v>50</v>
      </c>
      <c r="C8" s="13">
        <v>0.53110000000000002</v>
      </c>
      <c r="D8" s="13">
        <v>0.53520000000000001</v>
      </c>
      <c r="F8" s="14">
        <v>2</v>
      </c>
      <c r="G8" s="15">
        <v>0.18579999999999999</v>
      </c>
      <c r="H8" s="16">
        <v>0.19220000000000001</v>
      </c>
      <c r="I8" s="17">
        <v>0.1973</v>
      </c>
      <c r="K8" s="14">
        <v>2</v>
      </c>
      <c r="L8" s="15">
        <f t="shared" si="0"/>
        <v>0.44078744570547812</v>
      </c>
      <c r="M8" s="16">
        <f t="shared" si="0"/>
        <v>0.74904021297463985</v>
      </c>
      <c r="N8" s="17">
        <f t="shared" si="0"/>
        <v>0.77706319181729167</v>
      </c>
      <c r="O8" s="15">
        <f t="shared" si="1"/>
        <v>0.65563028349913655</v>
      </c>
    </row>
    <row r="9" spans="2:17" x14ac:dyDescent="0.25">
      <c r="B9" s="13">
        <v>75</v>
      </c>
      <c r="C9" s="13">
        <v>0.72070000000000001</v>
      </c>
      <c r="D9" s="13">
        <v>0.71409999999999996</v>
      </c>
      <c r="F9" s="14">
        <v>3</v>
      </c>
      <c r="G9" s="15">
        <v>0.1852</v>
      </c>
      <c r="H9" s="16">
        <v>0.19239999999999999</v>
      </c>
      <c r="I9" s="17">
        <v>0.19869999999999999</v>
      </c>
      <c r="K9" s="14">
        <v>3</v>
      </c>
      <c r="L9" s="15">
        <f t="shared" si="0"/>
        <v>0.35671850917752668</v>
      </c>
      <c r="M9" s="16">
        <f t="shared" si="0"/>
        <v>0.77706319181728778</v>
      </c>
      <c r="N9" s="17">
        <f t="shared" si="0"/>
        <v>0.97322404371584637</v>
      </c>
      <c r="O9" s="15">
        <f t="shared" si="1"/>
        <v>0.70233524823688709</v>
      </c>
    </row>
    <row r="10" spans="2:17" x14ac:dyDescent="0.25">
      <c r="B10" s="13">
        <v>100</v>
      </c>
      <c r="C10" s="13">
        <v>0.8911</v>
      </c>
      <c r="D10" s="13">
        <v>0.89390000000000003</v>
      </c>
      <c r="F10" s="14">
        <v>4</v>
      </c>
      <c r="G10" s="15">
        <v>0.18779999999999999</v>
      </c>
      <c r="H10" s="16">
        <v>0.1938</v>
      </c>
      <c r="I10" s="17">
        <v>0.19939999999999999</v>
      </c>
      <c r="K10" s="14">
        <v>4</v>
      </c>
      <c r="L10" s="15">
        <f t="shared" si="0"/>
        <v>0.72101723413198815</v>
      </c>
      <c r="M10" s="16">
        <f t="shared" si="0"/>
        <v>0.97322404371584637</v>
      </c>
      <c r="N10" s="17">
        <f t="shared" si="0"/>
        <v>1.0713044696651255</v>
      </c>
      <c r="O10" s="15">
        <f t="shared" si="1"/>
        <v>0.92184858250432</v>
      </c>
    </row>
    <row r="11" spans="2:17" x14ac:dyDescent="0.25">
      <c r="B11" s="13">
        <v>200</v>
      </c>
      <c r="C11" s="19">
        <v>1.5805</v>
      </c>
      <c r="D11" s="13">
        <v>1.5486</v>
      </c>
      <c r="F11" s="14">
        <v>5</v>
      </c>
      <c r="G11" s="15">
        <v>0.1888</v>
      </c>
      <c r="H11" s="16">
        <v>0.19450000000000001</v>
      </c>
      <c r="I11" s="17">
        <v>0.2016</v>
      </c>
      <c r="K11" s="14">
        <v>5</v>
      </c>
      <c r="L11" s="15">
        <f t="shared" si="0"/>
        <v>0.86113212834524311</v>
      </c>
      <c r="M11" s="16">
        <f t="shared" si="0"/>
        <v>1.0713044696651255</v>
      </c>
      <c r="N11" s="17">
        <f t="shared" si="0"/>
        <v>1.3795572369342872</v>
      </c>
      <c r="O11" s="15">
        <f t="shared" si="1"/>
        <v>1.103997944981552</v>
      </c>
    </row>
    <row r="12" spans="2:17" x14ac:dyDescent="0.25">
      <c r="F12" s="14">
        <v>6</v>
      </c>
      <c r="G12" s="15">
        <v>0.1951</v>
      </c>
      <c r="H12" s="16">
        <v>0.1943</v>
      </c>
      <c r="I12" s="17">
        <v>0.20300000000000001</v>
      </c>
      <c r="K12" s="14">
        <v>6</v>
      </c>
      <c r="L12" s="15">
        <f t="shared" si="0"/>
        <v>1.7438559618887486</v>
      </c>
      <c r="M12" s="16">
        <f t="shared" si="0"/>
        <v>1.0432814908224739</v>
      </c>
      <c r="N12" s="17">
        <f t="shared" si="0"/>
        <v>1.5757180888328457</v>
      </c>
      <c r="O12" s="15">
        <f t="shared" si="1"/>
        <v>1.4542851805146892</v>
      </c>
    </row>
    <row r="13" spans="2:17" x14ac:dyDescent="0.25">
      <c r="B13" s="35" t="s">
        <v>8</v>
      </c>
      <c r="C13" s="35"/>
      <c r="D13" s="35"/>
    </row>
    <row r="14" spans="2:17" x14ac:dyDescent="0.25">
      <c r="B14" s="13" t="s">
        <v>0</v>
      </c>
      <c r="C14" s="33" t="s">
        <v>1</v>
      </c>
      <c r="D14" s="33"/>
      <c r="F14" s="34" t="s">
        <v>10</v>
      </c>
      <c r="G14" s="34"/>
      <c r="H14" s="34"/>
      <c r="I14" s="34"/>
      <c r="K14" s="34" t="s">
        <v>7</v>
      </c>
      <c r="L14" s="34"/>
      <c r="M14" s="34"/>
      <c r="N14" s="34"/>
      <c r="O14" s="34"/>
    </row>
    <row r="15" spans="2:17" x14ac:dyDescent="0.25">
      <c r="B15" s="13">
        <v>0</v>
      </c>
      <c r="C15" s="13">
        <v>0</v>
      </c>
      <c r="D15" s="13">
        <v>0</v>
      </c>
      <c r="F15" s="14"/>
      <c r="G15" s="15" t="s">
        <v>3</v>
      </c>
      <c r="H15" s="16" t="s">
        <v>4</v>
      </c>
      <c r="I15" s="17" t="s">
        <v>5</v>
      </c>
      <c r="K15" s="14"/>
      <c r="L15" s="15" t="s">
        <v>3</v>
      </c>
      <c r="M15" s="16" t="s">
        <v>4</v>
      </c>
      <c r="N15" s="17" t="s">
        <v>5</v>
      </c>
      <c r="O15" s="14" t="s">
        <v>11</v>
      </c>
    </row>
    <row r="16" spans="2:17" x14ac:dyDescent="0.25">
      <c r="B16" s="13">
        <v>5</v>
      </c>
      <c r="C16" s="13">
        <f t="shared" ref="C16:D22" si="2">C5-C$4</f>
        <v>3.3000000000000002E-2</v>
      </c>
      <c r="D16" s="13">
        <f t="shared" si="2"/>
        <v>3.5299999999999998E-2</v>
      </c>
      <c r="F16" s="14" t="s">
        <v>2</v>
      </c>
      <c r="G16" s="15">
        <v>1</v>
      </c>
      <c r="H16" s="25">
        <v>3</v>
      </c>
      <c r="I16" s="17">
        <v>5</v>
      </c>
      <c r="K16" s="14" t="s">
        <v>2</v>
      </c>
      <c r="L16" s="15">
        <v>1</v>
      </c>
      <c r="M16" s="16">
        <v>3</v>
      </c>
      <c r="N16" s="17">
        <v>5</v>
      </c>
      <c r="O16" s="15" t="s">
        <v>3</v>
      </c>
      <c r="P16" s="17" t="s">
        <v>12</v>
      </c>
      <c r="Q16" s="6"/>
    </row>
    <row r="17" spans="2:18" x14ac:dyDescent="0.25">
      <c r="B17" s="13">
        <v>10</v>
      </c>
      <c r="C17" s="13">
        <f t="shared" si="2"/>
        <v>7.0500000000000007E-2</v>
      </c>
      <c r="D17" s="13">
        <f t="shared" si="2"/>
        <v>7.3599999999999999E-2</v>
      </c>
      <c r="F17" s="14">
        <v>0</v>
      </c>
      <c r="G17" s="7">
        <f>G5-$G$5</f>
        <v>0</v>
      </c>
      <c r="H17" s="8">
        <f>H5-H$5</f>
        <v>0</v>
      </c>
      <c r="I17" s="9">
        <f>I5-I$5</f>
        <v>0</v>
      </c>
      <c r="K17" s="14">
        <v>0</v>
      </c>
      <c r="L17" s="15">
        <f>((G17*3.066)/0.5)*100</f>
        <v>0</v>
      </c>
      <c r="M17" s="30">
        <f t="shared" ref="M17:N24" si="3">((H17*3.066)/0.5)*100</f>
        <v>0</v>
      </c>
      <c r="N17" s="30">
        <f t="shared" si="3"/>
        <v>0</v>
      </c>
      <c r="O17" s="15">
        <f>AVERAGE(L17:N17)</f>
        <v>0</v>
      </c>
      <c r="P17" s="18">
        <f>_xlfn.STDEV.S(L17:N17)</f>
        <v>0</v>
      </c>
      <c r="Q17" s="29"/>
    </row>
    <row r="18" spans="2:18" x14ac:dyDescent="0.25">
      <c r="B18" s="13">
        <v>25</v>
      </c>
      <c r="C18" s="13">
        <f t="shared" si="2"/>
        <v>0.18140000000000001</v>
      </c>
      <c r="D18" s="13">
        <f t="shared" si="2"/>
        <v>0.18209999999999998</v>
      </c>
      <c r="F18" s="14">
        <v>0.5</v>
      </c>
      <c r="G18" s="7">
        <f t="shared" ref="G18:G24" si="4">G6-$G$5</f>
        <v>4.0000000000001146E-4</v>
      </c>
      <c r="H18" s="8">
        <f>H6-H$5</f>
        <v>2.9999999999999472E-4</v>
      </c>
      <c r="I18" s="9">
        <f t="shared" ref="H18:I24" si="5">I6-I$5</f>
        <v>4.0000000000001146E-4</v>
      </c>
      <c r="K18" s="14">
        <v>0.5</v>
      </c>
      <c r="L18" s="30">
        <f t="shared" ref="L18:L24" si="6">((G18*3.066)/0.5)*100</f>
        <v>0.24528000000000699</v>
      </c>
      <c r="M18" s="30">
        <f t="shared" si="3"/>
        <v>0.18395999999999676</v>
      </c>
      <c r="N18" s="30">
        <f t="shared" si="3"/>
        <v>0.24528000000000699</v>
      </c>
      <c r="O18" s="24">
        <f t="shared" ref="O18:O24" si="7">AVERAGE(L18:N18)</f>
        <v>0.22484000000000356</v>
      </c>
      <c r="P18" s="18">
        <f t="shared" ref="P18:P24" si="8">_xlfn.STDEV.S(L18:N18)</f>
        <v>3.5403118506714057E-2</v>
      </c>
      <c r="Q18" s="29"/>
    </row>
    <row r="19" spans="2:18" x14ac:dyDescent="0.25">
      <c r="B19" s="13">
        <v>50</v>
      </c>
      <c r="C19" s="13">
        <f t="shared" si="2"/>
        <v>0.35410000000000003</v>
      </c>
      <c r="D19" s="13">
        <f t="shared" si="2"/>
        <v>0.35320000000000001</v>
      </c>
      <c r="F19" s="14">
        <v>1</v>
      </c>
      <c r="G19" s="7">
        <f>G7-$G$5</f>
        <v>5.9000000000000163E-3</v>
      </c>
      <c r="H19" s="8">
        <f>H7-H$5</f>
        <v>3.8999999999999868E-3</v>
      </c>
      <c r="I19" s="9">
        <f t="shared" si="5"/>
        <v>5.4000000000000159E-3</v>
      </c>
      <c r="K19" s="14">
        <v>1</v>
      </c>
      <c r="L19" s="30">
        <f t="shared" si="6"/>
        <v>3.6178800000000102</v>
      </c>
      <c r="M19" s="30">
        <f t="shared" si="3"/>
        <v>2.3914799999999916</v>
      </c>
      <c r="N19" s="30">
        <f t="shared" si="3"/>
        <v>3.3112800000000093</v>
      </c>
      <c r="O19" s="24">
        <f t="shared" si="7"/>
        <v>3.1068800000000039</v>
      </c>
      <c r="P19" s="18">
        <f t="shared" si="8"/>
        <v>0.63823879543632578</v>
      </c>
      <c r="Q19" s="29"/>
    </row>
    <row r="20" spans="2:18" x14ac:dyDescent="0.25">
      <c r="B20" s="13">
        <v>75</v>
      </c>
      <c r="C20" s="13">
        <f t="shared" si="2"/>
        <v>0.54370000000000007</v>
      </c>
      <c r="D20" s="13">
        <f t="shared" si="2"/>
        <v>0.53210000000000002</v>
      </c>
      <c r="F20" s="14">
        <v>2</v>
      </c>
      <c r="G20" s="7">
        <f>G8-$G$5</f>
        <v>3.2999999999999974E-3</v>
      </c>
      <c r="H20" s="8">
        <f t="shared" si="5"/>
        <v>5.5000000000000049E-3</v>
      </c>
      <c r="I20" s="9">
        <f>I8-I$5</f>
        <v>5.7000000000000106E-3</v>
      </c>
      <c r="K20" s="14">
        <v>2</v>
      </c>
      <c r="L20" s="30">
        <f t="shared" si="6"/>
        <v>2.023559999999998</v>
      </c>
      <c r="M20" s="30">
        <f t="shared" si="3"/>
        <v>3.3726000000000025</v>
      </c>
      <c r="N20" s="30">
        <f t="shared" si="3"/>
        <v>3.4952400000000066</v>
      </c>
      <c r="O20" s="24">
        <f t="shared" si="7"/>
        <v>2.9638000000000022</v>
      </c>
      <c r="P20" s="18">
        <f t="shared" si="8"/>
        <v>0.81657736045031848</v>
      </c>
      <c r="Q20" s="29"/>
    </row>
    <row r="21" spans="2:18" x14ac:dyDescent="0.25">
      <c r="B21" s="13">
        <v>100</v>
      </c>
      <c r="C21" s="13">
        <f t="shared" si="2"/>
        <v>0.71409999999999996</v>
      </c>
      <c r="D21" s="13">
        <f t="shared" si="2"/>
        <v>0.71189999999999998</v>
      </c>
      <c r="F21" s="14">
        <v>3</v>
      </c>
      <c r="G21" s="7">
        <f t="shared" si="4"/>
        <v>2.7000000000000079E-3</v>
      </c>
      <c r="H21" s="8">
        <f t="shared" si="5"/>
        <v>5.6999999999999829E-3</v>
      </c>
      <c r="I21" s="9">
        <f t="shared" si="5"/>
        <v>7.0999999999999952E-3</v>
      </c>
      <c r="K21" s="14">
        <v>3</v>
      </c>
      <c r="L21" s="30">
        <f t="shared" si="6"/>
        <v>1.6556400000000047</v>
      </c>
      <c r="M21" s="30">
        <f t="shared" si="3"/>
        <v>3.4952399999999892</v>
      </c>
      <c r="N21" s="30">
        <f t="shared" si="3"/>
        <v>4.3537199999999974</v>
      </c>
      <c r="O21" s="24">
        <f t="shared" si="7"/>
        <v>3.168199999999997</v>
      </c>
      <c r="P21" s="18">
        <f t="shared" si="8"/>
        <v>1.3784503229351379</v>
      </c>
      <c r="Q21" s="29"/>
    </row>
    <row r="22" spans="2:18" x14ac:dyDescent="0.25">
      <c r="B22" s="13">
        <v>200</v>
      </c>
      <c r="C22" s="13">
        <f t="shared" si="2"/>
        <v>1.4035</v>
      </c>
      <c r="D22" s="13">
        <f t="shared" si="2"/>
        <v>1.3666</v>
      </c>
      <c r="F22" s="14">
        <v>4</v>
      </c>
      <c r="G22" s="7">
        <f t="shared" si="4"/>
        <v>5.2999999999999992E-3</v>
      </c>
      <c r="H22" s="8">
        <f>H10-H$5</f>
        <v>7.0999999999999952E-3</v>
      </c>
      <c r="I22" s="9">
        <f t="shared" si="5"/>
        <v>7.8000000000000014E-3</v>
      </c>
      <c r="K22" s="14">
        <v>4</v>
      </c>
      <c r="L22" s="30">
        <f t="shared" si="6"/>
        <v>3.2499599999999997</v>
      </c>
      <c r="M22" s="30">
        <f t="shared" si="3"/>
        <v>4.3537199999999974</v>
      </c>
      <c r="N22" s="30">
        <f t="shared" si="3"/>
        <v>4.782960000000001</v>
      </c>
      <c r="O22" s="24">
        <f t="shared" si="7"/>
        <v>4.1288799999999997</v>
      </c>
      <c r="P22" s="18">
        <f t="shared" si="8"/>
        <v>0.79084576195361633</v>
      </c>
      <c r="Q22" s="29"/>
    </row>
    <row r="23" spans="2:18" x14ac:dyDescent="0.25">
      <c r="F23" s="14">
        <v>5</v>
      </c>
      <c r="G23" s="7">
        <f t="shared" si="4"/>
        <v>6.3E-3</v>
      </c>
      <c r="H23" s="8">
        <f t="shared" si="5"/>
        <v>7.8000000000000014E-3</v>
      </c>
      <c r="I23" s="9">
        <f t="shared" si="5"/>
        <v>1.0000000000000009E-2</v>
      </c>
      <c r="K23" s="14">
        <v>5</v>
      </c>
      <c r="L23" s="30">
        <f t="shared" si="6"/>
        <v>3.8631599999999997</v>
      </c>
      <c r="M23" s="30">
        <f t="shared" si="3"/>
        <v>4.782960000000001</v>
      </c>
      <c r="N23" s="30">
        <f t="shared" si="3"/>
        <v>6.132000000000005</v>
      </c>
      <c r="O23" s="24">
        <f t="shared" si="7"/>
        <v>4.9260400000000013</v>
      </c>
      <c r="P23" s="18">
        <f t="shared" si="8"/>
        <v>1.1411672319165158</v>
      </c>
      <c r="Q23" s="29"/>
    </row>
    <row r="24" spans="2:18" x14ac:dyDescent="0.25">
      <c r="B24" s="18" t="s">
        <v>14</v>
      </c>
      <c r="F24" s="14">
        <v>6</v>
      </c>
      <c r="G24" s="7">
        <f t="shared" si="4"/>
        <v>1.26E-2</v>
      </c>
      <c r="H24" s="8">
        <f t="shared" si="5"/>
        <v>7.5999999999999956E-3</v>
      </c>
      <c r="I24" s="9">
        <f>I12-I$5</f>
        <v>1.1400000000000021E-2</v>
      </c>
      <c r="K24" s="14">
        <v>6</v>
      </c>
      <c r="L24" s="30">
        <f t="shared" si="6"/>
        <v>7.7263199999999994</v>
      </c>
      <c r="M24" s="30">
        <f t="shared" si="3"/>
        <v>4.6603199999999969</v>
      </c>
      <c r="N24" s="30">
        <f t="shared" si="3"/>
        <v>6.9904800000000131</v>
      </c>
      <c r="O24" s="24">
        <f t="shared" si="7"/>
        <v>6.4590400000000026</v>
      </c>
      <c r="P24" s="18">
        <f t="shared" si="8"/>
        <v>1.6005968746689507</v>
      </c>
    </row>
    <row r="25" spans="2:18" x14ac:dyDescent="0.25">
      <c r="F25" s="6"/>
      <c r="G25" s="6"/>
      <c r="H25" s="6"/>
      <c r="I25" s="6"/>
    </row>
    <row r="26" spans="2:18" x14ac:dyDescent="0.25">
      <c r="B26" s="18" t="s">
        <v>13</v>
      </c>
      <c r="F26" s="6"/>
      <c r="G26" s="21"/>
      <c r="H26" s="21"/>
      <c r="I26" s="21"/>
      <c r="O26" s="6"/>
      <c r="P26" s="29"/>
    </row>
    <row r="27" spans="2:18" x14ac:dyDescent="0.25">
      <c r="F27" s="6"/>
      <c r="G27" s="23"/>
      <c r="H27" s="23"/>
      <c r="I27" s="21"/>
      <c r="K27" s="31">
        <v>0</v>
      </c>
      <c r="L27" s="31">
        <v>0.5</v>
      </c>
      <c r="M27" s="31">
        <v>1</v>
      </c>
      <c r="N27" s="31">
        <v>2</v>
      </c>
      <c r="O27" s="31">
        <v>3</v>
      </c>
      <c r="P27" s="31">
        <v>4</v>
      </c>
      <c r="Q27" s="31">
        <v>5</v>
      </c>
      <c r="R27" s="31">
        <v>6</v>
      </c>
    </row>
    <row r="28" spans="2:18" x14ac:dyDescent="0.25">
      <c r="F28" s="6"/>
      <c r="G28" s="21"/>
      <c r="H28" s="21"/>
      <c r="I28" s="21"/>
      <c r="K28" s="18">
        <v>0</v>
      </c>
      <c r="L28" s="18">
        <v>0.24000000000000687</v>
      </c>
      <c r="M28" s="18">
        <v>3.5400000000000098</v>
      </c>
      <c r="N28" s="18">
        <v>1.9799999999999984</v>
      </c>
      <c r="O28" s="18">
        <v>1.6200000000000048</v>
      </c>
      <c r="P28" s="18">
        <v>3.1799999999999997</v>
      </c>
      <c r="Q28" s="18">
        <v>3.7800000000000002</v>
      </c>
      <c r="R28" s="18">
        <v>7.5600000000000005</v>
      </c>
    </row>
    <row r="29" spans="2:18" x14ac:dyDescent="0.25">
      <c r="F29" s="6"/>
      <c r="G29" s="21"/>
      <c r="H29" s="21"/>
      <c r="I29" s="21"/>
      <c r="K29" s="18">
        <v>0</v>
      </c>
      <c r="L29" s="18">
        <v>0.17999999999999683</v>
      </c>
      <c r="M29" s="18">
        <v>2.3399999999999919</v>
      </c>
      <c r="N29" s="18">
        <v>3.3000000000000029</v>
      </c>
      <c r="O29" s="18">
        <v>3.4199999999999897</v>
      </c>
      <c r="P29" s="18">
        <v>4.2599999999999971</v>
      </c>
      <c r="Q29" s="18">
        <v>4.6800000000000006</v>
      </c>
      <c r="R29" s="18">
        <v>4.5599999999999969</v>
      </c>
    </row>
    <row r="30" spans="2:18" x14ac:dyDescent="0.25">
      <c r="F30" s="6"/>
      <c r="G30" s="21"/>
      <c r="H30" s="21"/>
      <c r="I30" s="21"/>
      <c r="K30" s="18">
        <v>0</v>
      </c>
      <c r="L30" s="18">
        <v>0.24000000000000687</v>
      </c>
      <c r="M30" s="18">
        <v>3.2400000000000095</v>
      </c>
      <c r="N30" s="18">
        <v>3.4200000000000061</v>
      </c>
      <c r="O30" s="18">
        <v>4.2599999999999971</v>
      </c>
      <c r="P30" s="18">
        <v>4.6800000000000006</v>
      </c>
      <c r="Q30" s="18">
        <v>6.0000000000000053</v>
      </c>
      <c r="R30" s="18">
        <v>6.8400000000000123</v>
      </c>
    </row>
    <row r="31" spans="2:18" x14ac:dyDescent="0.25">
      <c r="F31" s="6"/>
      <c r="G31" s="21"/>
      <c r="H31" s="21"/>
      <c r="I31" s="21"/>
    </row>
    <row r="32" spans="2:18" x14ac:dyDescent="0.25">
      <c r="F32" s="22"/>
      <c r="G32" s="23"/>
      <c r="H32" s="21"/>
      <c r="I32" s="21"/>
    </row>
    <row r="33" spans="6:9" x14ac:dyDescent="0.25">
      <c r="F33" s="6"/>
      <c r="G33" s="21"/>
      <c r="H33" s="21"/>
      <c r="I33" s="21"/>
    </row>
  </sheetData>
  <mergeCells count="8">
    <mergeCell ref="C14:D14"/>
    <mergeCell ref="F14:I14"/>
    <mergeCell ref="K14:O14"/>
    <mergeCell ref="B2:D2"/>
    <mergeCell ref="F2:I2"/>
    <mergeCell ref="K2:O2"/>
    <mergeCell ref="C3:D3"/>
    <mergeCell ref="B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BEE9-3ADC-42C8-97EB-B02AFAC96E86}">
  <dimension ref="B2:X36"/>
  <sheetViews>
    <sheetView topLeftCell="A13" workbookViewId="0">
      <selection activeCell="R19" sqref="R19"/>
    </sheetView>
  </sheetViews>
  <sheetFormatPr defaultRowHeight="15" x14ac:dyDescent="0.25"/>
  <cols>
    <col min="1" max="1" width="2.5703125" style="18" customWidth="1"/>
    <col min="2" max="2" width="15.28515625" style="18" customWidth="1"/>
    <col min="3" max="4" width="9.140625" style="18"/>
    <col min="5" max="5" width="2.5703125" style="18" customWidth="1"/>
    <col min="6" max="9" width="9.140625" style="18"/>
    <col min="10" max="10" width="2.5703125" style="18" customWidth="1"/>
    <col min="11" max="16384" width="9.140625" style="18"/>
  </cols>
  <sheetData>
    <row r="2" spans="2:24" x14ac:dyDescent="0.25">
      <c r="B2" s="35" t="s">
        <v>8</v>
      </c>
      <c r="C2" s="35"/>
      <c r="D2" s="35"/>
      <c r="F2" s="34" t="s">
        <v>9</v>
      </c>
      <c r="G2" s="34"/>
      <c r="H2" s="34"/>
      <c r="I2" s="34"/>
      <c r="K2" s="34" t="s">
        <v>6</v>
      </c>
      <c r="L2" s="34"/>
      <c r="M2" s="34"/>
      <c r="N2" s="34"/>
      <c r="O2" s="34"/>
      <c r="P2" s="10"/>
    </row>
    <row r="3" spans="2:24" x14ac:dyDescent="0.25">
      <c r="B3" s="13" t="s">
        <v>0</v>
      </c>
      <c r="C3" s="33" t="s">
        <v>1</v>
      </c>
      <c r="D3" s="33"/>
      <c r="F3" s="14"/>
      <c r="G3" s="15" t="s">
        <v>3</v>
      </c>
      <c r="H3" s="16" t="s">
        <v>4</v>
      </c>
      <c r="I3" s="17" t="s">
        <v>5</v>
      </c>
      <c r="K3" s="14"/>
      <c r="L3" s="15" t="s">
        <v>3</v>
      </c>
      <c r="M3" s="16" t="s">
        <v>4</v>
      </c>
      <c r="N3" s="17" t="s">
        <v>5</v>
      </c>
      <c r="O3" s="14" t="s">
        <v>11</v>
      </c>
      <c r="Q3" s="18">
        <v>0</v>
      </c>
      <c r="R3" s="18">
        <v>0.5</v>
      </c>
      <c r="S3" s="18">
        <v>1</v>
      </c>
      <c r="T3" s="18">
        <v>2</v>
      </c>
      <c r="U3" s="18">
        <v>3</v>
      </c>
      <c r="V3" s="18">
        <v>4</v>
      </c>
      <c r="W3" s="18">
        <v>5</v>
      </c>
      <c r="X3" s="18">
        <v>6</v>
      </c>
    </row>
    <row r="4" spans="2:24" x14ac:dyDescent="0.25">
      <c r="B4" s="13">
        <v>0</v>
      </c>
      <c r="C4" s="13">
        <v>0.17699999999999999</v>
      </c>
      <c r="D4" s="13">
        <v>0.182</v>
      </c>
      <c r="F4" s="14" t="s">
        <v>2</v>
      </c>
      <c r="G4" s="15">
        <v>1</v>
      </c>
      <c r="H4" s="16">
        <v>3</v>
      </c>
      <c r="I4" s="17">
        <v>5</v>
      </c>
      <c r="K4" s="14" t="s">
        <v>2</v>
      </c>
      <c r="L4" s="15">
        <v>1</v>
      </c>
      <c r="M4" s="16">
        <v>3</v>
      </c>
      <c r="N4" s="17">
        <v>5</v>
      </c>
      <c r="O4" s="15" t="s">
        <v>3</v>
      </c>
      <c r="Q4" s="18">
        <v>25.199089253187616</v>
      </c>
      <c r="R4" s="18">
        <v>25.297169679136893</v>
      </c>
      <c r="S4" s="18">
        <v>25.675479893512684</v>
      </c>
      <c r="T4" s="18">
        <v>26.053790107888467</v>
      </c>
      <c r="U4" s="18">
        <v>26.235939470365704</v>
      </c>
      <c r="V4" s="18">
        <v>26.095824576152449</v>
      </c>
      <c r="W4" s="18">
        <v>26.291985428051003</v>
      </c>
      <c r="X4" s="18">
        <v>25.346209892111531</v>
      </c>
    </row>
    <row r="5" spans="2:24" x14ac:dyDescent="0.25">
      <c r="B5" s="13">
        <v>5</v>
      </c>
      <c r="C5" s="13">
        <v>0.21</v>
      </c>
      <c r="D5" s="13">
        <v>0.21729999999999999</v>
      </c>
      <c r="F5" s="14">
        <v>0</v>
      </c>
      <c r="G5" s="15">
        <v>0.18</v>
      </c>
      <c r="H5" s="16">
        <v>0.1706</v>
      </c>
      <c r="I5" s="17">
        <v>0.17469999999999999</v>
      </c>
      <c r="K5" s="14">
        <v>0</v>
      </c>
      <c r="L5" s="15" t="e">
        <f>(#REF!-0.0001541)/0.007137</f>
        <v>#REF!</v>
      </c>
      <c r="M5" s="16" t="e">
        <f>(#REF!-0.0001541)/0.007137</f>
        <v>#REF!</v>
      </c>
      <c r="N5" s="17" t="e">
        <f>(#REF!-0.0001541)/0.007137</f>
        <v>#REF!</v>
      </c>
      <c r="O5" s="15" t="e">
        <f>AVERAGE(L5:N5)</f>
        <v>#REF!</v>
      </c>
      <c r="Q5" s="18">
        <v>23.882009247583021</v>
      </c>
      <c r="R5" s="18">
        <v>25.619433935827377</v>
      </c>
      <c r="S5" s="18">
        <v>25.016939890710383</v>
      </c>
      <c r="T5" s="18">
        <v>26.474134790528232</v>
      </c>
      <c r="U5" s="18">
        <v>25.64745691467003</v>
      </c>
      <c r="V5" s="18">
        <v>25.871640745411238</v>
      </c>
      <c r="W5" s="18">
        <v>26.277973938629678</v>
      </c>
      <c r="X5" s="18">
        <v>25.591410956984728</v>
      </c>
    </row>
    <row r="6" spans="2:24" x14ac:dyDescent="0.25">
      <c r="B6" s="13">
        <v>10</v>
      </c>
      <c r="C6" s="13">
        <v>0.2475</v>
      </c>
      <c r="D6" s="13">
        <v>0.25559999999999999</v>
      </c>
      <c r="F6" s="14">
        <v>0.5</v>
      </c>
      <c r="G6" s="15">
        <v>0.1807</v>
      </c>
      <c r="H6" s="16">
        <v>0.17180000000000001</v>
      </c>
      <c r="I6" s="17">
        <v>0.17610000000000001</v>
      </c>
      <c r="K6" s="14">
        <v>0.5</v>
      </c>
      <c r="L6" s="15" t="e">
        <f>(#REF!-0.0001541)/0.007137</f>
        <v>#REF!</v>
      </c>
      <c r="M6" s="16" t="e">
        <f>(#REF!-0.0001541)/0.007137</f>
        <v>#REF!</v>
      </c>
      <c r="N6" s="17" t="e">
        <f>(#REF!-0.0001541)/0.007137</f>
        <v>#REF!</v>
      </c>
      <c r="O6" s="15" t="e">
        <f t="shared" ref="O6:O12" si="0">AVERAGE(L6:N6)</f>
        <v>#REF!</v>
      </c>
      <c r="Q6" s="18">
        <v>24.456480313857362</v>
      </c>
      <c r="R6" s="18">
        <v>24.65264116575592</v>
      </c>
      <c r="S6" s="18">
        <v>25.26914670029424</v>
      </c>
      <c r="T6" s="18">
        <v>25.563387978142078</v>
      </c>
      <c r="U6" s="18">
        <v>25.451296062771473</v>
      </c>
      <c r="V6" s="18">
        <v>25.563387978142078</v>
      </c>
      <c r="W6" s="18">
        <v>26.284979683340339</v>
      </c>
      <c r="X6" s="18">
        <v>25.101008827238335</v>
      </c>
    </row>
    <row r="7" spans="2:24" x14ac:dyDescent="0.25">
      <c r="B7" s="13">
        <v>25</v>
      </c>
      <c r="C7" s="13">
        <v>0.3584</v>
      </c>
      <c r="D7" s="13">
        <v>0.36409999999999998</v>
      </c>
      <c r="F7" s="14">
        <v>1</v>
      </c>
      <c r="G7" s="15">
        <v>0.18340000000000001</v>
      </c>
      <c r="H7" s="16">
        <v>0.1731</v>
      </c>
      <c r="I7" s="17">
        <v>0.18049999999999999</v>
      </c>
      <c r="K7" s="14">
        <v>1</v>
      </c>
      <c r="L7" s="15" t="e">
        <f>(#REF!-0.0001541)/0.007137</f>
        <v>#REF!</v>
      </c>
      <c r="M7" s="16" t="e">
        <f>(#REF!-0.0001541)/0.007137</f>
        <v>#REF!</v>
      </c>
      <c r="N7" s="17" t="e">
        <f>(#REF!-0.0001541)/0.007137</f>
        <v>#REF!</v>
      </c>
      <c r="O7" s="15" t="e">
        <f t="shared" si="0"/>
        <v>#REF!</v>
      </c>
    </row>
    <row r="8" spans="2:24" x14ac:dyDescent="0.25">
      <c r="B8" s="13">
        <v>50</v>
      </c>
      <c r="C8" s="13">
        <v>0.53110000000000002</v>
      </c>
      <c r="D8" s="13">
        <v>0.53520000000000001</v>
      </c>
      <c r="F8" s="14">
        <v>2</v>
      </c>
      <c r="G8" s="15">
        <v>0.18609999999999999</v>
      </c>
      <c r="H8" s="16">
        <v>0.17660000000000001</v>
      </c>
      <c r="I8" s="17">
        <v>0.18260000000000001</v>
      </c>
      <c r="K8" s="14">
        <v>2</v>
      </c>
      <c r="L8" s="15" t="e">
        <f>(#REF!-0.0001541)/0.007137</f>
        <v>#REF!</v>
      </c>
      <c r="M8" s="16" t="e">
        <f>(#REF!-0.0001541)/0.007137</f>
        <v>#REF!</v>
      </c>
      <c r="N8" s="17" t="e">
        <f>(#REF!-0.0001541)/0.007137</f>
        <v>#REF!</v>
      </c>
      <c r="O8" s="15" t="e">
        <f t="shared" si="0"/>
        <v>#REF!</v>
      </c>
    </row>
    <row r="9" spans="2:24" x14ac:dyDescent="0.25">
      <c r="B9" s="13">
        <v>75</v>
      </c>
      <c r="C9" s="13">
        <v>0.72070000000000001</v>
      </c>
      <c r="D9" s="13">
        <v>0.71409999999999996</v>
      </c>
      <c r="F9" s="14">
        <v>3</v>
      </c>
      <c r="G9" s="15">
        <v>0.18740000000000001</v>
      </c>
      <c r="H9" s="16">
        <v>0.17849999999999999</v>
      </c>
      <c r="I9" s="17">
        <v>0.18179999999999999</v>
      </c>
      <c r="K9" s="14">
        <v>3</v>
      </c>
      <c r="L9" s="15" t="e">
        <f>(#REF!-0.0001541)/0.007137</f>
        <v>#REF!</v>
      </c>
      <c r="M9" s="16" t="e">
        <f>(#REF!-0.0001541)/0.007137</f>
        <v>#REF!</v>
      </c>
      <c r="N9" s="17" t="e">
        <f>(#REF!-0.0001541)/0.007137</f>
        <v>#REF!</v>
      </c>
      <c r="O9" s="15" t="e">
        <f t="shared" si="0"/>
        <v>#REF!</v>
      </c>
    </row>
    <row r="10" spans="2:24" x14ac:dyDescent="0.25">
      <c r="B10" s="13">
        <v>100</v>
      </c>
      <c r="C10" s="13">
        <v>0.8911</v>
      </c>
      <c r="D10" s="13">
        <v>0.89390000000000003</v>
      </c>
      <c r="F10" s="14">
        <v>4</v>
      </c>
      <c r="G10" s="15">
        <v>0.18640000000000001</v>
      </c>
      <c r="H10" s="16">
        <v>0.17910000000000001</v>
      </c>
      <c r="I10" s="17">
        <v>0.18260000000000001</v>
      </c>
      <c r="K10" s="14">
        <v>4</v>
      </c>
      <c r="L10" s="15" t="e">
        <f>(#REF!-0.0001541)/0.007137</f>
        <v>#REF!</v>
      </c>
      <c r="M10" s="16" t="e">
        <f>(#REF!-0.0001541)/0.007137</f>
        <v>#REF!</v>
      </c>
      <c r="N10" s="17" t="e">
        <f>(#REF!-0.0001541)/0.007137</f>
        <v>#REF!</v>
      </c>
      <c r="O10" s="15" t="e">
        <f t="shared" si="0"/>
        <v>#REF!</v>
      </c>
    </row>
    <row r="11" spans="2:24" x14ac:dyDescent="0.25">
      <c r="B11" s="13">
        <v>200</v>
      </c>
      <c r="C11" s="19">
        <v>1.5805</v>
      </c>
      <c r="D11" s="13">
        <v>1.5486</v>
      </c>
      <c r="F11" s="14">
        <v>5</v>
      </c>
      <c r="G11" s="15">
        <v>0.18779999999999999</v>
      </c>
      <c r="H11" s="16">
        <v>0.17899999999999999</v>
      </c>
      <c r="I11" s="17">
        <v>0.18329999999999999</v>
      </c>
      <c r="K11" s="14">
        <v>5</v>
      </c>
      <c r="L11" s="15" t="e">
        <f>(#REF!-0.0001541)/0.007137</f>
        <v>#REF!</v>
      </c>
      <c r="M11" s="16" t="e">
        <f>(#REF!-0.0001541)/0.007137</f>
        <v>#REF!</v>
      </c>
      <c r="N11" s="20" t="e">
        <f>AVERAGE(L11:M11)</f>
        <v>#REF!</v>
      </c>
      <c r="O11" s="15" t="e">
        <f t="shared" si="0"/>
        <v>#REF!</v>
      </c>
    </row>
    <row r="12" spans="2:24" x14ac:dyDescent="0.25">
      <c r="F12" s="14">
        <v>6</v>
      </c>
      <c r="G12" s="15">
        <v>0.1875</v>
      </c>
      <c r="H12" s="16">
        <v>0.18</v>
      </c>
      <c r="I12" s="17">
        <v>0.18110000000000001</v>
      </c>
      <c r="K12" s="14">
        <v>6</v>
      </c>
      <c r="L12" s="11" t="e">
        <f>AVERAGE(M12:N12)</f>
        <v>#REF!</v>
      </c>
      <c r="M12" s="16" t="e">
        <f>(#REF!-0.0001541)/0.007137</f>
        <v>#REF!</v>
      </c>
      <c r="N12" s="17" t="e">
        <f>(#REF!-0.0001541)/0.007137</f>
        <v>#REF!</v>
      </c>
      <c r="O12" s="15" t="e">
        <f t="shared" si="0"/>
        <v>#REF!</v>
      </c>
    </row>
    <row r="13" spans="2:24" x14ac:dyDescent="0.25">
      <c r="B13" s="35" t="s">
        <v>8</v>
      </c>
      <c r="C13" s="35"/>
      <c r="D13" s="35"/>
    </row>
    <row r="14" spans="2:24" x14ac:dyDescent="0.25">
      <c r="B14" s="13" t="s">
        <v>0</v>
      </c>
      <c r="C14" s="33" t="s">
        <v>1</v>
      </c>
      <c r="D14" s="33"/>
      <c r="F14" s="34" t="s">
        <v>10</v>
      </c>
      <c r="G14" s="34"/>
      <c r="H14" s="34"/>
      <c r="I14" s="34"/>
      <c r="K14" s="34" t="s">
        <v>7</v>
      </c>
      <c r="L14" s="34"/>
      <c r="M14" s="34"/>
      <c r="N14" s="34"/>
      <c r="O14" s="34"/>
    </row>
    <row r="15" spans="2:24" x14ac:dyDescent="0.25">
      <c r="B15" s="13">
        <v>0</v>
      </c>
      <c r="C15" s="13">
        <v>0</v>
      </c>
      <c r="D15" s="13">
        <v>0</v>
      </c>
      <c r="F15" s="14"/>
      <c r="G15" s="15" t="s">
        <v>3</v>
      </c>
      <c r="H15" s="16" t="s">
        <v>4</v>
      </c>
      <c r="I15" s="17" t="s">
        <v>5</v>
      </c>
      <c r="K15" s="14"/>
      <c r="L15" s="15" t="s">
        <v>3</v>
      </c>
      <c r="M15" s="16" t="s">
        <v>4</v>
      </c>
      <c r="N15" s="17" t="s">
        <v>5</v>
      </c>
      <c r="O15" s="14" t="s">
        <v>11</v>
      </c>
    </row>
    <row r="16" spans="2:24" x14ac:dyDescent="0.25">
      <c r="B16" s="13">
        <v>5</v>
      </c>
      <c r="C16" s="13">
        <f t="shared" ref="C16:D22" si="1">C5-C$4</f>
        <v>3.3000000000000002E-2</v>
      </c>
      <c r="D16" s="13">
        <f t="shared" si="1"/>
        <v>3.5299999999999998E-2</v>
      </c>
      <c r="F16" s="14" t="s">
        <v>2</v>
      </c>
      <c r="G16" s="15">
        <v>1</v>
      </c>
      <c r="H16" s="16">
        <v>3</v>
      </c>
      <c r="I16" s="17">
        <v>5</v>
      </c>
      <c r="K16" s="14" t="s">
        <v>2</v>
      </c>
      <c r="L16" s="15">
        <v>1</v>
      </c>
      <c r="M16" s="16">
        <v>3</v>
      </c>
      <c r="N16" s="17">
        <v>5</v>
      </c>
      <c r="O16" s="15" t="s">
        <v>3</v>
      </c>
      <c r="P16" s="17" t="s">
        <v>12</v>
      </c>
    </row>
    <row r="17" spans="2:20" x14ac:dyDescent="0.25">
      <c r="B17" s="13">
        <v>10</v>
      </c>
      <c r="C17" s="13">
        <f t="shared" si="1"/>
        <v>7.0500000000000007E-2</v>
      </c>
      <c r="D17" s="13">
        <f t="shared" si="1"/>
        <v>7.3599999999999999E-2</v>
      </c>
      <c r="F17" s="14">
        <v>0</v>
      </c>
      <c r="G17" s="7">
        <f>G5-G$5</f>
        <v>0</v>
      </c>
      <c r="H17" s="8">
        <f>H5-H$5</f>
        <v>0</v>
      </c>
      <c r="I17" s="9">
        <f>I5-I$5</f>
        <v>0</v>
      </c>
      <c r="K17" s="14">
        <v>0</v>
      </c>
      <c r="L17" s="15">
        <f>((G17*3.066)/0.5)*100</f>
        <v>0</v>
      </c>
      <c r="M17" s="30">
        <f t="shared" ref="M17:N17" si="2">((H17*3.066)/0.5)*100</f>
        <v>0</v>
      </c>
      <c r="N17" s="30">
        <f t="shared" si="2"/>
        <v>0</v>
      </c>
      <c r="O17" s="15">
        <f>AVERAGE(L17:N17)</f>
        <v>0</v>
      </c>
      <c r="P17" s="18">
        <f>STDEVA(L17:N17)</f>
        <v>0</v>
      </c>
    </row>
    <row r="18" spans="2:20" x14ac:dyDescent="0.25">
      <c r="B18" s="13">
        <v>25</v>
      </c>
      <c r="C18" s="13">
        <f t="shared" si="1"/>
        <v>0.18140000000000001</v>
      </c>
      <c r="D18" s="13">
        <f t="shared" si="1"/>
        <v>0.18209999999999998</v>
      </c>
      <c r="F18" s="14">
        <v>0.5</v>
      </c>
      <c r="G18" s="7">
        <f t="shared" ref="G18:I24" si="3">G6-G$5</f>
        <v>7.0000000000000617E-4</v>
      </c>
      <c r="H18" s="8">
        <f t="shared" si="3"/>
        <v>1.2000000000000066E-3</v>
      </c>
      <c r="I18" s="9">
        <f t="shared" si="3"/>
        <v>1.4000000000000123E-3</v>
      </c>
      <c r="K18" s="14">
        <v>0.5</v>
      </c>
      <c r="L18" s="30">
        <f t="shared" ref="L18:L24" si="4">((G18*3.066)/0.5)*100</f>
        <v>0.42924000000000373</v>
      </c>
      <c r="M18" s="30">
        <f t="shared" ref="M18:M24" si="5">((H18*3.066)/0.5)*100</f>
        <v>0.73584000000000405</v>
      </c>
      <c r="N18" s="30">
        <f t="shared" ref="N18:N24" si="6">((I18*3.066)/0.5)*100</f>
        <v>0.85848000000000746</v>
      </c>
      <c r="O18" s="15">
        <f t="shared" ref="O18:O24" si="7">AVERAGE(L18:N18)</f>
        <v>0.674520000000005</v>
      </c>
      <c r="P18" s="18">
        <f t="shared" ref="P18:P24" si="8">STDEVA(L18:N18)</f>
        <v>0.22109240421145382</v>
      </c>
    </row>
    <row r="19" spans="2:20" x14ac:dyDescent="0.25">
      <c r="B19" s="13">
        <v>50</v>
      </c>
      <c r="C19" s="13">
        <f t="shared" si="1"/>
        <v>0.35410000000000003</v>
      </c>
      <c r="D19" s="13">
        <f t="shared" si="1"/>
        <v>0.35320000000000001</v>
      </c>
      <c r="F19" s="14">
        <v>1</v>
      </c>
      <c r="G19" s="7">
        <f t="shared" si="3"/>
        <v>3.4000000000000141E-3</v>
      </c>
      <c r="H19" s="8">
        <f t="shared" si="3"/>
        <v>2.5000000000000022E-3</v>
      </c>
      <c r="I19" s="9">
        <f t="shared" si="3"/>
        <v>5.7999999999999996E-3</v>
      </c>
      <c r="K19" s="14">
        <v>1</v>
      </c>
      <c r="L19" s="30">
        <f t="shared" si="4"/>
        <v>2.0848800000000085</v>
      </c>
      <c r="M19" s="30">
        <f t="shared" si="5"/>
        <v>1.5330000000000013</v>
      </c>
      <c r="N19" s="30">
        <f t="shared" si="6"/>
        <v>3.5565599999999997</v>
      </c>
      <c r="O19" s="15">
        <f t="shared" si="7"/>
        <v>2.3914800000000032</v>
      </c>
      <c r="P19" s="18">
        <f t="shared" si="8"/>
        <v>1.0460408397381029</v>
      </c>
    </row>
    <row r="20" spans="2:20" x14ac:dyDescent="0.25">
      <c r="B20" s="13">
        <v>75</v>
      </c>
      <c r="C20" s="13">
        <f t="shared" si="1"/>
        <v>0.54370000000000007</v>
      </c>
      <c r="D20" s="13">
        <f t="shared" si="1"/>
        <v>0.53210000000000002</v>
      </c>
      <c r="F20" s="14">
        <v>2</v>
      </c>
      <c r="G20" s="7">
        <f t="shared" si="3"/>
        <v>6.0999999999999943E-3</v>
      </c>
      <c r="H20" s="8">
        <f t="shared" si="3"/>
        <v>6.0000000000000053E-3</v>
      </c>
      <c r="I20" s="9">
        <f t="shared" si="3"/>
        <v>7.9000000000000181E-3</v>
      </c>
      <c r="K20" s="14">
        <v>2</v>
      </c>
      <c r="L20" s="30">
        <f t="shared" si="4"/>
        <v>3.7405199999999965</v>
      </c>
      <c r="M20" s="30">
        <f t="shared" si="5"/>
        <v>3.6792000000000034</v>
      </c>
      <c r="N20" s="30">
        <f t="shared" si="6"/>
        <v>4.8442800000000101</v>
      </c>
      <c r="O20" s="15">
        <f t="shared" si="7"/>
        <v>4.0880000000000036</v>
      </c>
      <c r="P20" s="18">
        <f t="shared" si="8"/>
        <v>0.65567493043428671</v>
      </c>
    </row>
    <row r="21" spans="2:20" x14ac:dyDescent="0.25">
      <c r="B21" s="13">
        <v>100</v>
      </c>
      <c r="C21" s="13">
        <f t="shared" si="1"/>
        <v>0.71409999999999996</v>
      </c>
      <c r="D21" s="13">
        <f t="shared" si="1"/>
        <v>0.71189999999999998</v>
      </c>
      <c r="F21" s="14">
        <v>3</v>
      </c>
      <c r="G21" s="7">
        <f t="shared" si="3"/>
        <v>7.4000000000000177E-3</v>
      </c>
      <c r="H21" s="8">
        <f t="shared" si="3"/>
        <v>7.8999999999999904E-3</v>
      </c>
      <c r="I21" s="9">
        <f>I9-I$5</f>
        <v>7.0999999999999952E-3</v>
      </c>
      <c r="K21" s="14">
        <v>3</v>
      </c>
      <c r="L21" s="30">
        <f t="shared" si="4"/>
        <v>4.5376800000000106</v>
      </c>
      <c r="M21" s="30">
        <f t="shared" si="5"/>
        <v>4.8442799999999941</v>
      </c>
      <c r="N21" s="30">
        <f t="shared" si="6"/>
        <v>4.3537199999999974</v>
      </c>
      <c r="O21" s="15">
        <f t="shared" si="7"/>
        <v>4.5785600000000004</v>
      </c>
      <c r="P21" s="18">
        <f t="shared" si="8"/>
        <v>0.24782182954695214</v>
      </c>
    </row>
    <row r="22" spans="2:20" x14ac:dyDescent="0.25">
      <c r="B22" s="13">
        <v>200</v>
      </c>
      <c r="C22" s="13">
        <f t="shared" si="1"/>
        <v>1.4035</v>
      </c>
      <c r="D22" s="13">
        <f t="shared" si="1"/>
        <v>1.3666</v>
      </c>
      <c r="F22" s="14">
        <v>4</v>
      </c>
      <c r="G22" s="7">
        <f t="shared" si="3"/>
        <v>6.4000000000000168E-3</v>
      </c>
      <c r="H22" s="8">
        <f t="shared" si="3"/>
        <v>8.5000000000000075E-3</v>
      </c>
      <c r="I22" s="9">
        <f t="shared" si="3"/>
        <v>7.9000000000000181E-3</v>
      </c>
      <c r="K22" s="14">
        <v>4</v>
      </c>
      <c r="L22" s="30">
        <f t="shared" si="4"/>
        <v>3.9244800000000102</v>
      </c>
      <c r="M22" s="30">
        <f t="shared" si="5"/>
        <v>5.2122000000000046</v>
      </c>
      <c r="N22" s="30">
        <f t="shared" si="6"/>
        <v>4.8442800000000101</v>
      </c>
      <c r="O22" s="15">
        <f t="shared" si="7"/>
        <v>4.6603200000000085</v>
      </c>
      <c r="P22" s="18">
        <f t="shared" si="8"/>
        <v>0.66327721263435069</v>
      </c>
    </row>
    <row r="23" spans="2:20" x14ac:dyDescent="0.25">
      <c r="F23" s="14">
        <v>5</v>
      </c>
      <c r="G23" s="7">
        <f t="shared" si="3"/>
        <v>7.8000000000000014E-3</v>
      </c>
      <c r="H23" s="8">
        <f t="shared" si="3"/>
        <v>8.3999999999999908E-3</v>
      </c>
      <c r="I23" s="9">
        <f t="shared" si="3"/>
        <v>8.5999999999999965E-3</v>
      </c>
      <c r="K23" s="14">
        <v>5</v>
      </c>
      <c r="L23" s="30">
        <f t="shared" si="4"/>
        <v>4.782960000000001</v>
      </c>
      <c r="M23" s="30">
        <f t="shared" si="5"/>
        <v>5.1508799999999937</v>
      </c>
      <c r="N23" s="30">
        <f t="shared" si="6"/>
        <v>5.2735199999999978</v>
      </c>
      <c r="O23" s="15">
        <f t="shared" si="7"/>
        <v>5.0691199999999972</v>
      </c>
      <c r="P23" s="18">
        <f t="shared" si="8"/>
        <v>0.25529551817452406</v>
      </c>
    </row>
    <row r="24" spans="2:20" x14ac:dyDescent="0.25">
      <c r="B24" s="18" t="s">
        <v>14</v>
      </c>
      <c r="F24" s="14">
        <v>6</v>
      </c>
      <c r="G24" s="7">
        <f t="shared" si="3"/>
        <v>7.5000000000000067E-3</v>
      </c>
      <c r="H24" s="8">
        <f t="shared" si="3"/>
        <v>9.3999999999999917E-3</v>
      </c>
      <c r="I24" s="9">
        <f t="shared" si="3"/>
        <v>6.4000000000000168E-3</v>
      </c>
      <c r="K24" s="14">
        <v>6</v>
      </c>
      <c r="L24" s="30">
        <f t="shared" si="4"/>
        <v>4.5990000000000038</v>
      </c>
      <c r="M24" s="30">
        <f t="shared" si="5"/>
        <v>5.7640799999999945</v>
      </c>
      <c r="N24" s="30">
        <f t="shared" si="6"/>
        <v>3.9244800000000102</v>
      </c>
      <c r="O24" s="15">
        <f t="shared" si="7"/>
        <v>4.762520000000003</v>
      </c>
      <c r="P24" s="18">
        <f t="shared" si="8"/>
        <v>0.93063748731715745</v>
      </c>
    </row>
    <row r="26" spans="2:20" x14ac:dyDescent="0.25">
      <c r="B26" s="18" t="s">
        <v>13</v>
      </c>
      <c r="F26" s="36"/>
      <c r="G26" s="36"/>
      <c r="H26" s="36"/>
      <c r="I26" s="36"/>
    </row>
    <row r="27" spans="2:20" x14ac:dyDescent="0.25">
      <c r="F27" s="6"/>
      <c r="G27" s="6"/>
      <c r="H27" s="6"/>
      <c r="I27" s="6"/>
      <c r="M27" s="31">
        <v>0</v>
      </c>
      <c r="N27" s="31">
        <v>0.5</v>
      </c>
      <c r="O27" s="31">
        <v>1</v>
      </c>
      <c r="P27" s="31">
        <v>2</v>
      </c>
      <c r="Q27" s="31">
        <v>3</v>
      </c>
      <c r="R27" s="31">
        <v>4</v>
      </c>
      <c r="S27" s="31">
        <v>5</v>
      </c>
      <c r="T27" s="31">
        <v>6</v>
      </c>
    </row>
    <row r="28" spans="2:20" x14ac:dyDescent="0.25">
      <c r="F28" s="6"/>
      <c r="G28" s="6"/>
      <c r="H28" s="6"/>
      <c r="I28" s="6"/>
      <c r="M28" s="18">
        <v>0</v>
      </c>
      <c r="N28" s="18">
        <v>0.4200000000000037</v>
      </c>
      <c r="O28" s="18">
        <v>2.0400000000000085</v>
      </c>
      <c r="P28" s="18">
        <v>3.6599999999999966</v>
      </c>
      <c r="Q28" s="18">
        <v>4.4400000000000102</v>
      </c>
      <c r="R28" s="18">
        <v>3.8400000000000101</v>
      </c>
      <c r="S28" s="18">
        <v>4.6800000000000006</v>
      </c>
      <c r="T28" s="18">
        <v>4.5000000000000036</v>
      </c>
    </row>
    <row r="29" spans="2:20" x14ac:dyDescent="0.25">
      <c r="F29" s="6"/>
      <c r="G29" s="29"/>
      <c r="H29" s="29"/>
      <c r="I29" s="29"/>
      <c r="M29" s="18">
        <v>0</v>
      </c>
      <c r="N29" s="18">
        <v>0.72000000000000397</v>
      </c>
      <c r="O29" s="18">
        <v>1.5000000000000013</v>
      </c>
      <c r="P29" s="18">
        <v>3.6000000000000032</v>
      </c>
      <c r="Q29" s="18">
        <v>4.739999999999994</v>
      </c>
      <c r="R29" s="18">
        <v>5.100000000000005</v>
      </c>
      <c r="S29" s="18">
        <v>5.0399999999999947</v>
      </c>
      <c r="T29" s="18">
        <v>5.6399999999999952</v>
      </c>
    </row>
    <row r="30" spans="2:20" x14ac:dyDescent="0.25">
      <c r="F30" s="6"/>
      <c r="G30" s="29"/>
      <c r="H30" s="29"/>
      <c r="I30" s="29"/>
      <c r="M30" s="18">
        <v>0</v>
      </c>
      <c r="N30" s="18">
        <v>0.84000000000000741</v>
      </c>
      <c r="O30" s="18">
        <v>3.4799999999999995</v>
      </c>
      <c r="P30" s="18">
        <v>4.7400000000000109</v>
      </c>
      <c r="Q30" s="18">
        <v>4.2599999999999971</v>
      </c>
      <c r="R30" s="18">
        <v>4.7400000000000109</v>
      </c>
      <c r="S30" s="18">
        <v>5.1599999999999984</v>
      </c>
      <c r="T30" s="18">
        <v>3.8400000000000101</v>
      </c>
    </row>
    <row r="31" spans="2:20" x14ac:dyDescent="0.25">
      <c r="F31" s="6"/>
      <c r="G31" s="29"/>
      <c r="H31" s="29"/>
      <c r="I31" s="29"/>
    </row>
    <row r="32" spans="2:20" x14ac:dyDescent="0.25">
      <c r="F32" s="6"/>
      <c r="G32" s="29"/>
      <c r="H32" s="29"/>
      <c r="I32" s="29"/>
    </row>
    <row r="33" spans="6:9" x14ac:dyDescent="0.25">
      <c r="F33" s="6"/>
      <c r="G33" s="29"/>
      <c r="H33" s="29"/>
      <c r="I33" s="29"/>
    </row>
    <row r="34" spans="6:9" x14ac:dyDescent="0.25">
      <c r="F34" s="6"/>
      <c r="G34" s="29"/>
      <c r="H34" s="29"/>
      <c r="I34" s="29"/>
    </row>
    <row r="35" spans="6:9" x14ac:dyDescent="0.25">
      <c r="F35" s="6"/>
      <c r="G35" s="29"/>
      <c r="H35" s="29"/>
      <c r="I35" s="29"/>
    </row>
    <row r="36" spans="6:9" x14ac:dyDescent="0.25">
      <c r="F36" s="6"/>
      <c r="G36" s="29"/>
      <c r="H36" s="29"/>
      <c r="I36" s="29"/>
    </row>
  </sheetData>
  <mergeCells count="9">
    <mergeCell ref="C14:D14"/>
    <mergeCell ref="F26:I26"/>
    <mergeCell ref="F14:I14"/>
    <mergeCell ref="K14:O14"/>
    <mergeCell ref="B2:D2"/>
    <mergeCell ref="F2:I2"/>
    <mergeCell ref="K2:O2"/>
    <mergeCell ref="C3:D3"/>
    <mergeCell ref="B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Trypsin</vt:lpstr>
      <vt:lpstr>Chymotrypsin</vt:lpstr>
      <vt:lpstr>Subtilisin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2015-06-05T18:17:20Z</dcterms:created>
  <dcterms:modified xsi:type="dcterms:W3CDTF">2022-03-31T18:38:41Z</dcterms:modified>
</cp:coreProperties>
</file>