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G:\Meu Drive\Mestrado\Resultados\Atividade enzimática\Azocaseína\"/>
    </mc:Choice>
  </mc:AlternateContent>
  <xr:revisionPtr revIDLastSave="0" documentId="13_ncr:1_{DF9229D9-2DF0-4769-B6E8-4FB6804DB03C}" xr6:coauthVersionLast="47" xr6:coauthVersionMax="47" xr10:uidLastSave="{00000000-0000-0000-0000-000000000000}"/>
  <bookViews>
    <workbookView xWindow="-120" yWindow="-120" windowWidth="20730" windowHeight="11160" tabRatio="804" xr2:uid="{00000000-000D-0000-FFFF-FFFF00000000}"/>
  </bookViews>
  <sheets>
    <sheet name="Concentrações" sheetId="6" r:id="rId1"/>
    <sheet name="Trips 2707" sheetId="3" r:id="rId2"/>
    <sheet name="Trips 0508" sheetId="5" r:id="rId3"/>
    <sheet name="Quimo 0308" sheetId="7" r:id="rId4"/>
    <sheet name="Quimo 0908" sheetId="4" r:id="rId5"/>
    <sheet name="Trips 0908" sheetId="8" r:id="rId6"/>
    <sheet name="Trips 1008" sheetId="9" r:id="rId7"/>
    <sheet name="Trips 1308" sheetId="11" r:id="rId8"/>
    <sheet name="Quimo 1308" sheetId="12" r:id="rId9"/>
    <sheet name="Subs 1308" sheetId="13" r:id="rId10"/>
    <sheet name="Trips 1708" sheetId="14" r:id="rId11"/>
    <sheet name="Quimo 1708" sheetId="15" r:id="rId12"/>
    <sheet name="Subs 1708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6" l="1"/>
  <c r="D26" i="16"/>
  <c r="H26" i="16"/>
  <c r="H27" i="16"/>
  <c r="D25" i="16"/>
  <c r="H25" i="16" s="1"/>
  <c r="E25" i="16"/>
  <c r="E26" i="16"/>
  <c r="I26" i="16" s="1"/>
  <c r="D27" i="16"/>
  <c r="E27" i="16"/>
  <c r="I27" i="16" s="1"/>
  <c r="C26" i="16"/>
  <c r="G26" i="16" s="1"/>
  <c r="C27" i="16"/>
  <c r="G27" i="16" s="1"/>
  <c r="G13" i="16"/>
  <c r="H13" i="16"/>
  <c r="G14" i="16"/>
  <c r="H14" i="16"/>
  <c r="I25" i="16"/>
  <c r="C25" i="16"/>
  <c r="G25" i="16" s="1"/>
  <c r="E24" i="16"/>
  <c r="I24" i="16" s="1"/>
  <c r="D24" i="16"/>
  <c r="H24" i="16" s="1"/>
  <c r="C24" i="16"/>
  <c r="G24" i="16" s="1"/>
  <c r="E23" i="16"/>
  <c r="I23" i="16" s="1"/>
  <c r="D23" i="16"/>
  <c r="H23" i="16" s="1"/>
  <c r="C23" i="16"/>
  <c r="G23" i="16" s="1"/>
  <c r="E22" i="16"/>
  <c r="I22" i="16" s="1"/>
  <c r="D22" i="16"/>
  <c r="H22" i="16" s="1"/>
  <c r="C22" i="16"/>
  <c r="G22" i="16" s="1"/>
  <c r="E21" i="16"/>
  <c r="I21" i="16" s="1"/>
  <c r="D21" i="16"/>
  <c r="H21" i="16" s="1"/>
  <c r="C21" i="16"/>
  <c r="G21" i="16" s="1"/>
  <c r="H20" i="16"/>
  <c r="E20" i="16"/>
  <c r="I20" i="16" s="1"/>
  <c r="D20" i="16"/>
  <c r="C20" i="16"/>
  <c r="G20" i="16" s="1"/>
  <c r="E19" i="16"/>
  <c r="I19" i="16" s="1"/>
  <c r="D19" i="16"/>
  <c r="H19" i="16" s="1"/>
  <c r="C19" i="16"/>
  <c r="G19" i="16" s="1"/>
  <c r="H12" i="16"/>
  <c r="G12" i="16"/>
  <c r="H11" i="16"/>
  <c r="G11" i="16"/>
  <c r="H10" i="16"/>
  <c r="G10" i="16"/>
  <c r="H9" i="16"/>
  <c r="G9" i="16"/>
  <c r="H8" i="16"/>
  <c r="G8" i="16"/>
  <c r="H7" i="16"/>
  <c r="G7" i="16"/>
  <c r="H6" i="16"/>
  <c r="G6" i="16"/>
  <c r="E23" i="15"/>
  <c r="I23" i="15" s="1"/>
  <c r="D23" i="15"/>
  <c r="H23" i="15" s="1"/>
  <c r="C23" i="15"/>
  <c r="G23" i="15" s="1"/>
  <c r="E22" i="15"/>
  <c r="I22" i="15" s="1"/>
  <c r="D22" i="15"/>
  <c r="H22" i="15" s="1"/>
  <c r="C22" i="15"/>
  <c r="G22" i="15" s="1"/>
  <c r="E21" i="15"/>
  <c r="I21" i="15" s="1"/>
  <c r="D21" i="15"/>
  <c r="H21" i="15" s="1"/>
  <c r="C21" i="15"/>
  <c r="G21" i="15" s="1"/>
  <c r="E20" i="15"/>
  <c r="I20" i="15" s="1"/>
  <c r="D20" i="15"/>
  <c r="H20" i="15" s="1"/>
  <c r="C20" i="15"/>
  <c r="G20" i="15" s="1"/>
  <c r="E19" i="15"/>
  <c r="I19" i="15" s="1"/>
  <c r="D19" i="15"/>
  <c r="H19" i="15" s="1"/>
  <c r="C19" i="15"/>
  <c r="G19" i="15" s="1"/>
  <c r="I18" i="15"/>
  <c r="E18" i="15"/>
  <c r="D18" i="15"/>
  <c r="H18" i="15" s="1"/>
  <c r="C18" i="15"/>
  <c r="G18" i="15" s="1"/>
  <c r="E17" i="15"/>
  <c r="I17" i="15" s="1"/>
  <c r="D17" i="15"/>
  <c r="H17" i="15" s="1"/>
  <c r="C17" i="15"/>
  <c r="G17" i="15" s="1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E23" i="14"/>
  <c r="I23" i="14" s="1"/>
  <c r="D23" i="14"/>
  <c r="H23" i="14" s="1"/>
  <c r="C23" i="14"/>
  <c r="G23" i="14" s="1"/>
  <c r="H22" i="14"/>
  <c r="G22" i="14"/>
  <c r="E22" i="14"/>
  <c r="I22" i="14" s="1"/>
  <c r="D22" i="14"/>
  <c r="C22" i="14"/>
  <c r="E21" i="14"/>
  <c r="I21" i="14" s="1"/>
  <c r="D21" i="14"/>
  <c r="H21" i="14" s="1"/>
  <c r="C21" i="14"/>
  <c r="G21" i="14" s="1"/>
  <c r="E20" i="14"/>
  <c r="I20" i="14" s="1"/>
  <c r="D20" i="14"/>
  <c r="H20" i="14" s="1"/>
  <c r="C20" i="14"/>
  <c r="G20" i="14" s="1"/>
  <c r="E19" i="14"/>
  <c r="I19" i="14" s="1"/>
  <c r="D19" i="14"/>
  <c r="H19" i="14" s="1"/>
  <c r="C19" i="14"/>
  <c r="G19" i="14" s="1"/>
  <c r="E18" i="14"/>
  <c r="I18" i="14" s="1"/>
  <c r="D18" i="14"/>
  <c r="H18" i="14" s="1"/>
  <c r="C18" i="14"/>
  <c r="G18" i="14" s="1"/>
  <c r="E17" i="14"/>
  <c r="I17" i="14" s="1"/>
  <c r="D17" i="14"/>
  <c r="H17" i="14" s="1"/>
  <c r="C17" i="14"/>
  <c r="G17" i="14" s="1"/>
  <c r="I16" i="14"/>
  <c r="H16" i="14"/>
  <c r="G16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L21" i="6"/>
  <c r="M21" i="6" s="1"/>
  <c r="L22" i="6"/>
  <c r="M22" i="6" s="1"/>
  <c r="M14" i="6"/>
  <c r="L15" i="6"/>
  <c r="L16" i="6"/>
  <c r="L17" i="6"/>
  <c r="L18" i="6"/>
  <c r="L19" i="6"/>
  <c r="L20" i="6"/>
  <c r="H18" i="6"/>
  <c r="H19" i="6"/>
  <c r="H20" i="6"/>
  <c r="D17" i="6"/>
  <c r="D18" i="6"/>
  <c r="E18" i="6" s="1"/>
  <c r="D19" i="6"/>
  <c r="D20" i="6"/>
  <c r="E20" i="6" s="1"/>
  <c r="D16" i="6"/>
  <c r="D14" i="6"/>
  <c r="E23" i="11"/>
  <c r="C21" i="11"/>
  <c r="C17" i="11"/>
  <c r="H16" i="11"/>
  <c r="I16" i="11"/>
  <c r="H17" i="11"/>
  <c r="I17" i="11"/>
  <c r="G16" i="11"/>
  <c r="G12" i="12"/>
  <c r="D20" i="11"/>
  <c r="D17" i="11"/>
  <c r="E23" i="13"/>
  <c r="I23" i="13" s="1"/>
  <c r="D23" i="13"/>
  <c r="H23" i="13" s="1"/>
  <c r="C23" i="13"/>
  <c r="G23" i="13" s="1"/>
  <c r="E22" i="13"/>
  <c r="I22" i="13" s="1"/>
  <c r="D22" i="13"/>
  <c r="H22" i="13" s="1"/>
  <c r="C22" i="13"/>
  <c r="G22" i="13" s="1"/>
  <c r="E21" i="13"/>
  <c r="I21" i="13" s="1"/>
  <c r="D21" i="13"/>
  <c r="H21" i="13" s="1"/>
  <c r="C21" i="13"/>
  <c r="G21" i="13" s="1"/>
  <c r="E20" i="13"/>
  <c r="I20" i="13" s="1"/>
  <c r="D20" i="13"/>
  <c r="H20" i="13" s="1"/>
  <c r="C20" i="13"/>
  <c r="G20" i="13" s="1"/>
  <c r="E19" i="13"/>
  <c r="I19" i="13" s="1"/>
  <c r="D19" i="13"/>
  <c r="H19" i="13" s="1"/>
  <c r="C19" i="13"/>
  <c r="G19" i="13" s="1"/>
  <c r="E18" i="13"/>
  <c r="I18" i="13" s="1"/>
  <c r="D18" i="13"/>
  <c r="H18" i="13" s="1"/>
  <c r="C18" i="13"/>
  <c r="G18" i="13" s="1"/>
  <c r="E17" i="13"/>
  <c r="I17" i="13" s="1"/>
  <c r="D17" i="13"/>
  <c r="H17" i="13" s="1"/>
  <c r="C17" i="13"/>
  <c r="G17" i="13" s="1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E23" i="12"/>
  <c r="I23" i="12" s="1"/>
  <c r="D23" i="12"/>
  <c r="H23" i="12" s="1"/>
  <c r="C23" i="12"/>
  <c r="G23" i="12" s="1"/>
  <c r="G22" i="12"/>
  <c r="E22" i="12"/>
  <c r="I22" i="12" s="1"/>
  <c r="D22" i="12"/>
  <c r="H22" i="12" s="1"/>
  <c r="C22" i="12"/>
  <c r="E21" i="12"/>
  <c r="I21" i="12" s="1"/>
  <c r="D21" i="12"/>
  <c r="H21" i="12" s="1"/>
  <c r="C21" i="12"/>
  <c r="G21" i="12" s="1"/>
  <c r="E20" i="12"/>
  <c r="I20" i="12" s="1"/>
  <c r="D20" i="12"/>
  <c r="H20" i="12" s="1"/>
  <c r="C20" i="12"/>
  <c r="G20" i="12" s="1"/>
  <c r="E19" i="12"/>
  <c r="I19" i="12" s="1"/>
  <c r="D19" i="12"/>
  <c r="H19" i="12" s="1"/>
  <c r="C19" i="12"/>
  <c r="G19" i="12" s="1"/>
  <c r="E18" i="12"/>
  <c r="I18" i="12" s="1"/>
  <c r="D18" i="12"/>
  <c r="H18" i="12" s="1"/>
  <c r="C18" i="12"/>
  <c r="G18" i="12" s="1"/>
  <c r="E17" i="12"/>
  <c r="I17" i="12" s="1"/>
  <c r="D17" i="12"/>
  <c r="H17" i="12" s="1"/>
  <c r="C17" i="12"/>
  <c r="G17" i="12" s="1"/>
  <c r="H12" i="12"/>
  <c r="H11" i="12"/>
  <c r="G11" i="12"/>
  <c r="H10" i="12"/>
  <c r="G10" i="12"/>
  <c r="H9" i="12"/>
  <c r="G9" i="12"/>
  <c r="H8" i="12"/>
  <c r="G8" i="12"/>
  <c r="H7" i="12"/>
  <c r="G7" i="12"/>
  <c r="H6" i="12"/>
  <c r="G6" i="12"/>
  <c r="I23" i="11"/>
  <c r="D23" i="11"/>
  <c r="H23" i="11" s="1"/>
  <c r="C23" i="11"/>
  <c r="G23" i="11" s="1"/>
  <c r="E22" i="11"/>
  <c r="I22" i="11" s="1"/>
  <c r="D22" i="11"/>
  <c r="H22" i="11" s="1"/>
  <c r="C22" i="11"/>
  <c r="G22" i="11" s="1"/>
  <c r="E21" i="11"/>
  <c r="I21" i="11" s="1"/>
  <c r="D21" i="11"/>
  <c r="H21" i="11" s="1"/>
  <c r="G21" i="11"/>
  <c r="E20" i="11"/>
  <c r="I20" i="11" s="1"/>
  <c r="H20" i="11"/>
  <c r="C20" i="11"/>
  <c r="G20" i="11" s="1"/>
  <c r="E19" i="11"/>
  <c r="I19" i="11" s="1"/>
  <c r="D19" i="11"/>
  <c r="H19" i="11" s="1"/>
  <c r="C19" i="11"/>
  <c r="G19" i="11" s="1"/>
  <c r="E18" i="11"/>
  <c r="I18" i="11" s="1"/>
  <c r="D18" i="11"/>
  <c r="H18" i="11" s="1"/>
  <c r="C18" i="11"/>
  <c r="G18" i="11" s="1"/>
  <c r="E17" i="11"/>
  <c r="G17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K9" i="6"/>
  <c r="M17" i="6" s="1"/>
  <c r="L14" i="6"/>
  <c r="H17" i="6"/>
  <c r="H16" i="6"/>
  <c r="H15" i="6"/>
  <c r="H14" i="6"/>
  <c r="D15" i="6"/>
  <c r="E16" i="6"/>
  <c r="E17" i="6"/>
  <c r="E19" i="6"/>
  <c r="E14" i="6"/>
  <c r="I22" i="9"/>
  <c r="E22" i="9"/>
  <c r="D22" i="9"/>
  <c r="H22" i="9" s="1"/>
  <c r="C22" i="9"/>
  <c r="G22" i="9" s="1"/>
  <c r="E21" i="9"/>
  <c r="I21" i="9" s="1"/>
  <c r="D21" i="9"/>
  <c r="H21" i="9" s="1"/>
  <c r="C21" i="9"/>
  <c r="G21" i="9" s="1"/>
  <c r="E20" i="9"/>
  <c r="I20" i="9" s="1"/>
  <c r="D20" i="9"/>
  <c r="H20" i="9" s="1"/>
  <c r="C20" i="9"/>
  <c r="G20" i="9" s="1"/>
  <c r="E19" i="9"/>
  <c r="I19" i="9" s="1"/>
  <c r="D19" i="9"/>
  <c r="H19" i="9" s="1"/>
  <c r="C19" i="9"/>
  <c r="G19" i="9" s="1"/>
  <c r="E18" i="9"/>
  <c r="I18" i="9" s="1"/>
  <c r="D18" i="9"/>
  <c r="H18" i="9" s="1"/>
  <c r="C18" i="9"/>
  <c r="G18" i="9" s="1"/>
  <c r="E17" i="9"/>
  <c r="I17" i="9" s="1"/>
  <c r="D17" i="9"/>
  <c r="H17" i="9" s="1"/>
  <c r="C17" i="9"/>
  <c r="G17" i="9" s="1"/>
  <c r="G16" i="9"/>
  <c r="E16" i="9"/>
  <c r="I16" i="9" s="1"/>
  <c r="D16" i="9"/>
  <c r="H16" i="9" s="1"/>
  <c r="C16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C16" i="8"/>
  <c r="F11" i="7"/>
  <c r="E29" i="7" s="1"/>
  <c r="I29" i="7" s="1"/>
  <c r="G17" i="8"/>
  <c r="H17" i="8"/>
  <c r="I19" i="8"/>
  <c r="G21" i="8"/>
  <c r="E22" i="8"/>
  <c r="I22" i="8" s="1"/>
  <c r="D22" i="8"/>
  <c r="H22" i="8" s="1"/>
  <c r="C22" i="8"/>
  <c r="G22" i="8" s="1"/>
  <c r="E21" i="8"/>
  <c r="I21" i="8" s="1"/>
  <c r="D21" i="8"/>
  <c r="H21" i="8" s="1"/>
  <c r="C21" i="8"/>
  <c r="E20" i="8"/>
  <c r="I20" i="8" s="1"/>
  <c r="D20" i="8"/>
  <c r="H20" i="8" s="1"/>
  <c r="C20" i="8"/>
  <c r="G20" i="8" s="1"/>
  <c r="E19" i="8"/>
  <c r="D19" i="8"/>
  <c r="H19" i="8" s="1"/>
  <c r="C19" i="8"/>
  <c r="G19" i="8" s="1"/>
  <c r="E18" i="8"/>
  <c r="I18" i="8" s="1"/>
  <c r="D18" i="8"/>
  <c r="H18" i="8" s="1"/>
  <c r="C18" i="8"/>
  <c r="G18" i="8" s="1"/>
  <c r="D17" i="8"/>
  <c r="C17" i="8"/>
  <c r="D16" i="8"/>
  <c r="H16" i="8" s="1"/>
  <c r="G16" i="8"/>
  <c r="E21" i="4"/>
  <c r="I21" i="4" s="1"/>
  <c r="D18" i="4"/>
  <c r="H18" i="4" s="1"/>
  <c r="C17" i="4"/>
  <c r="G17" i="4" s="1"/>
  <c r="H12" i="8"/>
  <c r="G12" i="8"/>
  <c r="H11" i="8"/>
  <c r="G11" i="8"/>
  <c r="H10" i="8"/>
  <c r="G10" i="8"/>
  <c r="H9" i="8"/>
  <c r="G9" i="8"/>
  <c r="H8" i="8"/>
  <c r="G8" i="8"/>
  <c r="E17" i="8"/>
  <c r="I17" i="8" s="1"/>
  <c r="G6" i="8"/>
  <c r="E30" i="7"/>
  <c r="I30" i="7" s="1"/>
  <c r="D30" i="7"/>
  <c r="H30" i="7" s="1"/>
  <c r="C30" i="7"/>
  <c r="G30" i="7" s="1"/>
  <c r="D29" i="7"/>
  <c r="H29" i="7" s="1"/>
  <c r="C29" i="7"/>
  <c r="G29" i="7" s="1"/>
  <c r="I28" i="7"/>
  <c r="H28" i="7"/>
  <c r="G28" i="7"/>
  <c r="E28" i="7"/>
  <c r="D28" i="7"/>
  <c r="C28" i="7"/>
  <c r="H27" i="7"/>
  <c r="G27" i="7"/>
  <c r="E27" i="7"/>
  <c r="I27" i="7" s="1"/>
  <c r="D27" i="7"/>
  <c r="C27" i="7"/>
  <c r="E26" i="7"/>
  <c r="I26" i="7" s="1"/>
  <c r="D26" i="7"/>
  <c r="H26" i="7" s="1"/>
  <c r="C26" i="7"/>
  <c r="G26" i="7" s="1"/>
  <c r="I25" i="7"/>
  <c r="H25" i="7"/>
  <c r="E25" i="7"/>
  <c r="D25" i="7"/>
  <c r="C25" i="7"/>
  <c r="G25" i="7" s="1"/>
  <c r="I24" i="7"/>
  <c r="H24" i="7"/>
  <c r="G24" i="7"/>
  <c r="E24" i="7"/>
  <c r="D24" i="7"/>
  <c r="C24" i="7"/>
  <c r="C21" i="7"/>
  <c r="C20" i="7"/>
  <c r="C17" i="7"/>
  <c r="D16" i="7"/>
  <c r="C16" i="7"/>
  <c r="H12" i="7"/>
  <c r="D21" i="7" s="1"/>
  <c r="G12" i="7"/>
  <c r="H11" i="7"/>
  <c r="D20" i="7" s="1"/>
  <c r="G11" i="7"/>
  <c r="H10" i="7"/>
  <c r="D19" i="7" s="1"/>
  <c r="G10" i="7"/>
  <c r="C19" i="7" s="1"/>
  <c r="H9" i="7"/>
  <c r="D18" i="7" s="1"/>
  <c r="G9" i="7"/>
  <c r="C18" i="7" s="1"/>
  <c r="H8" i="7"/>
  <c r="D17" i="7" s="1"/>
  <c r="G8" i="7"/>
  <c r="H7" i="7"/>
  <c r="G7" i="7"/>
  <c r="H6" i="7"/>
  <c r="D15" i="7" s="1"/>
  <c r="G6" i="7"/>
  <c r="C15" i="7" s="1"/>
  <c r="E15" i="6"/>
  <c r="M15" i="6"/>
  <c r="G15" i="6"/>
  <c r="G16" i="6"/>
  <c r="G17" i="6"/>
  <c r="G18" i="6"/>
  <c r="G19" i="6"/>
  <c r="G20" i="6"/>
  <c r="G14" i="6"/>
  <c r="I14" i="6" s="1"/>
  <c r="E23" i="4"/>
  <c r="I23" i="4" s="1"/>
  <c r="D23" i="4"/>
  <c r="H23" i="4" s="1"/>
  <c r="C23" i="4"/>
  <c r="G23" i="4" s="1"/>
  <c r="E22" i="4"/>
  <c r="I22" i="4" s="1"/>
  <c r="D22" i="4"/>
  <c r="H22" i="4" s="1"/>
  <c r="C22" i="4"/>
  <c r="G22" i="4" s="1"/>
  <c r="D21" i="4"/>
  <c r="H21" i="4" s="1"/>
  <c r="C21" i="4"/>
  <c r="G21" i="4" s="1"/>
  <c r="E20" i="4"/>
  <c r="I20" i="4" s="1"/>
  <c r="D20" i="4"/>
  <c r="H20" i="4" s="1"/>
  <c r="C20" i="4"/>
  <c r="G20" i="4" s="1"/>
  <c r="E19" i="4"/>
  <c r="I19" i="4" s="1"/>
  <c r="D19" i="4"/>
  <c r="H19" i="4" s="1"/>
  <c r="C19" i="4"/>
  <c r="G19" i="4" s="1"/>
  <c r="E18" i="4"/>
  <c r="I18" i="4" s="1"/>
  <c r="C18" i="4"/>
  <c r="G18" i="4" s="1"/>
  <c r="E17" i="4"/>
  <c r="I17" i="4" s="1"/>
  <c r="D17" i="4"/>
  <c r="H17" i="4" s="1"/>
  <c r="C25" i="3"/>
  <c r="D25" i="3"/>
  <c r="E25" i="3"/>
  <c r="C26" i="3"/>
  <c r="D26" i="3"/>
  <c r="E26" i="3"/>
  <c r="C27" i="3"/>
  <c r="G27" i="3" s="1"/>
  <c r="D27" i="3"/>
  <c r="H27" i="3" s="1"/>
  <c r="E27" i="3"/>
  <c r="C28" i="3"/>
  <c r="D28" i="3"/>
  <c r="E28" i="3"/>
  <c r="C29" i="3"/>
  <c r="D29" i="3"/>
  <c r="E29" i="3"/>
  <c r="I29" i="3" s="1"/>
  <c r="C30" i="3"/>
  <c r="G30" i="3" s="1"/>
  <c r="D30" i="3"/>
  <c r="E30" i="3"/>
  <c r="D24" i="3"/>
  <c r="H24" i="3" s="1"/>
  <c r="E24" i="3"/>
  <c r="I24" i="3" s="1"/>
  <c r="C24" i="3"/>
  <c r="G24" i="3" s="1"/>
  <c r="G25" i="3"/>
  <c r="H25" i="3"/>
  <c r="I25" i="3"/>
  <c r="G26" i="3"/>
  <c r="H26" i="3"/>
  <c r="I26" i="3"/>
  <c r="I27" i="3"/>
  <c r="G28" i="3"/>
  <c r="H28" i="3"/>
  <c r="I28" i="3"/>
  <c r="G29" i="3"/>
  <c r="H29" i="3"/>
  <c r="H30" i="3"/>
  <c r="I30" i="3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G11" i="4"/>
  <c r="H11" i="4"/>
  <c r="F6" i="5"/>
  <c r="G6" i="5" s="1"/>
  <c r="F7" i="5"/>
  <c r="G7" i="5" s="1"/>
  <c r="H12" i="5"/>
  <c r="G12" i="5"/>
  <c r="H11" i="5"/>
  <c r="G11" i="5"/>
  <c r="H10" i="5"/>
  <c r="G10" i="5"/>
  <c r="H9" i="5"/>
  <c r="G9" i="5"/>
  <c r="H8" i="5"/>
  <c r="G8" i="5"/>
  <c r="H7" i="5"/>
  <c r="H6" i="5"/>
  <c r="H12" i="4"/>
  <c r="G12" i="4"/>
  <c r="H10" i="4"/>
  <c r="G10" i="4"/>
  <c r="H9" i="4"/>
  <c r="G9" i="4"/>
  <c r="H8" i="4"/>
  <c r="G8" i="4"/>
  <c r="H7" i="4"/>
  <c r="G7" i="4"/>
  <c r="H6" i="4"/>
  <c r="G6" i="4"/>
  <c r="G12" i="3"/>
  <c r="C21" i="3" s="1"/>
  <c r="H12" i="3"/>
  <c r="D21" i="3" s="1"/>
  <c r="H11" i="3"/>
  <c r="D20" i="3" s="1"/>
  <c r="G11" i="3"/>
  <c r="C20" i="3" s="1"/>
  <c r="H10" i="3"/>
  <c r="D19" i="3" s="1"/>
  <c r="G10" i="3"/>
  <c r="C19" i="3" s="1"/>
  <c r="H9" i="3"/>
  <c r="D18" i="3" s="1"/>
  <c r="G9" i="3"/>
  <c r="C18" i="3" s="1"/>
  <c r="H8" i="3"/>
  <c r="D17" i="3" s="1"/>
  <c r="G8" i="3"/>
  <c r="C17" i="3" s="1"/>
  <c r="H7" i="3"/>
  <c r="D16" i="3" s="1"/>
  <c r="G7" i="3"/>
  <c r="C16" i="3" s="1"/>
  <c r="H6" i="3"/>
  <c r="D15" i="3" s="1"/>
  <c r="G6" i="3"/>
  <c r="C15" i="3" s="1"/>
  <c r="I19" i="6" l="1"/>
  <c r="I20" i="6"/>
  <c r="I18" i="6"/>
  <c r="I17" i="6"/>
  <c r="G12" i="6"/>
  <c r="K12" i="6"/>
  <c r="I15" i="6"/>
  <c r="I16" i="6"/>
  <c r="M16" i="6"/>
  <c r="M19" i="6"/>
  <c r="M20" i="6"/>
  <c r="M18" i="6"/>
  <c r="G7" i="8"/>
  <c r="H7" i="8"/>
  <c r="E16" i="8"/>
  <c r="I16" i="8" s="1"/>
  <c r="H6" i="8"/>
</calcChain>
</file>

<file path=xl/sharedStrings.xml><?xml version="1.0" encoding="utf-8"?>
<sst xmlns="http://schemas.openxmlformats.org/spreadsheetml/2006/main" count="174" uniqueCount="32">
  <si>
    <t>B</t>
  </si>
  <si>
    <t>T1</t>
  </si>
  <si>
    <t>T2</t>
  </si>
  <si>
    <t>T3</t>
  </si>
  <si>
    <r>
      <t>Concentração (</t>
    </r>
    <r>
      <rPr>
        <sz val="11"/>
        <color theme="1"/>
        <rFont val="Corbel"/>
        <family val="2"/>
      </rPr>
      <t>μ</t>
    </r>
    <r>
      <rPr>
        <sz val="11"/>
        <color theme="1"/>
        <rFont val="Calibri"/>
        <family val="2"/>
      </rPr>
      <t>M)</t>
    </r>
  </si>
  <si>
    <t>Média</t>
  </si>
  <si>
    <t>DP</t>
  </si>
  <si>
    <t>Enzima a 0,0078 μM</t>
  </si>
  <si>
    <t>Diluição: 10X</t>
  </si>
  <si>
    <t>Diluição: 100X</t>
  </si>
  <si>
    <t>pH 8,0</t>
  </si>
  <si>
    <t>pH 7,0</t>
  </si>
  <si>
    <t>Enzima a 0,1 μM</t>
  </si>
  <si>
    <t>μM</t>
  </si>
  <si>
    <t>Mistura reativa</t>
  </si>
  <si>
    <t>Tripsina (1 mg/mL)</t>
  </si>
  <si>
    <t>M = 23,8 kDa</t>
  </si>
  <si>
    <t>(dil. 100x)</t>
  </si>
  <si>
    <t>Quimotripsina (1 mg/mL)</t>
  </si>
  <si>
    <t>M = 25 kDa</t>
  </si>
  <si>
    <t>(dil. 10x)</t>
  </si>
  <si>
    <t>E</t>
  </si>
  <si>
    <t>S</t>
  </si>
  <si>
    <t>T</t>
  </si>
  <si>
    <t>μL</t>
  </si>
  <si>
    <t>Pontos (μM)</t>
  </si>
  <si>
    <t>Subtilisina (1 mg/mL)</t>
  </si>
  <si>
    <t>M = 27 kDa</t>
  </si>
  <si>
    <t>Enzima a 0.0105 μM</t>
  </si>
  <si>
    <t>Enzima a 0,0102 μM</t>
  </si>
  <si>
    <t>stock</t>
  </si>
  <si>
    <t>Azo-casein (23.6 kDa)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</si>
</sst>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5" fontId="0" fillId="0" borderId="0" xfId="0" applyNumberFormat="1"/>
    <xf numFmtId="1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0" fontId="3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'Trips 2707'!$G$5</c:f>
              <c:strCache>
                <c:ptCount val="1"/>
                <c:pt idx="0">
                  <c:v>Média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'Trips 2707'!$D$15:$D$21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0.38490017945975086</c:v>
                  </c:pt>
                  <c:pt idx="2">
                    <c:v>0.38490017945975086</c:v>
                  </c:pt>
                  <c:pt idx="3">
                    <c:v>1.3877773329774232</c:v>
                  </c:pt>
                  <c:pt idx="4">
                    <c:v>0.76980035891950171</c:v>
                  </c:pt>
                  <c:pt idx="5">
                    <c:v>0.76980035891950171</c:v>
                  </c:pt>
                  <c:pt idx="6">
                    <c:v>0</c:v>
                  </c:pt>
                </c:numCache>
              </c:numRef>
            </c:plus>
            <c:minus>
              <c:numRef>
                <c:f>'Trips 2707'!$D$15:$D$21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0.38490017945975086</c:v>
                  </c:pt>
                  <c:pt idx="2">
                    <c:v>0.38490017945975086</c:v>
                  </c:pt>
                  <c:pt idx="3">
                    <c:v>1.3877773329774232</c:v>
                  </c:pt>
                  <c:pt idx="4">
                    <c:v>0.76980035891950171</c:v>
                  </c:pt>
                  <c:pt idx="5">
                    <c:v>0.76980035891950171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'Trips 2707'!$B$15:$B$21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40</c:v>
                </c:pt>
                <c:pt idx="4">
                  <c:v>55</c:v>
                </c:pt>
                <c:pt idx="5">
                  <c:v>65</c:v>
                </c:pt>
                <c:pt idx="6">
                  <c:v>80</c:v>
                </c:pt>
              </c:numCache>
            </c:numRef>
          </c:xVal>
          <c:yVal>
            <c:numRef>
              <c:f>'Trips 2707'!$C$15:$C$21</c:f>
              <c:numCache>
                <c:formatCode>0.0000</c:formatCode>
                <c:ptCount val="7"/>
                <c:pt idx="0">
                  <c:v>0</c:v>
                </c:pt>
                <c:pt idx="1">
                  <c:v>7.5555555555555465</c:v>
                </c:pt>
                <c:pt idx="2">
                  <c:v>9.5555555555555571</c:v>
                </c:pt>
                <c:pt idx="3">
                  <c:v>13.777777777777787</c:v>
                </c:pt>
                <c:pt idx="4">
                  <c:v>16.444444444444446</c:v>
                </c:pt>
                <c:pt idx="5">
                  <c:v>16.888888888888889</c:v>
                </c:pt>
                <c:pt idx="6">
                  <c:v>16.666666666666671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4-4FF1-A9C2-5726ECECF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05311"/>
        <c:axId val="1183604063"/>
      </c:scatterChart>
      <c:valAx>
        <c:axId val="1183605311"/>
        <c:scaling>
          <c:orientation val="minMax"/>
          <c:max val="8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pt-BR"/>
                  <a:t>Concentração de Azocaseína (</a:t>
                </a:r>
                <a:r>
                  <a:rPr lang="el-GR"/>
                  <a:t>μ</a:t>
                </a:r>
                <a:r>
                  <a:rPr lang="pt-BR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pt-BR"/>
          </a:p>
        </c:txPr>
        <c:crossAx val="1183604063"/>
        <c:crosses val="autoZero"/>
        <c:crossBetween val="midCat"/>
        <c:majorUnit val="10"/>
      </c:valAx>
      <c:valAx>
        <c:axId val="1183604063"/>
        <c:scaling>
          <c:orientation val="minMax"/>
          <c:max val="1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pt-BR"/>
                  <a:t>Atividade enzimática (U/mg)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0937080781568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pt-BR"/>
          </a:p>
        </c:txPr>
        <c:crossAx val="118360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'Trips 0508'!$G$5</c:f>
              <c:strCache>
                <c:ptCount val="1"/>
                <c:pt idx="0">
                  <c:v>Média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'Trips 0508'!$D$15:$D$21</c:f>
                <c:numCache>
                  <c:formatCode>General</c:formatCode>
                  <c:ptCount val="7"/>
                  <c:pt idx="0">
                    <c:v>1.0000000000000009</c:v>
                  </c:pt>
                  <c:pt idx="1">
                    <c:v>1.0000000000000009</c:v>
                  </c:pt>
                  <c:pt idx="2">
                    <c:v>2.4037008503093285</c:v>
                  </c:pt>
                  <c:pt idx="3">
                    <c:v>1.3877773329774232</c:v>
                  </c:pt>
                  <c:pt idx="4">
                    <c:v>1.0183501544346318</c:v>
                  </c:pt>
                  <c:pt idx="5">
                    <c:v>1.6777409856157195</c:v>
                  </c:pt>
                  <c:pt idx="6">
                    <c:v>1.3333333333333346</c:v>
                  </c:pt>
                </c:numCache>
              </c:numRef>
            </c:plus>
            <c:minus>
              <c:numRef>
                <c:f>'Trips 0508'!$D$15:$D$21</c:f>
                <c:numCache>
                  <c:formatCode>General</c:formatCode>
                  <c:ptCount val="7"/>
                  <c:pt idx="0">
                    <c:v>1.0000000000000009</c:v>
                  </c:pt>
                  <c:pt idx="1">
                    <c:v>1.0000000000000009</c:v>
                  </c:pt>
                  <c:pt idx="2">
                    <c:v>2.4037008503093285</c:v>
                  </c:pt>
                  <c:pt idx="3">
                    <c:v>1.3877773329774232</c:v>
                  </c:pt>
                  <c:pt idx="4">
                    <c:v>1.0183501544346318</c:v>
                  </c:pt>
                  <c:pt idx="5">
                    <c:v>1.6777409856157195</c:v>
                  </c:pt>
                  <c:pt idx="6">
                    <c:v>1.3333333333333346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'Trips 0508'!$B$15:$B$21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40</c:v>
                </c:pt>
                <c:pt idx="4">
                  <c:v>55</c:v>
                </c:pt>
                <c:pt idx="5">
                  <c:v>65</c:v>
                </c:pt>
                <c:pt idx="6">
                  <c:v>80</c:v>
                </c:pt>
              </c:numCache>
            </c:numRef>
          </c:xVal>
          <c:yVal>
            <c:numRef>
              <c:f>'Trips 0508'!$C$15:$C$21</c:f>
              <c:numCache>
                <c:formatCode>0.0000</c:formatCode>
                <c:ptCount val="7"/>
                <c:pt idx="0">
                  <c:v>0.33333333333333365</c:v>
                </c:pt>
                <c:pt idx="1">
                  <c:v>4.3333333333333277</c:v>
                </c:pt>
                <c:pt idx="2">
                  <c:v>10.000000000000009</c:v>
                </c:pt>
                <c:pt idx="3">
                  <c:v>11.555555555555559</c:v>
                </c:pt>
                <c:pt idx="4">
                  <c:v>13.11111111111112</c:v>
                </c:pt>
                <c:pt idx="5">
                  <c:v>15.111111111111102</c:v>
                </c:pt>
                <c:pt idx="6">
                  <c:v>20.666666666666668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E-4FEE-9EAD-79300142A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05311"/>
        <c:axId val="1183604063"/>
      </c:scatterChart>
      <c:valAx>
        <c:axId val="1183605311"/>
        <c:scaling>
          <c:orientation val="minMax"/>
          <c:max val="8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pt-BR"/>
                  <a:t>Concentração de Azocaseína (</a:t>
                </a:r>
                <a:r>
                  <a:rPr lang="el-GR"/>
                  <a:t>μ</a:t>
                </a:r>
                <a:r>
                  <a:rPr lang="pt-BR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pt-BR"/>
          </a:p>
        </c:txPr>
        <c:crossAx val="1183604063"/>
        <c:crosses val="autoZero"/>
        <c:crossBetween val="midCat"/>
        <c:majorUnit val="10"/>
      </c:valAx>
      <c:valAx>
        <c:axId val="1183604063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pt-BR"/>
                  <a:t>Atividade enzimática (U/mg)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0937080781568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pt-BR"/>
          </a:p>
        </c:txPr>
        <c:crossAx val="118360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'Quimo 0308'!$C$14</c:f>
              <c:strCache>
                <c:ptCount val="1"/>
                <c:pt idx="0">
                  <c:v>Média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'Quimo 0308'!$D$15:$D$21</c:f>
                <c:numCache>
                  <c:formatCode>General</c:formatCode>
                  <c:ptCount val="7"/>
                  <c:pt idx="0">
                    <c:v>7.6980035891950169E-2</c:v>
                  </c:pt>
                  <c:pt idx="1">
                    <c:v>3.8490017945975091E-2</c:v>
                  </c:pt>
                  <c:pt idx="2">
                    <c:v>0.16777409856157188</c:v>
                  </c:pt>
                  <c:pt idx="3">
                    <c:v>0.1018350154434632</c:v>
                  </c:pt>
                  <c:pt idx="4">
                    <c:v>6.6666666666666735E-2</c:v>
                  </c:pt>
                  <c:pt idx="5">
                    <c:v>0.16666666666666682</c:v>
                  </c:pt>
                  <c:pt idx="6">
                    <c:v>0.40000000000000036</c:v>
                  </c:pt>
                </c:numCache>
              </c:numRef>
            </c:plus>
            <c:minus>
              <c:numRef>
                <c:f>'Quimo 0308'!$D$15:$D$21</c:f>
                <c:numCache>
                  <c:formatCode>General</c:formatCode>
                  <c:ptCount val="7"/>
                  <c:pt idx="0">
                    <c:v>7.6980035891950169E-2</c:v>
                  </c:pt>
                  <c:pt idx="1">
                    <c:v>3.8490017945975091E-2</c:v>
                  </c:pt>
                  <c:pt idx="2">
                    <c:v>0.16777409856157188</c:v>
                  </c:pt>
                  <c:pt idx="3">
                    <c:v>0.1018350154434632</c:v>
                  </c:pt>
                  <c:pt idx="4">
                    <c:v>6.6666666666666735E-2</c:v>
                  </c:pt>
                  <c:pt idx="5">
                    <c:v>0.16666666666666682</c:v>
                  </c:pt>
                  <c:pt idx="6">
                    <c:v>0.40000000000000036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'Quimo 0308'!$B$15:$B$21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40</c:v>
                </c:pt>
                <c:pt idx="4">
                  <c:v>55</c:v>
                </c:pt>
                <c:pt idx="5">
                  <c:v>65</c:v>
                </c:pt>
                <c:pt idx="6">
                  <c:v>80</c:v>
                </c:pt>
              </c:numCache>
            </c:numRef>
          </c:xVal>
          <c:yVal>
            <c:numRef>
              <c:f>'Quimo 0308'!$C$15:$C$21</c:f>
              <c:numCache>
                <c:formatCode>0.0000</c:formatCode>
                <c:ptCount val="7"/>
                <c:pt idx="0">
                  <c:v>0.37777777777777827</c:v>
                </c:pt>
                <c:pt idx="1">
                  <c:v>1.9555555555555553</c:v>
                </c:pt>
                <c:pt idx="2">
                  <c:v>3.2222222222222232</c:v>
                </c:pt>
                <c:pt idx="3">
                  <c:v>3.7777777777777786</c:v>
                </c:pt>
                <c:pt idx="4">
                  <c:v>4.2666666666666666</c:v>
                </c:pt>
                <c:pt idx="5">
                  <c:v>4.5000000000000009</c:v>
                </c:pt>
                <c:pt idx="6">
                  <c:v>4.6000000000000005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6-454E-8C30-EDADE14FB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82047"/>
        <c:axId val="648178303"/>
      </c:scatterChart>
      <c:valAx>
        <c:axId val="648182047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pt-BR"/>
                  <a:t>Azocaseína </a:t>
                </a:r>
                <a:r>
                  <a:rPr lang="el-GR"/>
                  <a:t>(μ</a:t>
                </a:r>
                <a:r>
                  <a:rPr lang="pt-BR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pt-BR"/>
          </a:p>
        </c:txPr>
        <c:crossAx val="648178303"/>
        <c:crosses val="autoZero"/>
        <c:crossBetween val="midCat"/>
      </c:valAx>
      <c:valAx>
        <c:axId val="648178303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pt-BR"/>
                  <a:t>Atividade específica (U/mg)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pt-BR"/>
          </a:p>
        </c:txPr>
        <c:crossAx val="64818204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3</xdr:row>
      <xdr:rowOff>61912</xdr:rowOff>
    </xdr:from>
    <xdr:to>
      <xdr:col>16</xdr:col>
      <xdr:colOff>57150</xdr:colOff>
      <xdr:row>17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C91BD7-D645-4DCE-B8BD-644E768FF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3</xdr:row>
      <xdr:rowOff>61912</xdr:rowOff>
    </xdr:from>
    <xdr:to>
      <xdr:col>16</xdr:col>
      <xdr:colOff>57150</xdr:colOff>
      <xdr:row>17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13D437-5AAA-459D-A6F7-29E0FE514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109537</xdr:rowOff>
    </xdr:from>
    <xdr:to>
      <xdr:col>15</xdr:col>
      <xdr:colOff>590550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E4A654-7A46-4630-B54C-8CC735D03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F286-1053-4AC5-AA5D-FBE0C9280679}">
  <dimension ref="A1:M28"/>
  <sheetViews>
    <sheetView tabSelected="1" topLeftCell="A4" workbookViewId="0">
      <selection activeCell="O17" sqref="O17"/>
    </sheetView>
  </sheetViews>
  <sheetFormatPr defaultRowHeight="15" x14ac:dyDescent="0.25"/>
  <cols>
    <col min="1" max="1" width="5.5703125" customWidth="1"/>
    <col min="2" max="2" width="13" customWidth="1"/>
    <col min="3" max="3" width="9.140625" customWidth="1"/>
    <col min="4" max="4" width="10.7109375" customWidth="1"/>
    <col min="6" max="6" width="12.7109375" customWidth="1"/>
    <col min="10" max="10" width="13" customWidth="1"/>
  </cols>
  <sheetData>
    <row r="1" spans="1:13" x14ac:dyDescent="0.25">
      <c r="A1" s="5"/>
      <c r="B1" s="5"/>
      <c r="C1" s="5"/>
    </row>
    <row r="2" spans="1:13" x14ac:dyDescent="0.25">
      <c r="A2" s="5"/>
      <c r="B2" s="5"/>
      <c r="C2" s="22" t="s">
        <v>31</v>
      </c>
      <c r="D2" s="22"/>
      <c r="E2" s="19"/>
      <c r="F2" s="22" t="s">
        <v>14</v>
      </c>
      <c r="G2" s="22"/>
    </row>
    <row r="3" spans="1:13" x14ac:dyDescent="0.25">
      <c r="A3" s="5"/>
      <c r="B3" s="5"/>
      <c r="C3" s="1">
        <v>400</v>
      </c>
      <c r="D3" s="1" t="s">
        <v>13</v>
      </c>
      <c r="F3" s="1">
        <v>400</v>
      </c>
      <c r="G3" s="1" t="s">
        <v>24</v>
      </c>
    </row>
    <row r="4" spans="1:13" x14ac:dyDescent="0.25">
      <c r="A4" s="5"/>
      <c r="B4" s="5"/>
    </row>
    <row r="5" spans="1:13" x14ac:dyDescent="0.25">
      <c r="A5" s="5"/>
      <c r="B5" s="5"/>
      <c r="C5" s="5"/>
    </row>
    <row r="6" spans="1:13" x14ac:dyDescent="0.25">
      <c r="B6" s="5"/>
      <c r="C6" s="23" t="s">
        <v>15</v>
      </c>
      <c r="D6" s="23"/>
      <c r="E6" s="23"/>
      <c r="F6" s="1"/>
      <c r="G6" s="25" t="s">
        <v>18</v>
      </c>
      <c r="H6" s="25"/>
      <c r="I6" s="25"/>
      <c r="J6" s="1"/>
      <c r="K6" s="20" t="s">
        <v>26</v>
      </c>
      <c r="L6" s="20"/>
      <c r="M6" s="20"/>
    </row>
    <row r="7" spans="1:13" x14ac:dyDescent="0.25">
      <c r="B7" s="5"/>
      <c r="C7" s="24" t="s">
        <v>16</v>
      </c>
      <c r="D7" s="24"/>
      <c r="E7" s="24"/>
      <c r="F7" s="1"/>
      <c r="G7" s="26" t="s">
        <v>19</v>
      </c>
      <c r="H7" s="26"/>
      <c r="I7" s="26"/>
      <c r="J7" s="1"/>
      <c r="K7" s="21" t="s">
        <v>27</v>
      </c>
      <c r="L7" s="21"/>
      <c r="M7" s="21"/>
    </row>
    <row r="8" spans="1:13" x14ac:dyDescent="0.25">
      <c r="B8" s="1"/>
      <c r="C8" s="6">
        <v>42016</v>
      </c>
      <c r="D8" s="7" t="s">
        <v>13</v>
      </c>
      <c r="E8" s="7" t="s">
        <v>30</v>
      </c>
      <c r="F8" s="1"/>
      <c r="G8" s="8">
        <v>40</v>
      </c>
      <c r="H8" s="8" t="s">
        <v>13</v>
      </c>
      <c r="I8" s="8" t="s">
        <v>30</v>
      </c>
      <c r="J8" s="1"/>
      <c r="K8" s="9">
        <v>37.036999999999999</v>
      </c>
      <c r="L8" s="9" t="s">
        <v>13</v>
      </c>
      <c r="M8" s="9" t="s">
        <v>30</v>
      </c>
    </row>
    <row r="9" spans="1:13" x14ac:dyDescent="0.25">
      <c r="B9" s="1"/>
      <c r="C9" s="7">
        <v>0.42015999999999998</v>
      </c>
      <c r="D9" s="7" t="s">
        <v>13</v>
      </c>
      <c r="E9" s="7" t="s">
        <v>17</v>
      </c>
      <c r="F9" s="1"/>
      <c r="G9" s="8">
        <v>4</v>
      </c>
      <c r="H9" s="8" t="s">
        <v>13</v>
      </c>
      <c r="I9" s="8" t="s">
        <v>20</v>
      </c>
      <c r="J9" s="1"/>
      <c r="K9" s="9">
        <f>K8/100</f>
        <v>0.37036999999999998</v>
      </c>
      <c r="L9" s="9" t="s">
        <v>13</v>
      </c>
      <c r="M9" s="9" t="s">
        <v>17</v>
      </c>
    </row>
    <row r="10" spans="1:13" x14ac:dyDescent="0.25">
      <c r="B10" s="1"/>
      <c r="C10" s="7"/>
      <c r="D10" s="7"/>
      <c r="E10" s="7"/>
      <c r="F10" s="1"/>
      <c r="G10" s="8"/>
      <c r="H10" s="8"/>
      <c r="I10" s="8"/>
      <c r="J10" s="1"/>
      <c r="K10" s="9"/>
      <c r="L10" s="9"/>
      <c r="M10" s="9"/>
    </row>
    <row r="11" spans="1:13" x14ac:dyDescent="0.25">
      <c r="B11" s="1"/>
      <c r="C11" s="7"/>
      <c r="D11" s="7"/>
      <c r="E11" s="7"/>
      <c r="F11" s="1"/>
      <c r="G11" s="8"/>
      <c r="H11" s="8"/>
      <c r="I11" s="8"/>
      <c r="J11" s="1"/>
      <c r="K11" s="9"/>
      <c r="L11" s="9"/>
      <c r="M11" s="9"/>
    </row>
    <row r="12" spans="1:13" x14ac:dyDescent="0.25">
      <c r="B12" s="1"/>
      <c r="C12" s="10">
        <f>C14*C9/F3</f>
        <v>1.0503999999999999E-2</v>
      </c>
      <c r="D12" s="7"/>
      <c r="E12" s="7"/>
      <c r="F12" s="1"/>
      <c r="G12" s="11">
        <f>G14*G9/F3</f>
        <v>0.1</v>
      </c>
      <c r="H12" s="8"/>
      <c r="I12" s="8"/>
      <c r="J12" s="1"/>
      <c r="K12" s="12">
        <f>K14*K9/F3</f>
        <v>1.0185174999999999E-2</v>
      </c>
      <c r="L12" s="9"/>
      <c r="M12" s="9"/>
    </row>
    <row r="13" spans="1:13" x14ac:dyDescent="0.25">
      <c r="A13" s="1"/>
      <c r="B13" s="1" t="s">
        <v>25</v>
      </c>
      <c r="C13" s="7" t="s">
        <v>21</v>
      </c>
      <c r="D13" s="7" t="s">
        <v>22</v>
      </c>
      <c r="E13" s="7" t="s">
        <v>23</v>
      </c>
      <c r="F13" s="1" t="s">
        <v>25</v>
      </c>
      <c r="G13" s="8" t="s">
        <v>21</v>
      </c>
      <c r="H13" s="8" t="s">
        <v>22</v>
      </c>
      <c r="I13" s="8" t="s">
        <v>23</v>
      </c>
      <c r="J13" s="1" t="s">
        <v>25</v>
      </c>
      <c r="K13" s="9" t="s">
        <v>21</v>
      </c>
      <c r="L13" s="9" t="s">
        <v>22</v>
      </c>
      <c r="M13" s="9" t="s">
        <v>23</v>
      </c>
    </row>
    <row r="14" spans="1:13" x14ac:dyDescent="0.25">
      <c r="A14" s="1"/>
      <c r="B14" s="1">
        <v>1</v>
      </c>
      <c r="C14" s="14">
        <v>10</v>
      </c>
      <c r="D14" s="14">
        <f>(B14*$F$3)/$C$3</f>
        <v>1</v>
      </c>
      <c r="E14" s="14">
        <f t="shared" ref="E14:E20" si="0">$F$3-D14-C14</f>
        <v>389</v>
      </c>
      <c r="F14" s="1">
        <v>1</v>
      </c>
      <c r="G14" s="15">
        <f t="shared" ref="G14:G20" si="1">(0.1*$F$3)/$G$9</f>
        <v>10</v>
      </c>
      <c r="H14" s="15">
        <f>(F14*$F$3)/$C$3</f>
        <v>1</v>
      </c>
      <c r="I14" s="15">
        <f t="shared" ref="I14:I20" si="2">$F$3-H14-G14</f>
        <v>389</v>
      </c>
      <c r="J14" s="1">
        <v>1</v>
      </c>
      <c r="K14" s="16">
        <v>11</v>
      </c>
      <c r="L14" s="16">
        <f>(J14*$F$3)/$C$3</f>
        <v>1</v>
      </c>
      <c r="M14" s="16">
        <f t="shared" ref="M14:M20" si="3">$F$3-L14-K14</f>
        <v>388</v>
      </c>
    </row>
    <row r="15" spans="1:13" x14ac:dyDescent="0.25">
      <c r="A15" s="1"/>
      <c r="B15" s="1">
        <v>10</v>
      </c>
      <c r="C15" s="14">
        <v>10</v>
      </c>
      <c r="D15" s="14">
        <f>(B15*$F$3)/$C$3</f>
        <v>10</v>
      </c>
      <c r="E15" s="14">
        <f t="shared" si="0"/>
        <v>380</v>
      </c>
      <c r="F15" s="1">
        <v>10</v>
      </c>
      <c r="G15" s="15">
        <f t="shared" si="1"/>
        <v>10</v>
      </c>
      <c r="H15" s="15">
        <f>(F15*$F$3)/$C$3</f>
        <v>10</v>
      </c>
      <c r="I15" s="15">
        <f t="shared" si="2"/>
        <v>380</v>
      </c>
      <c r="J15" s="1">
        <v>5</v>
      </c>
      <c r="K15" s="16">
        <v>11</v>
      </c>
      <c r="L15" s="16">
        <f>(J15*$F$3)/$C$3</f>
        <v>5</v>
      </c>
      <c r="M15" s="16">
        <f t="shared" si="3"/>
        <v>384</v>
      </c>
    </row>
    <row r="16" spans="1:13" x14ac:dyDescent="0.25">
      <c r="A16" s="1"/>
      <c r="B16" s="1">
        <v>25</v>
      </c>
      <c r="C16" s="14">
        <v>10</v>
      </c>
      <c r="D16" s="14">
        <f>(B16*$F$3)/$C$3</f>
        <v>25</v>
      </c>
      <c r="E16" s="14">
        <f t="shared" si="0"/>
        <v>365</v>
      </c>
      <c r="F16" s="1">
        <v>25</v>
      </c>
      <c r="G16" s="15">
        <f t="shared" si="1"/>
        <v>10</v>
      </c>
      <c r="H16" s="15">
        <f>(F16*$F$3)/$C$3</f>
        <v>25</v>
      </c>
      <c r="I16" s="15">
        <f t="shared" si="2"/>
        <v>365</v>
      </c>
      <c r="J16" s="1">
        <v>10</v>
      </c>
      <c r="K16" s="16">
        <v>11</v>
      </c>
      <c r="L16" s="16">
        <f t="shared" ref="L16:L20" si="4">(J16*$F$3)/$C$3</f>
        <v>10</v>
      </c>
      <c r="M16" s="16">
        <f t="shared" si="3"/>
        <v>379</v>
      </c>
    </row>
    <row r="17" spans="1:13" x14ac:dyDescent="0.25">
      <c r="A17" s="1"/>
      <c r="B17" s="1">
        <v>40</v>
      </c>
      <c r="C17" s="14">
        <v>10</v>
      </c>
      <c r="D17" s="14">
        <f t="shared" ref="D17:D20" si="5">(B17*$F$3)/$C$3</f>
        <v>40</v>
      </c>
      <c r="E17" s="14">
        <f t="shared" si="0"/>
        <v>350</v>
      </c>
      <c r="F17" s="1">
        <v>40</v>
      </c>
      <c r="G17" s="15">
        <f t="shared" si="1"/>
        <v>10</v>
      </c>
      <c r="H17" s="15">
        <f>(F17*$F$3)/$C$3</f>
        <v>40</v>
      </c>
      <c r="I17" s="15">
        <f t="shared" si="2"/>
        <v>350</v>
      </c>
      <c r="J17" s="1">
        <v>15</v>
      </c>
      <c r="K17" s="16">
        <v>11</v>
      </c>
      <c r="L17" s="16">
        <f t="shared" si="4"/>
        <v>15</v>
      </c>
      <c r="M17" s="16">
        <f t="shared" si="3"/>
        <v>374</v>
      </c>
    </row>
    <row r="18" spans="1:13" x14ac:dyDescent="0.25">
      <c r="A18" s="1"/>
      <c r="B18" s="1">
        <v>60</v>
      </c>
      <c r="C18" s="14">
        <v>10</v>
      </c>
      <c r="D18" s="14">
        <f t="shared" si="5"/>
        <v>60</v>
      </c>
      <c r="E18" s="14">
        <f t="shared" si="0"/>
        <v>330</v>
      </c>
      <c r="F18" s="1">
        <v>60</v>
      </c>
      <c r="G18" s="15">
        <f t="shared" si="1"/>
        <v>10</v>
      </c>
      <c r="H18" s="15">
        <f t="shared" ref="H18:H20" si="6">(F18*$F$3)/$C$3</f>
        <v>60</v>
      </c>
      <c r="I18" s="15">
        <f t="shared" si="2"/>
        <v>330</v>
      </c>
      <c r="J18" s="1">
        <v>25</v>
      </c>
      <c r="K18" s="16">
        <v>11</v>
      </c>
      <c r="L18" s="16">
        <f t="shared" si="4"/>
        <v>25</v>
      </c>
      <c r="M18" s="16">
        <f t="shared" si="3"/>
        <v>364</v>
      </c>
    </row>
    <row r="19" spans="1:13" x14ac:dyDescent="0.25">
      <c r="A19" s="1"/>
      <c r="B19" s="1">
        <v>80</v>
      </c>
      <c r="C19" s="14">
        <v>10</v>
      </c>
      <c r="D19" s="14">
        <f t="shared" si="5"/>
        <v>80</v>
      </c>
      <c r="E19" s="14">
        <f t="shared" si="0"/>
        <v>310</v>
      </c>
      <c r="F19" s="1">
        <v>80</v>
      </c>
      <c r="G19" s="15">
        <f t="shared" si="1"/>
        <v>10</v>
      </c>
      <c r="H19" s="15">
        <f t="shared" si="6"/>
        <v>80</v>
      </c>
      <c r="I19" s="15">
        <f t="shared" si="2"/>
        <v>310</v>
      </c>
      <c r="J19" s="1">
        <v>40</v>
      </c>
      <c r="K19" s="16">
        <v>11</v>
      </c>
      <c r="L19" s="16">
        <f t="shared" si="4"/>
        <v>40</v>
      </c>
      <c r="M19" s="16">
        <f t="shared" si="3"/>
        <v>349</v>
      </c>
    </row>
    <row r="20" spans="1:13" x14ac:dyDescent="0.25">
      <c r="A20" s="1"/>
      <c r="B20" s="1">
        <v>100</v>
      </c>
      <c r="C20" s="14">
        <v>10</v>
      </c>
      <c r="D20" s="14">
        <f t="shared" si="5"/>
        <v>100</v>
      </c>
      <c r="E20" s="14">
        <f t="shared" si="0"/>
        <v>290</v>
      </c>
      <c r="F20" s="1">
        <v>100</v>
      </c>
      <c r="G20" s="15">
        <f t="shared" si="1"/>
        <v>10</v>
      </c>
      <c r="H20" s="15">
        <f t="shared" si="6"/>
        <v>100</v>
      </c>
      <c r="I20" s="15">
        <f t="shared" si="2"/>
        <v>290</v>
      </c>
      <c r="J20" s="1">
        <v>55</v>
      </c>
      <c r="K20" s="16">
        <v>11</v>
      </c>
      <c r="L20" s="16">
        <f t="shared" si="4"/>
        <v>55</v>
      </c>
      <c r="M20" s="16">
        <f t="shared" si="3"/>
        <v>334</v>
      </c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>
        <v>70</v>
      </c>
      <c r="K21" s="16">
        <v>11</v>
      </c>
      <c r="L21" s="16">
        <f t="shared" ref="L21:L22" si="7">(J21*$F$3)/$C$3</f>
        <v>70</v>
      </c>
      <c r="M21" s="16">
        <f t="shared" ref="M21:M22" si="8">$F$3-L21-K21</f>
        <v>319</v>
      </c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>
        <v>100</v>
      </c>
      <c r="K22" s="16">
        <v>11</v>
      </c>
      <c r="L22" s="16">
        <f t="shared" si="7"/>
        <v>100</v>
      </c>
      <c r="M22" s="16">
        <f t="shared" si="8"/>
        <v>289</v>
      </c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mergeCells count="8">
    <mergeCell ref="K6:M6"/>
    <mergeCell ref="K7:M7"/>
    <mergeCell ref="F2:G2"/>
    <mergeCell ref="C2:D2"/>
    <mergeCell ref="C6:E6"/>
    <mergeCell ref="C7:E7"/>
    <mergeCell ref="G6:I6"/>
    <mergeCell ref="G7:I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19C3-159B-4DF1-8B3D-C4A8900D397A}">
  <dimension ref="B2:I23"/>
  <sheetViews>
    <sheetView topLeftCell="A7" zoomScaleNormal="100" workbookViewId="0">
      <selection activeCell="A24" sqref="A24:XFD24"/>
    </sheetView>
  </sheetViews>
  <sheetFormatPr defaultRowHeight="15" x14ac:dyDescent="0.25"/>
  <cols>
    <col min="2" max="2" width="19.85546875" customWidth="1"/>
    <col min="3" max="4" width="10.7109375" bestFit="1" customWidth="1"/>
    <col min="7" max="9" width="9.5703125" bestFit="1" customWidth="1"/>
  </cols>
  <sheetData>
    <row r="2" spans="2:9" x14ac:dyDescent="0.25">
      <c r="B2" t="s">
        <v>29</v>
      </c>
      <c r="C2" s="4" t="s">
        <v>10</v>
      </c>
      <c r="D2" s="3">
        <v>44421</v>
      </c>
    </row>
    <row r="3" spans="2:9" x14ac:dyDescent="0.25">
      <c r="B3" t="s">
        <v>9</v>
      </c>
      <c r="C3" s="3"/>
    </row>
    <row r="5" spans="2:9" x14ac:dyDescent="0.25">
      <c r="B5" s="1" t="s">
        <v>4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5</v>
      </c>
      <c r="H5" s="1" t="s">
        <v>6</v>
      </c>
    </row>
    <row r="6" spans="2:9" x14ac:dyDescent="0.25">
      <c r="B6" s="1">
        <v>1</v>
      </c>
      <c r="C6" s="17">
        <v>6.3E-2</v>
      </c>
      <c r="D6" s="17">
        <v>7.3999999999999996E-2</v>
      </c>
      <c r="E6" s="17">
        <v>7.3999999999999996E-2</v>
      </c>
      <c r="F6" s="17">
        <v>7.0000000000000007E-2</v>
      </c>
      <c r="G6" s="2">
        <f>AVERAGE(D6:F6)-C6</f>
        <v>9.6666666666666706E-3</v>
      </c>
      <c r="H6" s="2">
        <f>_xlfn.STDEV.S(D6:F6)</f>
        <v>2.3094010767584971E-3</v>
      </c>
    </row>
    <row r="7" spans="2:9" x14ac:dyDescent="0.25">
      <c r="B7" s="1">
        <v>10</v>
      </c>
      <c r="C7" s="17">
        <v>6.3E-2</v>
      </c>
      <c r="D7" s="17">
        <v>0.108</v>
      </c>
      <c r="E7" s="17">
        <v>0.112</v>
      </c>
      <c r="F7" s="17">
        <v>0.114</v>
      </c>
      <c r="G7" s="2">
        <f t="shared" ref="G7:G11" si="0">AVERAGE(D7:F7)-C7</f>
        <v>4.8333333333333339E-2</v>
      </c>
      <c r="H7" s="2">
        <f t="shared" ref="H7:H12" si="1">_xlfn.STDEV.S(D7:F7)</f>
        <v>3.0550504633038962E-3</v>
      </c>
    </row>
    <row r="8" spans="2:9" x14ac:dyDescent="0.25">
      <c r="B8" s="1">
        <v>25</v>
      </c>
      <c r="C8" s="17">
        <v>6.5000000000000002E-2</v>
      </c>
      <c r="D8" s="17">
        <v>0.125</v>
      </c>
      <c r="E8" s="17">
        <v>0.13500000000000001</v>
      </c>
      <c r="F8" s="17">
        <v>0.128</v>
      </c>
      <c r="G8" s="2">
        <f t="shared" si="0"/>
        <v>6.4333333333333326E-2</v>
      </c>
      <c r="H8" s="2">
        <f t="shared" si="1"/>
        <v>5.1316014394468881E-3</v>
      </c>
    </row>
    <row r="9" spans="2:9" x14ac:dyDescent="0.25">
      <c r="B9" s="1">
        <v>40</v>
      </c>
      <c r="C9" s="17">
        <v>6.7000000000000004E-2</v>
      </c>
      <c r="D9" s="17">
        <v>0.124</v>
      </c>
      <c r="E9" s="17">
        <v>0.13400000000000001</v>
      </c>
      <c r="F9" s="17">
        <v>0.13200000000000001</v>
      </c>
      <c r="G9" s="2">
        <f t="shared" si="0"/>
        <v>6.3E-2</v>
      </c>
      <c r="H9" s="2">
        <f t="shared" si="1"/>
        <v>5.2915026221291859E-3</v>
      </c>
    </row>
    <row r="10" spans="2:9" x14ac:dyDescent="0.25">
      <c r="B10" s="1">
        <v>55</v>
      </c>
      <c r="C10" s="17">
        <v>6.9000000000000006E-2</v>
      </c>
      <c r="D10" s="17">
        <v>0.13100000000000001</v>
      </c>
      <c r="E10" s="17">
        <v>0.126</v>
      </c>
      <c r="F10" s="17">
        <v>0.14299999999999999</v>
      </c>
      <c r="G10" s="2">
        <f t="shared" si="0"/>
        <v>6.4333333333333326E-2</v>
      </c>
      <c r="H10" s="2">
        <f t="shared" si="1"/>
        <v>8.7368949480540973E-3</v>
      </c>
    </row>
    <row r="11" spans="2:9" x14ac:dyDescent="0.25">
      <c r="B11" s="1">
        <v>65</v>
      </c>
      <c r="C11" s="17">
        <v>7.0000000000000007E-2</v>
      </c>
      <c r="D11" s="17">
        <v>0.115</v>
      </c>
      <c r="E11" s="17">
        <v>0.11700000000000001</v>
      </c>
      <c r="F11" s="17">
        <v>0.11700000000000001</v>
      </c>
      <c r="G11" s="2">
        <f t="shared" si="0"/>
        <v>4.6333333333333337E-2</v>
      </c>
      <c r="H11" s="2">
        <f t="shared" si="1"/>
        <v>1.1547005383792527E-3</v>
      </c>
    </row>
    <row r="12" spans="2:9" x14ac:dyDescent="0.25">
      <c r="B12" s="1">
        <v>80</v>
      </c>
      <c r="C12" s="17">
        <v>7.8E-2</v>
      </c>
      <c r="D12" s="17">
        <v>0.114</v>
      </c>
      <c r="E12" s="17">
        <v>0.11</v>
      </c>
      <c r="F12" s="17">
        <v>0.109</v>
      </c>
      <c r="G12" s="2">
        <f>AVERAGE(D12:F12)-C12</f>
        <v>3.3000000000000002E-2</v>
      </c>
      <c r="H12" s="2">
        <f t="shared" si="1"/>
        <v>2.6457513110645929E-3</v>
      </c>
    </row>
    <row r="14" spans="2:9" x14ac:dyDescent="0.25">
      <c r="B14" s="1"/>
      <c r="C14" s="1"/>
      <c r="D14" s="1"/>
    </row>
    <row r="15" spans="2:9" x14ac:dyDescent="0.25">
      <c r="B15" s="1" t="s">
        <v>4</v>
      </c>
      <c r="C15" s="1">
        <v>1</v>
      </c>
      <c r="D15" s="1">
        <v>2</v>
      </c>
      <c r="E15" s="1">
        <v>3</v>
      </c>
      <c r="F15" s="1"/>
      <c r="G15" s="1">
        <v>1</v>
      </c>
      <c r="H15" s="1">
        <v>2</v>
      </c>
      <c r="I15" s="1">
        <v>3</v>
      </c>
    </row>
    <row r="16" spans="2:9" x14ac:dyDescent="0.25">
      <c r="B16" s="1">
        <v>0</v>
      </c>
      <c r="C16" s="17">
        <v>0</v>
      </c>
      <c r="D16" s="17">
        <v>0</v>
      </c>
      <c r="E16" s="17">
        <v>0</v>
      </c>
      <c r="F16" s="1"/>
      <c r="G16" s="17">
        <v>0</v>
      </c>
      <c r="H16" s="17">
        <v>0</v>
      </c>
      <c r="I16" s="17">
        <v>0</v>
      </c>
    </row>
    <row r="17" spans="2:9" x14ac:dyDescent="0.25">
      <c r="B17" s="1">
        <v>1</v>
      </c>
      <c r="C17" s="17">
        <f t="shared" ref="C17:E23" si="2">D6-$C6</f>
        <v>1.0999999999999996E-2</v>
      </c>
      <c r="D17" s="17">
        <f t="shared" si="2"/>
        <v>1.0999999999999996E-2</v>
      </c>
      <c r="E17" s="17">
        <f t="shared" si="2"/>
        <v>7.0000000000000062E-3</v>
      </c>
      <c r="F17" s="1"/>
      <c r="G17" s="17">
        <f>C17/(0.15*0.01)</f>
        <v>7.3333333333333304</v>
      </c>
      <c r="H17" s="17">
        <f t="shared" ref="H17:I23" si="3">D17/(0.15*0.01)</f>
        <v>7.3333333333333304</v>
      </c>
      <c r="I17" s="17">
        <f t="shared" si="3"/>
        <v>4.6666666666666705</v>
      </c>
    </row>
    <row r="18" spans="2:9" x14ac:dyDescent="0.25">
      <c r="B18" s="1">
        <v>10</v>
      </c>
      <c r="C18" s="17">
        <f t="shared" si="2"/>
        <v>4.4999999999999998E-2</v>
      </c>
      <c r="D18" s="17">
        <f t="shared" si="2"/>
        <v>4.9000000000000002E-2</v>
      </c>
      <c r="E18" s="17">
        <f t="shared" si="2"/>
        <v>5.1000000000000004E-2</v>
      </c>
      <c r="F18" s="1"/>
      <c r="G18" s="17">
        <f t="shared" ref="G18:G23" si="4">C18/(0.15*0.01)</f>
        <v>30</v>
      </c>
      <c r="H18" s="17">
        <f t="shared" si="3"/>
        <v>32.666666666666664</v>
      </c>
      <c r="I18" s="17">
        <f t="shared" si="3"/>
        <v>34</v>
      </c>
    </row>
    <row r="19" spans="2:9" x14ac:dyDescent="0.25">
      <c r="B19" s="1">
        <v>25</v>
      </c>
      <c r="C19" s="17">
        <f t="shared" si="2"/>
        <v>0.06</v>
      </c>
      <c r="D19" s="17">
        <f t="shared" si="2"/>
        <v>7.0000000000000007E-2</v>
      </c>
      <c r="E19" s="17">
        <f t="shared" si="2"/>
        <v>6.3E-2</v>
      </c>
      <c r="F19" s="1"/>
      <c r="G19" s="17">
        <f t="shared" si="4"/>
        <v>40</v>
      </c>
      <c r="H19" s="17">
        <f t="shared" si="3"/>
        <v>46.666666666666671</v>
      </c>
      <c r="I19" s="17">
        <f t="shared" si="3"/>
        <v>42</v>
      </c>
    </row>
    <row r="20" spans="2:9" x14ac:dyDescent="0.25">
      <c r="B20" s="1">
        <v>40</v>
      </c>
      <c r="C20" s="17">
        <f t="shared" si="2"/>
        <v>5.6999999999999995E-2</v>
      </c>
      <c r="D20" s="17">
        <f t="shared" si="2"/>
        <v>6.7000000000000004E-2</v>
      </c>
      <c r="E20" s="17">
        <f t="shared" si="2"/>
        <v>6.5000000000000002E-2</v>
      </c>
      <c r="F20" s="1"/>
      <c r="G20" s="17">
        <f t="shared" si="4"/>
        <v>37.999999999999993</v>
      </c>
      <c r="H20" s="17">
        <f t="shared" si="3"/>
        <v>44.666666666666671</v>
      </c>
      <c r="I20" s="17">
        <f t="shared" si="3"/>
        <v>43.333333333333336</v>
      </c>
    </row>
    <row r="21" spans="2:9" x14ac:dyDescent="0.25">
      <c r="B21" s="1">
        <v>55</v>
      </c>
      <c r="C21" s="17">
        <f t="shared" si="2"/>
        <v>6.2E-2</v>
      </c>
      <c r="D21" s="17">
        <f t="shared" si="2"/>
        <v>5.6999999999999995E-2</v>
      </c>
      <c r="E21" s="17">
        <f t="shared" si="2"/>
        <v>7.3999999999999982E-2</v>
      </c>
      <c r="F21" s="1"/>
      <c r="G21" s="17">
        <f t="shared" si="4"/>
        <v>41.333333333333336</v>
      </c>
      <c r="H21" s="17">
        <f t="shared" si="3"/>
        <v>37.999999999999993</v>
      </c>
      <c r="I21" s="17">
        <f t="shared" si="3"/>
        <v>49.333333333333321</v>
      </c>
    </row>
    <row r="22" spans="2:9" x14ac:dyDescent="0.25">
      <c r="B22" s="1">
        <v>65</v>
      </c>
      <c r="C22" s="17">
        <f t="shared" si="2"/>
        <v>4.4999999999999998E-2</v>
      </c>
      <c r="D22" s="17">
        <f t="shared" si="2"/>
        <v>4.7E-2</v>
      </c>
      <c r="E22" s="17">
        <f t="shared" si="2"/>
        <v>4.7E-2</v>
      </c>
      <c r="F22" s="1"/>
      <c r="G22" s="17">
        <f t="shared" si="4"/>
        <v>30</v>
      </c>
      <c r="H22" s="17">
        <f t="shared" si="3"/>
        <v>31.333333333333332</v>
      </c>
      <c r="I22" s="17">
        <f t="shared" si="3"/>
        <v>31.333333333333332</v>
      </c>
    </row>
    <row r="23" spans="2:9" x14ac:dyDescent="0.25">
      <c r="B23" s="1">
        <v>80</v>
      </c>
      <c r="C23" s="17">
        <f t="shared" si="2"/>
        <v>3.6000000000000004E-2</v>
      </c>
      <c r="D23" s="17">
        <f t="shared" si="2"/>
        <v>3.2000000000000001E-2</v>
      </c>
      <c r="E23" s="17">
        <f t="shared" si="2"/>
        <v>3.1E-2</v>
      </c>
      <c r="F23" s="1"/>
      <c r="G23" s="17">
        <f t="shared" si="4"/>
        <v>24.000000000000004</v>
      </c>
      <c r="H23" s="17">
        <f t="shared" si="3"/>
        <v>21.333333333333332</v>
      </c>
      <c r="I23" s="17">
        <f t="shared" si="3"/>
        <v>20.666666666666668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89E9-1B0B-4F6F-AED7-6061FBB88826}">
  <dimension ref="B2:I23"/>
  <sheetViews>
    <sheetView topLeftCell="A3" zoomScaleNormal="100" workbookViewId="0">
      <selection activeCell="G16" sqref="G16:I23"/>
    </sheetView>
  </sheetViews>
  <sheetFormatPr defaultRowHeight="15" x14ac:dyDescent="0.25"/>
  <cols>
    <col min="2" max="2" width="19.85546875" customWidth="1"/>
    <col min="3" max="4" width="10.7109375" bestFit="1" customWidth="1"/>
  </cols>
  <sheetData>
    <row r="2" spans="2:9" x14ac:dyDescent="0.25">
      <c r="B2" t="s">
        <v>28</v>
      </c>
      <c r="C2" s="4" t="s">
        <v>10</v>
      </c>
      <c r="D2" s="3">
        <v>44425</v>
      </c>
    </row>
    <row r="3" spans="2:9" x14ac:dyDescent="0.25">
      <c r="B3" t="s">
        <v>9</v>
      </c>
      <c r="C3" s="3"/>
    </row>
    <row r="5" spans="2:9" x14ac:dyDescent="0.25">
      <c r="B5" s="1" t="s">
        <v>4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5</v>
      </c>
      <c r="H5" s="1" t="s">
        <v>6</v>
      </c>
    </row>
    <row r="6" spans="2:9" x14ac:dyDescent="0.25">
      <c r="B6" s="1">
        <v>1</v>
      </c>
      <c r="C6" s="17">
        <v>4.8000000000000001E-2</v>
      </c>
      <c r="D6" s="17">
        <v>5.0999999999999997E-2</v>
      </c>
      <c r="E6" s="17">
        <v>0.05</v>
      </c>
      <c r="F6" s="17">
        <v>5.1999999999999998E-2</v>
      </c>
      <c r="G6" s="2">
        <f>AVERAGE(D6:F6)-C6</f>
        <v>2.9999999999999957E-3</v>
      </c>
      <c r="H6" s="2">
        <f>_xlfn.STDEV.S(D6:F6)</f>
        <v>9.9999999999999742E-4</v>
      </c>
    </row>
    <row r="7" spans="2:9" x14ac:dyDescent="0.25">
      <c r="B7" s="1">
        <v>10</v>
      </c>
      <c r="C7" s="17">
        <v>0.05</v>
      </c>
      <c r="D7" s="17">
        <v>6.4000000000000001E-2</v>
      </c>
      <c r="E7" s="17">
        <v>6.3E-2</v>
      </c>
      <c r="F7" s="17">
        <v>6.4000000000000001E-2</v>
      </c>
      <c r="G7" s="2">
        <f t="shared" ref="G7:G11" si="0">AVERAGE(D7:F7)-C7</f>
        <v>1.366666666666666E-2</v>
      </c>
      <c r="H7" s="2">
        <f t="shared" ref="H7:H12" si="1">_xlfn.STDEV.S(D7:F7)</f>
        <v>5.7735026918962634E-4</v>
      </c>
    </row>
    <row r="8" spans="2:9" x14ac:dyDescent="0.25">
      <c r="B8" s="1">
        <v>25</v>
      </c>
      <c r="C8" s="17">
        <v>5.2999999999999999E-2</v>
      </c>
      <c r="D8" s="17">
        <v>7.0999999999999994E-2</v>
      </c>
      <c r="E8" s="17">
        <v>7.0999999999999994E-2</v>
      </c>
      <c r="F8" s="17">
        <v>7.1999999999999995E-2</v>
      </c>
      <c r="G8" s="2">
        <f t="shared" si="0"/>
        <v>1.833333333333332E-2</v>
      </c>
      <c r="H8" s="2">
        <f t="shared" si="1"/>
        <v>5.7735026918962634E-4</v>
      </c>
    </row>
    <row r="9" spans="2:9" x14ac:dyDescent="0.25">
      <c r="B9" s="1">
        <v>40</v>
      </c>
      <c r="C9" s="17">
        <v>5.6000000000000001E-2</v>
      </c>
      <c r="D9" s="17">
        <v>0.08</v>
      </c>
      <c r="E9" s="17">
        <v>7.6999999999999999E-2</v>
      </c>
      <c r="F9" s="17">
        <v>7.4999999999999997E-2</v>
      </c>
      <c r="G9" s="2">
        <f t="shared" si="0"/>
        <v>2.1333333333333322E-2</v>
      </c>
      <c r="H9" s="2">
        <f t="shared" si="1"/>
        <v>2.5166114784235852E-3</v>
      </c>
    </row>
    <row r="10" spans="2:9" x14ac:dyDescent="0.25">
      <c r="B10" s="1">
        <v>60</v>
      </c>
      <c r="C10" s="17">
        <v>5.8999999999999997E-2</v>
      </c>
      <c r="D10" s="17">
        <v>8.1000000000000003E-2</v>
      </c>
      <c r="E10" s="17">
        <v>8.5000000000000006E-2</v>
      </c>
      <c r="F10" s="17">
        <v>8.6999999999999994E-2</v>
      </c>
      <c r="G10" s="2">
        <f t="shared" si="0"/>
        <v>2.5333333333333333E-2</v>
      </c>
      <c r="H10" s="2">
        <f t="shared" si="1"/>
        <v>3.0550504633038902E-3</v>
      </c>
    </row>
    <row r="11" spans="2:9" x14ac:dyDescent="0.25">
      <c r="B11" s="1">
        <v>80</v>
      </c>
      <c r="C11" s="17">
        <v>6.0999999999999999E-2</v>
      </c>
      <c r="D11" s="17">
        <v>9.2999999999999999E-2</v>
      </c>
      <c r="E11" s="17">
        <v>9.0999999999999998E-2</v>
      </c>
      <c r="F11" s="17">
        <v>9.0999999999999998E-2</v>
      </c>
      <c r="G11" s="2">
        <f t="shared" si="0"/>
        <v>3.0666666666666675E-2</v>
      </c>
      <c r="H11" s="2">
        <f t="shared" si="1"/>
        <v>1.1547005383792527E-3</v>
      </c>
    </row>
    <row r="12" spans="2:9" x14ac:dyDescent="0.25">
      <c r="B12" s="1">
        <v>100</v>
      </c>
      <c r="C12" s="17">
        <v>6.4000000000000001E-2</v>
      </c>
      <c r="D12" s="17">
        <v>9.6000000000000002E-2</v>
      </c>
      <c r="E12" s="17">
        <v>9.6000000000000002E-2</v>
      </c>
      <c r="F12" s="17">
        <v>9.6000000000000002E-2</v>
      </c>
      <c r="G12" s="2">
        <f>AVERAGE(D12:F12)-C12</f>
        <v>3.2000000000000015E-2</v>
      </c>
      <c r="H12" s="2">
        <f t="shared" si="1"/>
        <v>1.6996749443881478E-17</v>
      </c>
    </row>
    <row r="14" spans="2:9" x14ac:dyDescent="0.25">
      <c r="B14" s="1"/>
      <c r="C14" s="1"/>
      <c r="D14" s="1"/>
    </row>
    <row r="15" spans="2:9" x14ac:dyDescent="0.25">
      <c r="B15" s="1" t="s">
        <v>4</v>
      </c>
      <c r="C15" s="1">
        <v>1</v>
      </c>
      <c r="D15" s="1">
        <v>2</v>
      </c>
      <c r="E15" s="1">
        <v>3</v>
      </c>
      <c r="G15" s="18">
        <v>1</v>
      </c>
      <c r="H15" s="18">
        <v>2</v>
      </c>
      <c r="I15" s="18">
        <v>3</v>
      </c>
    </row>
    <row r="16" spans="2:9" x14ac:dyDescent="0.25">
      <c r="B16" s="1">
        <v>0</v>
      </c>
      <c r="C16" s="1">
        <v>0</v>
      </c>
      <c r="D16" s="1">
        <v>0</v>
      </c>
      <c r="E16" s="1">
        <v>0</v>
      </c>
      <c r="G16" s="17">
        <f>C16/(0.15*0.01)</f>
        <v>0</v>
      </c>
      <c r="H16" s="17">
        <f t="shared" ref="H16:I23" si="2">D16/(0.15*0.01)</f>
        <v>0</v>
      </c>
      <c r="I16" s="17">
        <f t="shared" si="2"/>
        <v>0</v>
      </c>
    </row>
    <row r="17" spans="2:9" x14ac:dyDescent="0.25">
      <c r="B17" s="1">
        <v>1</v>
      </c>
      <c r="C17" s="17">
        <f t="shared" ref="C17:E23" si="3">D6-$C6</f>
        <v>2.9999999999999957E-3</v>
      </c>
      <c r="D17" s="17">
        <f t="shared" si="3"/>
        <v>2.0000000000000018E-3</v>
      </c>
      <c r="E17" s="1">
        <f t="shared" si="3"/>
        <v>3.9999999999999966E-3</v>
      </c>
      <c r="G17" s="17">
        <f>C17/(0.15*0.01)</f>
        <v>1.9999999999999971</v>
      </c>
      <c r="H17" s="17">
        <f t="shared" si="2"/>
        <v>1.3333333333333346</v>
      </c>
      <c r="I17" s="17">
        <f t="shared" si="2"/>
        <v>2.6666666666666643</v>
      </c>
    </row>
    <row r="18" spans="2:9" x14ac:dyDescent="0.25">
      <c r="B18" s="1">
        <v>10</v>
      </c>
      <c r="C18" s="1">
        <f t="shared" si="3"/>
        <v>1.3999999999999999E-2</v>
      </c>
      <c r="D18" s="1">
        <f t="shared" si="3"/>
        <v>1.2999999999999998E-2</v>
      </c>
      <c r="E18" s="1">
        <f t="shared" si="3"/>
        <v>1.3999999999999999E-2</v>
      </c>
      <c r="G18" s="17">
        <f t="shared" ref="G18:G23" si="4">C18/(0.15*0.01)</f>
        <v>9.3333333333333321</v>
      </c>
      <c r="H18" s="17">
        <f t="shared" si="2"/>
        <v>8.6666666666666643</v>
      </c>
      <c r="I18" s="17">
        <f t="shared" si="2"/>
        <v>9.3333333333333321</v>
      </c>
    </row>
    <row r="19" spans="2:9" x14ac:dyDescent="0.25">
      <c r="B19" s="1">
        <v>25</v>
      </c>
      <c r="C19" s="1">
        <f t="shared" si="3"/>
        <v>1.7999999999999995E-2</v>
      </c>
      <c r="D19" s="1">
        <f t="shared" si="3"/>
        <v>1.7999999999999995E-2</v>
      </c>
      <c r="E19" s="1">
        <f t="shared" si="3"/>
        <v>1.8999999999999996E-2</v>
      </c>
      <c r="G19" s="17">
        <f t="shared" si="4"/>
        <v>11.999999999999996</v>
      </c>
      <c r="H19" s="17">
        <f t="shared" si="2"/>
        <v>11.999999999999996</v>
      </c>
      <c r="I19" s="17">
        <f t="shared" si="2"/>
        <v>12.666666666666664</v>
      </c>
    </row>
    <row r="20" spans="2:9" x14ac:dyDescent="0.25">
      <c r="B20" s="1">
        <v>40</v>
      </c>
      <c r="C20" s="1">
        <f t="shared" si="3"/>
        <v>2.4E-2</v>
      </c>
      <c r="D20" s="17">
        <f t="shared" si="3"/>
        <v>2.0999999999999998E-2</v>
      </c>
      <c r="E20" s="1">
        <f t="shared" si="3"/>
        <v>1.8999999999999996E-2</v>
      </c>
      <c r="G20" s="17">
        <f t="shared" si="4"/>
        <v>16</v>
      </c>
      <c r="H20" s="17">
        <f t="shared" si="2"/>
        <v>13.999999999999998</v>
      </c>
      <c r="I20" s="17">
        <f t="shared" si="2"/>
        <v>12.666666666666664</v>
      </c>
    </row>
    <row r="21" spans="2:9" x14ac:dyDescent="0.25">
      <c r="B21" s="1">
        <v>60</v>
      </c>
      <c r="C21" s="17">
        <f t="shared" si="3"/>
        <v>2.2000000000000006E-2</v>
      </c>
      <c r="D21" s="1">
        <f t="shared" si="3"/>
        <v>2.6000000000000009E-2</v>
      </c>
      <c r="E21" s="1">
        <f t="shared" si="3"/>
        <v>2.7999999999999997E-2</v>
      </c>
      <c r="G21" s="17">
        <f t="shared" si="4"/>
        <v>14.66666666666667</v>
      </c>
      <c r="H21" s="17">
        <f t="shared" si="2"/>
        <v>17.333333333333339</v>
      </c>
      <c r="I21" s="17">
        <f t="shared" si="2"/>
        <v>18.666666666666664</v>
      </c>
    </row>
    <row r="22" spans="2:9" x14ac:dyDescent="0.25">
      <c r="B22" s="1">
        <v>80</v>
      </c>
      <c r="C22" s="1">
        <f t="shared" si="3"/>
        <v>3.2000000000000001E-2</v>
      </c>
      <c r="D22" s="1">
        <f t="shared" si="3"/>
        <v>0.03</v>
      </c>
      <c r="E22" s="1">
        <f t="shared" si="3"/>
        <v>0.03</v>
      </c>
      <c r="G22" s="17">
        <f t="shared" si="4"/>
        <v>21.333333333333332</v>
      </c>
      <c r="H22" s="17">
        <f t="shared" si="2"/>
        <v>20</v>
      </c>
      <c r="I22" s="17">
        <f t="shared" si="2"/>
        <v>20</v>
      </c>
    </row>
    <row r="23" spans="2:9" x14ac:dyDescent="0.25">
      <c r="B23" s="1">
        <v>100</v>
      </c>
      <c r="C23" s="1">
        <f t="shared" si="3"/>
        <v>3.2000000000000001E-2</v>
      </c>
      <c r="D23" s="1">
        <f t="shared" si="3"/>
        <v>3.2000000000000001E-2</v>
      </c>
      <c r="E23" s="17">
        <f t="shared" si="3"/>
        <v>3.2000000000000001E-2</v>
      </c>
      <c r="G23" s="17">
        <f t="shared" si="4"/>
        <v>21.333333333333332</v>
      </c>
      <c r="H23" s="17">
        <f t="shared" si="2"/>
        <v>21.333333333333332</v>
      </c>
      <c r="I23" s="17">
        <f t="shared" si="2"/>
        <v>21.333333333333332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FB94-A7E5-4055-BC4A-59E6FAFE89F4}">
  <dimension ref="B2:I23"/>
  <sheetViews>
    <sheetView topLeftCell="A10" zoomScaleNormal="100" workbookViewId="0">
      <selection activeCell="G16" sqref="G16:I23"/>
    </sheetView>
  </sheetViews>
  <sheetFormatPr defaultRowHeight="15" x14ac:dyDescent="0.25"/>
  <cols>
    <col min="2" max="2" width="19.85546875" customWidth="1"/>
    <col min="3" max="4" width="10.7109375" bestFit="1" customWidth="1"/>
  </cols>
  <sheetData>
    <row r="2" spans="2:9" x14ac:dyDescent="0.25">
      <c r="B2" t="s">
        <v>12</v>
      </c>
      <c r="C2" s="4" t="s">
        <v>10</v>
      </c>
      <c r="D2" s="3">
        <v>44411</v>
      </c>
    </row>
    <row r="3" spans="2:9" x14ac:dyDescent="0.25">
      <c r="B3" t="s">
        <v>8</v>
      </c>
    </row>
    <row r="5" spans="2:9" x14ac:dyDescent="0.25">
      <c r="B5" s="1" t="s">
        <v>4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5</v>
      </c>
      <c r="H5" s="1" t="s">
        <v>6</v>
      </c>
    </row>
    <row r="6" spans="2:9" x14ac:dyDescent="0.25">
      <c r="B6" s="1">
        <v>1</v>
      </c>
      <c r="C6" s="1">
        <v>4.4999999999999998E-2</v>
      </c>
      <c r="D6" s="1">
        <v>4.9000000000000002E-2</v>
      </c>
      <c r="E6" s="1">
        <v>4.9000000000000002E-2</v>
      </c>
      <c r="F6" s="1">
        <v>4.7E-2</v>
      </c>
      <c r="G6" s="2">
        <f>AVERAGE(D6:F6)-C6</f>
        <v>3.3333333333333409E-3</v>
      </c>
      <c r="H6" s="2">
        <f>_xlfn.STDEV.S(D6:F6)</f>
        <v>1.1547005383792527E-3</v>
      </c>
    </row>
    <row r="7" spans="2:9" x14ac:dyDescent="0.25">
      <c r="B7" s="1">
        <v>10</v>
      </c>
      <c r="C7" s="1">
        <v>4.7E-2</v>
      </c>
      <c r="D7" s="1">
        <v>8.2000000000000003E-2</v>
      </c>
      <c r="E7" s="1">
        <v>8.1000000000000003E-2</v>
      </c>
      <c r="F7" s="1">
        <v>8.3000000000000004E-2</v>
      </c>
      <c r="G7" s="2">
        <f t="shared" ref="G7:G11" si="0">AVERAGE(D7:F7)-C7</f>
        <v>3.5000000000000003E-2</v>
      </c>
      <c r="H7" s="2">
        <f t="shared" ref="H7:H12" si="1">_xlfn.STDEV.S(D7:F7)</f>
        <v>1.0000000000000009E-3</v>
      </c>
    </row>
    <row r="8" spans="2:9" x14ac:dyDescent="0.25">
      <c r="B8" s="1">
        <v>25</v>
      </c>
      <c r="C8" s="1">
        <v>4.9000000000000002E-2</v>
      </c>
      <c r="D8" s="1">
        <v>9.8000000000000004E-2</v>
      </c>
      <c r="E8" s="1">
        <v>9.9000000000000005E-2</v>
      </c>
      <c r="F8" s="1">
        <v>9.8000000000000004E-2</v>
      </c>
      <c r="G8" s="2">
        <f t="shared" si="0"/>
        <v>4.933333333333334E-2</v>
      </c>
      <c r="H8" s="2">
        <f t="shared" si="1"/>
        <v>5.7735026918962634E-4</v>
      </c>
    </row>
    <row r="9" spans="2:9" x14ac:dyDescent="0.25">
      <c r="B9" s="1">
        <v>40</v>
      </c>
      <c r="C9" s="1">
        <v>5.1999999999999998E-2</v>
      </c>
      <c r="D9" s="1">
        <v>0.114</v>
      </c>
      <c r="E9" s="1">
        <v>0.112</v>
      </c>
      <c r="F9" s="1">
        <v>0.114</v>
      </c>
      <c r="G9" s="2">
        <f t="shared" si="0"/>
        <v>6.1333333333333344E-2</v>
      </c>
      <c r="H9" s="2">
        <f t="shared" si="1"/>
        <v>1.1547005383792527E-3</v>
      </c>
    </row>
    <row r="10" spans="2:9" x14ac:dyDescent="0.25">
      <c r="B10" s="1">
        <v>60</v>
      </c>
      <c r="C10" s="1">
        <v>6.4000000000000001E-2</v>
      </c>
      <c r="D10" s="1">
        <v>0.11600000000000001</v>
      </c>
      <c r="E10" s="1">
        <v>0.12</v>
      </c>
      <c r="F10" s="1">
        <v>0.11799999999999999</v>
      </c>
      <c r="G10" s="2">
        <f t="shared" si="0"/>
        <v>5.3999999999999992E-2</v>
      </c>
      <c r="H10" s="2">
        <f t="shared" si="1"/>
        <v>1.9999999999999948E-3</v>
      </c>
    </row>
    <row r="11" spans="2:9" x14ac:dyDescent="0.25">
      <c r="B11" s="1">
        <v>80</v>
      </c>
      <c r="C11" s="1">
        <v>5.8000000000000003E-2</v>
      </c>
      <c r="D11" s="1">
        <v>0.124</v>
      </c>
      <c r="E11" s="1">
        <v>0.126</v>
      </c>
      <c r="F11" s="1">
        <v>0.125</v>
      </c>
      <c r="G11" s="2">
        <f t="shared" si="0"/>
        <v>6.7000000000000004E-2</v>
      </c>
      <c r="H11" s="2">
        <f t="shared" si="1"/>
        <v>1.0000000000000009E-3</v>
      </c>
    </row>
    <row r="12" spans="2:9" x14ac:dyDescent="0.25">
      <c r="B12" s="1">
        <v>100</v>
      </c>
      <c r="C12" s="1">
        <v>6.2E-2</v>
      </c>
      <c r="D12" s="1">
        <v>0.128</v>
      </c>
      <c r="E12" s="1">
        <v>0.128</v>
      </c>
      <c r="F12" s="1">
        <v>0.126</v>
      </c>
      <c r="G12" s="2">
        <f>AVERAGE(D12:F12)-C12</f>
        <v>6.5333333333333327E-2</v>
      </c>
      <c r="H12" s="2">
        <f t="shared" si="1"/>
        <v>1.1547005383792527E-3</v>
      </c>
    </row>
    <row r="15" spans="2:9" x14ac:dyDescent="0.25">
      <c r="B15" s="1" t="s">
        <v>4</v>
      </c>
      <c r="C15" s="1">
        <v>1</v>
      </c>
      <c r="D15" s="1">
        <v>2</v>
      </c>
      <c r="E15" s="1">
        <v>3</v>
      </c>
      <c r="F15" s="1"/>
      <c r="G15" s="1">
        <v>1</v>
      </c>
      <c r="H15" s="1">
        <v>2</v>
      </c>
      <c r="I15" s="1">
        <v>3</v>
      </c>
    </row>
    <row r="16" spans="2:9" x14ac:dyDescent="0.25">
      <c r="B16" s="1">
        <v>0</v>
      </c>
      <c r="C16" s="1">
        <v>0</v>
      </c>
      <c r="D16" s="1">
        <v>0</v>
      </c>
      <c r="E16" s="1">
        <v>0</v>
      </c>
      <c r="F16" s="1"/>
      <c r="G16" s="17">
        <v>0</v>
      </c>
      <c r="H16" s="17">
        <v>0</v>
      </c>
      <c r="I16" s="17">
        <v>0</v>
      </c>
    </row>
    <row r="17" spans="2:9" x14ac:dyDescent="0.25">
      <c r="B17" s="1">
        <v>1</v>
      </c>
      <c r="C17" s="1">
        <f t="shared" ref="C17:E23" si="2">D6-$C6</f>
        <v>4.0000000000000036E-3</v>
      </c>
      <c r="D17" s="1">
        <f t="shared" si="2"/>
        <v>4.0000000000000036E-3</v>
      </c>
      <c r="E17" s="1">
        <f t="shared" si="2"/>
        <v>2.0000000000000018E-3</v>
      </c>
      <c r="F17" s="1"/>
      <c r="G17" s="17">
        <f>C17/(0.15*0.1)</f>
        <v>0.26666666666666694</v>
      </c>
      <c r="H17" s="17">
        <f t="shared" ref="H17:I23" si="3">D17/(0.15*0.1)</f>
        <v>0.26666666666666694</v>
      </c>
      <c r="I17" s="17">
        <f t="shared" si="3"/>
        <v>0.13333333333333347</v>
      </c>
    </row>
    <row r="18" spans="2:9" x14ac:dyDescent="0.25">
      <c r="B18" s="1">
        <v>10</v>
      </c>
      <c r="C18" s="1">
        <f t="shared" si="2"/>
        <v>3.5000000000000003E-2</v>
      </c>
      <c r="D18" s="1">
        <f t="shared" si="2"/>
        <v>3.4000000000000002E-2</v>
      </c>
      <c r="E18" s="1">
        <f t="shared" si="2"/>
        <v>3.6000000000000004E-2</v>
      </c>
      <c r="F18" s="1"/>
      <c r="G18" s="17">
        <f t="shared" ref="G18:G23" si="4">C18/(0.15*0.1)</f>
        <v>2.3333333333333335</v>
      </c>
      <c r="H18" s="17">
        <f t="shared" si="3"/>
        <v>2.2666666666666671</v>
      </c>
      <c r="I18" s="17">
        <f t="shared" si="3"/>
        <v>2.4000000000000004</v>
      </c>
    </row>
    <row r="19" spans="2:9" x14ac:dyDescent="0.25">
      <c r="B19" s="1">
        <v>25</v>
      </c>
      <c r="C19" s="1">
        <f t="shared" si="2"/>
        <v>4.9000000000000002E-2</v>
      </c>
      <c r="D19" s="1">
        <f t="shared" si="2"/>
        <v>0.05</v>
      </c>
      <c r="E19" s="1">
        <f t="shared" si="2"/>
        <v>4.9000000000000002E-2</v>
      </c>
      <c r="F19" s="1"/>
      <c r="G19" s="17">
        <f t="shared" si="4"/>
        <v>3.2666666666666671</v>
      </c>
      <c r="H19" s="17">
        <f t="shared" si="3"/>
        <v>3.3333333333333335</v>
      </c>
      <c r="I19" s="17">
        <f t="shared" si="3"/>
        <v>3.2666666666666671</v>
      </c>
    </row>
    <row r="20" spans="2:9" x14ac:dyDescent="0.25">
      <c r="B20" s="1">
        <v>40</v>
      </c>
      <c r="C20" s="1">
        <f t="shared" si="2"/>
        <v>6.2000000000000006E-2</v>
      </c>
      <c r="D20" s="1">
        <f t="shared" si="2"/>
        <v>6.0000000000000005E-2</v>
      </c>
      <c r="E20" s="1">
        <f t="shared" si="2"/>
        <v>6.2000000000000006E-2</v>
      </c>
      <c r="F20" s="1"/>
      <c r="G20" s="17">
        <f t="shared" si="4"/>
        <v>4.1333333333333337</v>
      </c>
      <c r="H20" s="17">
        <f t="shared" si="3"/>
        <v>4.0000000000000009</v>
      </c>
      <c r="I20" s="17">
        <f t="shared" si="3"/>
        <v>4.1333333333333337</v>
      </c>
    </row>
    <row r="21" spans="2:9" x14ac:dyDescent="0.25">
      <c r="B21" s="1">
        <v>60</v>
      </c>
      <c r="C21" s="1">
        <f t="shared" si="2"/>
        <v>5.2000000000000005E-2</v>
      </c>
      <c r="D21" s="1">
        <f t="shared" si="2"/>
        <v>5.5999999999999994E-2</v>
      </c>
      <c r="E21" s="1">
        <f t="shared" si="2"/>
        <v>5.3999999999999992E-2</v>
      </c>
      <c r="F21" s="1"/>
      <c r="G21" s="17">
        <f t="shared" si="4"/>
        <v>3.4666666666666672</v>
      </c>
      <c r="H21" s="17">
        <f t="shared" si="3"/>
        <v>3.7333333333333329</v>
      </c>
      <c r="I21" s="17">
        <f t="shared" si="3"/>
        <v>3.5999999999999996</v>
      </c>
    </row>
    <row r="22" spans="2:9" x14ac:dyDescent="0.25">
      <c r="B22" s="1">
        <v>80</v>
      </c>
      <c r="C22" s="1">
        <f t="shared" si="2"/>
        <v>6.6000000000000003E-2</v>
      </c>
      <c r="D22" s="1">
        <f t="shared" si="2"/>
        <v>6.8000000000000005E-2</v>
      </c>
      <c r="E22" s="1">
        <f t="shared" si="2"/>
        <v>6.7000000000000004E-2</v>
      </c>
      <c r="F22" s="1"/>
      <c r="G22" s="17">
        <f t="shared" si="4"/>
        <v>4.4000000000000004</v>
      </c>
      <c r="H22" s="17">
        <f t="shared" si="3"/>
        <v>4.5333333333333341</v>
      </c>
      <c r="I22" s="17">
        <f t="shared" si="3"/>
        <v>4.4666666666666668</v>
      </c>
    </row>
    <row r="23" spans="2:9" x14ac:dyDescent="0.25">
      <c r="B23" s="1">
        <v>100</v>
      </c>
      <c r="C23" s="1">
        <f t="shared" si="2"/>
        <v>6.6000000000000003E-2</v>
      </c>
      <c r="D23" s="1">
        <f t="shared" si="2"/>
        <v>6.6000000000000003E-2</v>
      </c>
      <c r="E23" s="1">
        <f t="shared" si="2"/>
        <v>6.4000000000000001E-2</v>
      </c>
      <c r="F23" s="1"/>
      <c r="G23" s="17">
        <f t="shared" si="4"/>
        <v>4.4000000000000004</v>
      </c>
      <c r="H23" s="17">
        <f t="shared" si="3"/>
        <v>4.4000000000000004</v>
      </c>
      <c r="I23" s="17">
        <f t="shared" si="3"/>
        <v>4.2666666666666666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1546-E75A-4F01-8FEF-F68C78FDE650}">
  <dimension ref="B2:I27"/>
  <sheetViews>
    <sheetView topLeftCell="A7" zoomScaleNormal="100" workbookViewId="0">
      <selection activeCell="B18" sqref="B18:B27"/>
    </sheetView>
  </sheetViews>
  <sheetFormatPr defaultRowHeight="15" x14ac:dyDescent="0.25"/>
  <cols>
    <col min="2" max="2" width="19.85546875" customWidth="1"/>
    <col min="3" max="4" width="10.7109375" bestFit="1" customWidth="1"/>
    <col min="7" max="9" width="9.5703125" bestFit="1" customWidth="1"/>
  </cols>
  <sheetData>
    <row r="2" spans="2:8" x14ac:dyDescent="0.25">
      <c r="B2" t="s">
        <v>29</v>
      </c>
      <c r="C2" s="4" t="s">
        <v>10</v>
      </c>
      <c r="D2" s="3">
        <v>44421</v>
      </c>
    </row>
    <row r="3" spans="2:8" x14ac:dyDescent="0.25">
      <c r="B3" t="s">
        <v>9</v>
      </c>
      <c r="C3" s="3"/>
    </row>
    <row r="5" spans="2:8" x14ac:dyDescent="0.25">
      <c r="B5" s="1" t="s">
        <v>4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5</v>
      </c>
      <c r="H5" s="1" t="s">
        <v>6</v>
      </c>
    </row>
    <row r="6" spans="2:8" x14ac:dyDescent="0.25">
      <c r="B6" s="1">
        <v>1</v>
      </c>
      <c r="C6" s="17">
        <v>7.1999999999999995E-2</v>
      </c>
      <c r="D6" s="17">
        <v>0.08</v>
      </c>
      <c r="E6" s="17">
        <v>7.8E-2</v>
      </c>
      <c r="F6" s="17">
        <v>7.6999999999999999E-2</v>
      </c>
      <c r="G6" s="2">
        <f>AVERAGE(D6:F6)-C6</f>
        <v>6.3333333333333297E-3</v>
      </c>
      <c r="H6" s="2">
        <f>_xlfn.STDEV.S(D6:F6)</f>
        <v>1.5275252316519479E-3</v>
      </c>
    </row>
    <row r="7" spans="2:8" x14ac:dyDescent="0.25">
      <c r="B7" s="1">
        <v>5</v>
      </c>
      <c r="C7" s="17">
        <v>7.0999999999999994E-2</v>
      </c>
      <c r="D7" s="17">
        <v>9.7000000000000003E-2</v>
      </c>
      <c r="E7" s="17">
        <v>9.9000000000000005E-2</v>
      </c>
      <c r="F7" s="17">
        <v>9.8000000000000004E-2</v>
      </c>
      <c r="G7" s="2">
        <f t="shared" ref="G7:G11" si="0">AVERAGE(D7:F7)-C7</f>
        <v>2.7000000000000024E-2</v>
      </c>
      <c r="H7" s="2">
        <f t="shared" ref="H7:H12" si="1">_xlfn.STDEV.S(D7:F7)</f>
        <v>1.0000000000000009E-3</v>
      </c>
    </row>
    <row r="8" spans="2:8" x14ac:dyDescent="0.25">
      <c r="B8" s="1">
        <v>10</v>
      </c>
      <c r="C8" s="17">
        <v>7.4999999999999997E-2</v>
      </c>
      <c r="D8" s="17">
        <v>0.113</v>
      </c>
      <c r="E8" s="17">
        <v>0.113</v>
      </c>
      <c r="F8" s="17">
        <v>0.112</v>
      </c>
      <c r="G8" s="2">
        <f t="shared" si="0"/>
        <v>3.7666666666666682E-2</v>
      </c>
      <c r="H8" s="2">
        <f t="shared" si="1"/>
        <v>5.7735026918962634E-4</v>
      </c>
    </row>
    <row r="9" spans="2:8" x14ac:dyDescent="0.25">
      <c r="B9" s="1">
        <v>15</v>
      </c>
      <c r="C9" s="17">
        <v>7.4999999999999997E-2</v>
      </c>
      <c r="D9" s="17">
        <v>0.11899999999999999</v>
      </c>
      <c r="E9" s="17">
        <v>0.11899999999999999</v>
      </c>
      <c r="F9" s="17">
        <v>0.11700000000000001</v>
      </c>
      <c r="G9" s="2">
        <f t="shared" si="0"/>
        <v>4.3333333333333335E-2</v>
      </c>
      <c r="H9" s="2">
        <f t="shared" si="1"/>
        <v>1.1547005383792447E-3</v>
      </c>
    </row>
    <row r="10" spans="2:8" x14ac:dyDescent="0.25">
      <c r="B10" s="1">
        <v>25</v>
      </c>
      <c r="C10" s="17">
        <v>7.6999999999999999E-2</v>
      </c>
      <c r="D10" s="17">
        <v>0.126</v>
      </c>
      <c r="E10" s="17">
        <v>0.11899999999999999</v>
      </c>
      <c r="F10" s="17">
        <v>0.122</v>
      </c>
      <c r="G10" s="2">
        <f t="shared" si="0"/>
        <v>4.5333333333333337E-2</v>
      </c>
      <c r="H10" s="2">
        <f t="shared" si="1"/>
        <v>3.5118845842842497E-3</v>
      </c>
    </row>
    <row r="11" spans="2:8" x14ac:dyDescent="0.25">
      <c r="B11" s="1">
        <v>40</v>
      </c>
      <c r="C11" s="17">
        <v>7.8E-2</v>
      </c>
      <c r="D11" s="17">
        <v>0.123</v>
      </c>
      <c r="E11" s="17">
        <v>0.11799999999999999</v>
      </c>
      <c r="F11" s="17">
        <v>0.12</v>
      </c>
      <c r="G11" s="2">
        <f t="shared" si="0"/>
        <v>4.2333333333333334E-2</v>
      </c>
      <c r="H11" s="2">
        <f t="shared" si="1"/>
        <v>2.5166114784235852E-3</v>
      </c>
    </row>
    <row r="12" spans="2:8" x14ac:dyDescent="0.25">
      <c r="B12" s="1">
        <v>55</v>
      </c>
      <c r="C12" s="17">
        <v>8.3000000000000004E-2</v>
      </c>
      <c r="D12" s="17">
        <v>0.11700000000000001</v>
      </c>
      <c r="E12" s="17">
        <v>0.11700000000000001</v>
      </c>
      <c r="F12" s="17">
        <v>0.114</v>
      </c>
      <c r="G12" s="2">
        <f>AVERAGE(D12:F12)-C12</f>
        <v>3.3000000000000002E-2</v>
      </c>
      <c r="H12" s="2">
        <f t="shared" si="1"/>
        <v>1.7320508075688789E-3</v>
      </c>
    </row>
    <row r="13" spans="2:8" x14ac:dyDescent="0.25">
      <c r="B13" s="1">
        <v>70</v>
      </c>
      <c r="C13" s="17">
        <v>8.8999999999999996E-2</v>
      </c>
      <c r="D13" s="17">
        <v>0.11799999999999999</v>
      </c>
      <c r="E13" s="17">
        <v>0.11600000000000001</v>
      </c>
      <c r="F13" s="17">
        <v>0.115</v>
      </c>
      <c r="G13" s="2">
        <f t="shared" ref="G13:G14" si="2">AVERAGE(D13:F13)-C13</f>
        <v>2.7333333333333334E-2</v>
      </c>
      <c r="H13" s="2">
        <f t="shared" ref="H13:H14" si="3">_xlfn.STDEV.S(D13:F13)</f>
        <v>1.5275252316519405E-3</v>
      </c>
    </row>
    <row r="14" spans="2:8" x14ac:dyDescent="0.25">
      <c r="B14" s="1">
        <v>100</v>
      </c>
      <c r="C14" s="17">
        <v>9.7000000000000003E-2</v>
      </c>
      <c r="D14" s="17">
        <v>0.122</v>
      </c>
      <c r="E14" s="17">
        <v>0.123</v>
      </c>
      <c r="F14" s="17">
        <v>0.123</v>
      </c>
      <c r="G14" s="2">
        <f t="shared" si="2"/>
        <v>2.5666666666666657E-2</v>
      </c>
      <c r="H14" s="2">
        <f t="shared" si="3"/>
        <v>5.7735026918962634E-4</v>
      </c>
    </row>
    <row r="16" spans="2:8" x14ac:dyDescent="0.25">
      <c r="B16" s="1"/>
      <c r="C16" s="1"/>
      <c r="D16" s="1"/>
    </row>
    <row r="17" spans="2:9" x14ac:dyDescent="0.25">
      <c r="B17" s="1" t="s">
        <v>4</v>
      </c>
      <c r="C17" s="1">
        <v>1</v>
      </c>
      <c r="D17" s="1">
        <v>2</v>
      </c>
      <c r="E17" s="1">
        <v>3</v>
      </c>
      <c r="F17" s="1"/>
      <c r="G17" s="1">
        <v>1</v>
      </c>
      <c r="H17" s="1">
        <v>2</v>
      </c>
      <c r="I17" s="1">
        <v>3</v>
      </c>
    </row>
    <row r="18" spans="2:9" x14ac:dyDescent="0.25">
      <c r="B18" s="1">
        <v>0</v>
      </c>
      <c r="C18" s="17">
        <v>0</v>
      </c>
      <c r="D18" s="17">
        <v>0</v>
      </c>
      <c r="E18" s="17">
        <v>0</v>
      </c>
      <c r="F18" s="1"/>
      <c r="G18" s="17">
        <v>0</v>
      </c>
      <c r="H18" s="17">
        <v>0</v>
      </c>
      <c r="I18" s="17">
        <v>0</v>
      </c>
    </row>
    <row r="19" spans="2:9" x14ac:dyDescent="0.25">
      <c r="B19" s="1">
        <v>1</v>
      </c>
      <c r="C19" s="17">
        <f t="shared" ref="C19:E24" si="4">D6-$C6</f>
        <v>8.0000000000000071E-3</v>
      </c>
      <c r="D19" s="17">
        <f t="shared" si="4"/>
        <v>6.0000000000000053E-3</v>
      </c>
      <c r="E19" s="17">
        <f t="shared" si="4"/>
        <v>5.0000000000000044E-3</v>
      </c>
      <c r="F19" s="1"/>
      <c r="G19" s="17">
        <f>C19/(0.15*0.01)</f>
        <v>5.3333333333333384</v>
      </c>
      <c r="H19" s="17">
        <f t="shared" ref="H19:I25" si="5">D19/(0.15*0.01)</f>
        <v>4.0000000000000036</v>
      </c>
      <c r="I19" s="17">
        <f t="shared" si="5"/>
        <v>3.3333333333333361</v>
      </c>
    </row>
    <row r="20" spans="2:9" x14ac:dyDescent="0.25">
      <c r="B20" s="1">
        <v>5</v>
      </c>
      <c r="C20" s="17">
        <f t="shared" si="4"/>
        <v>2.6000000000000009E-2</v>
      </c>
      <c r="D20" s="17">
        <f t="shared" si="4"/>
        <v>2.8000000000000011E-2</v>
      </c>
      <c r="E20" s="17">
        <f t="shared" si="4"/>
        <v>2.700000000000001E-2</v>
      </c>
      <c r="F20" s="1"/>
      <c r="G20" s="17">
        <f t="shared" ref="G20:G25" si="6">C20/(0.15*0.01)</f>
        <v>17.333333333333339</v>
      </c>
      <c r="H20" s="17">
        <f t="shared" si="5"/>
        <v>18.666666666666675</v>
      </c>
      <c r="I20" s="17">
        <f t="shared" si="5"/>
        <v>18.000000000000007</v>
      </c>
    </row>
    <row r="21" spans="2:9" x14ac:dyDescent="0.25">
      <c r="B21" s="1">
        <v>10</v>
      </c>
      <c r="C21" s="17">
        <f t="shared" si="4"/>
        <v>3.8000000000000006E-2</v>
      </c>
      <c r="D21" s="17">
        <f t="shared" si="4"/>
        <v>3.8000000000000006E-2</v>
      </c>
      <c r="E21" s="17">
        <f t="shared" si="4"/>
        <v>3.7000000000000005E-2</v>
      </c>
      <c r="F21" s="1"/>
      <c r="G21" s="17">
        <f t="shared" si="6"/>
        <v>25.333333333333336</v>
      </c>
      <c r="H21" s="17">
        <f t="shared" si="5"/>
        <v>25.333333333333336</v>
      </c>
      <c r="I21" s="17">
        <f t="shared" si="5"/>
        <v>24.666666666666668</v>
      </c>
    </row>
    <row r="22" spans="2:9" x14ac:dyDescent="0.25">
      <c r="B22" s="1">
        <v>15</v>
      </c>
      <c r="C22" s="17">
        <f t="shared" si="4"/>
        <v>4.3999999999999997E-2</v>
      </c>
      <c r="D22" s="17">
        <f t="shared" si="4"/>
        <v>4.3999999999999997E-2</v>
      </c>
      <c r="E22" s="17">
        <f t="shared" si="4"/>
        <v>4.200000000000001E-2</v>
      </c>
      <c r="F22" s="1"/>
      <c r="G22" s="17">
        <f t="shared" si="6"/>
        <v>29.333333333333332</v>
      </c>
      <c r="H22" s="17">
        <f t="shared" si="5"/>
        <v>29.333333333333332</v>
      </c>
      <c r="I22" s="17">
        <f t="shared" si="5"/>
        <v>28.000000000000007</v>
      </c>
    </row>
    <row r="23" spans="2:9" x14ac:dyDescent="0.25">
      <c r="B23" s="1">
        <v>25</v>
      </c>
      <c r="C23" s="17">
        <f t="shared" si="4"/>
        <v>4.9000000000000002E-2</v>
      </c>
      <c r="D23" s="17">
        <f t="shared" si="4"/>
        <v>4.1999999999999996E-2</v>
      </c>
      <c r="E23" s="17">
        <f t="shared" si="4"/>
        <v>4.4999999999999998E-2</v>
      </c>
      <c r="F23" s="1"/>
      <c r="G23" s="17">
        <f t="shared" si="6"/>
        <v>32.666666666666664</v>
      </c>
      <c r="H23" s="17">
        <f t="shared" si="5"/>
        <v>27.999999999999996</v>
      </c>
      <c r="I23" s="17">
        <f t="shared" si="5"/>
        <v>30</v>
      </c>
    </row>
    <row r="24" spans="2:9" x14ac:dyDescent="0.25">
      <c r="B24" s="1">
        <v>40</v>
      </c>
      <c r="C24" s="17">
        <f t="shared" si="4"/>
        <v>4.4999999999999998E-2</v>
      </c>
      <c r="D24" s="17">
        <f t="shared" si="4"/>
        <v>3.9999999999999994E-2</v>
      </c>
      <c r="E24" s="17">
        <f t="shared" si="4"/>
        <v>4.1999999999999996E-2</v>
      </c>
      <c r="F24" s="1"/>
      <c r="G24" s="17">
        <f t="shared" si="6"/>
        <v>30</v>
      </c>
      <c r="H24" s="17">
        <f t="shared" si="5"/>
        <v>26.666666666666661</v>
      </c>
      <c r="I24" s="17">
        <f t="shared" si="5"/>
        <v>27.999999999999996</v>
      </c>
    </row>
    <row r="25" spans="2:9" x14ac:dyDescent="0.25">
      <c r="B25" s="1">
        <v>55</v>
      </c>
      <c r="C25" s="17">
        <f>D12-$C12</f>
        <v>3.4000000000000002E-2</v>
      </c>
      <c r="D25" s="17">
        <f t="shared" ref="D25:E25" si="7">E12-$C12</f>
        <v>3.4000000000000002E-2</v>
      </c>
      <c r="E25" s="17">
        <f t="shared" si="7"/>
        <v>3.1E-2</v>
      </c>
      <c r="F25" s="1"/>
      <c r="G25" s="17">
        <f t="shared" si="6"/>
        <v>22.666666666666668</v>
      </c>
      <c r="H25" s="17">
        <f t="shared" si="5"/>
        <v>22.666666666666668</v>
      </c>
      <c r="I25" s="17">
        <f t="shared" si="5"/>
        <v>20.666666666666668</v>
      </c>
    </row>
    <row r="26" spans="2:9" x14ac:dyDescent="0.25">
      <c r="B26" s="1">
        <v>70</v>
      </c>
      <c r="C26" s="17">
        <f t="shared" ref="C26:E27" si="8">D13-$C13</f>
        <v>2.8999999999999998E-2</v>
      </c>
      <c r="D26" s="17">
        <f>E13-$C13</f>
        <v>2.700000000000001E-2</v>
      </c>
      <c r="E26" s="17">
        <f t="shared" si="8"/>
        <v>2.6000000000000009E-2</v>
      </c>
      <c r="G26" s="17">
        <f t="shared" ref="G26" si="9">C26/(0.15*0.01)</f>
        <v>19.333333333333332</v>
      </c>
      <c r="H26" s="17">
        <f t="shared" ref="H26:H27" si="10">D26/(0.15*0.01)</f>
        <v>18.000000000000007</v>
      </c>
      <c r="I26" s="17">
        <f>E26/(0.15*0.01)</f>
        <v>17.333333333333339</v>
      </c>
    </row>
    <row r="27" spans="2:9" x14ac:dyDescent="0.25">
      <c r="B27" s="1">
        <v>100</v>
      </c>
      <c r="C27" s="17">
        <f t="shared" si="8"/>
        <v>2.4999999999999994E-2</v>
      </c>
      <c r="D27" s="17">
        <f t="shared" si="8"/>
        <v>2.5999999999999995E-2</v>
      </c>
      <c r="E27" s="17">
        <f t="shared" si="8"/>
        <v>2.5999999999999995E-2</v>
      </c>
      <c r="G27" s="17">
        <f>C27/(0.15*0.01)</f>
        <v>16.666666666666664</v>
      </c>
      <c r="H27" s="17">
        <f t="shared" si="10"/>
        <v>17.333333333333329</v>
      </c>
      <c r="I27" s="17">
        <f t="shared" ref="I27" si="11">E27/(0.15*0.01)</f>
        <v>17.333333333333329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9567-3938-4131-963E-717041FC4B02}">
  <dimension ref="B2:I30"/>
  <sheetViews>
    <sheetView zoomScaleNormal="100" workbookViewId="0">
      <selection activeCell="B14" sqref="B14"/>
    </sheetView>
  </sheetViews>
  <sheetFormatPr defaultRowHeight="15" x14ac:dyDescent="0.25"/>
  <cols>
    <col min="2" max="2" width="19.85546875" customWidth="1"/>
    <col min="3" max="4" width="10.7109375" bestFit="1" customWidth="1"/>
  </cols>
  <sheetData>
    <row r="2" spans="2:8" x14ac:dyDescent="0.25">
      <c r="B2" t="s">
        <v>7</v>
      </c>
      <c r="C2" s="4" t="s">
        <v>11</v>
      </c>
      <c r="D2" s="3">
        <v>44404</v>
      </c>
    </row>
    <row r="3" spans="2:8" x14ac:dyDescent="0.25">
      <c r="B3" t="s">
        <v>9</v>
      </c>
      <c r="C3" s="3"/>
    </row>
    <row r="5" spans="2:8" x14ac:dyDescent="0.25">
      <c r="B5" s="1" t="s">
        <v>4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5</v>
      </c>
      <c r="H5" s="1" t="s">
        <v>6</v>
      </c>
    </row>
    <row r="6" spans="2:8" x14ac:dyDescent="0.25">
      <c r="B6" s="1">
        <v>1</v>
      </c>
      <c r="C6" s="1">
        <v>7.0000000000000007E-2</v>
      </c>
      <c r="D6" s="1">
        <v>7.0000000000000007E-2</v>
      </c>
      <c r="E6" s="1">
        <v>7.0000000000000007E-2</v>
      </c>
      <c r="F6" s="1">
        <v>7.0000000000000007E-2</v>
      </c>
      <c r="G6" s="2">
        <f>AVERAGE(D6:F6)-C6</f>
        <v>0</v>
      </c>
      <c r="H6" s="2">
        <f>_xlfn.STDEV.S(D6:F6)</f>
        <v>0</v>
      </c>
    </row>
    <row r="7" spans="2:8" x14ac:dyDescent="0.25">
      <c r="B7" s="1">
        <v>10</v>
      </c>
      <c r="C7" s="1">
        <v>7.0000000000000007E-2</v>
      </c>
      <c r="D7" s="1">
        <v>8.2000000000000003E-2</v>
      </c>
      <c r="E7" s="1">
        <v>8.1000000000000003E-2</v>
      </c>
      <c r="F7" s="1">
        <v>8.1000000000000003E-2</v>
      </c>
      <c r="G7" s="2">
        <f t="shared" ref="G7:G11" si="0">AVERAGE(D7:F7)-C7</f>
        <v>1.133333333333332E-2</v>
      </c>
      <c r="H7" s="2">
        <f t="shared" ref="H7:H12" si="1">_xlfn.STDEV.S(D7:F7)</f>
        <v>5.7735026918962634E-4</v>
      </c>
    </row>
    <row r="8" spans="2:8" x14ac:dyDescent="0.25">
      <c r="B8" s="1">
        <v>25</v>
      </c>
      <c r="C8" s="1">
        <v>7.5999999999999998E-2</v>
      </c>
      <c r="D8" s="1">
        <v>0.09</v>
      </c>
      <c r="E8" s="1">
        <v>9.0999999999999998E-2</v>
      </c>
      <c r="F8" s="1">
        <v>0.09</v>
      </c>
      <c r="G8" s="2">
        <f t="shared" si="0"/>
        <v>1.4333333333333337E-2</v>
      </c>
      <c r="H8" s="2">
        <f t="shared" si="1"/>
        <v>5.7735026918962634E-4</v>
      </c>
    </row>
    <row r="9" spans="2:8" x14ac:dyDescent="0.25">
      <c r="B9" s="1">
        <v>40</v>
      </c>
      <c r="C9" s="1">
        <v>7.8E-2</v>
      </c>
      <c r="D9" s="1">
        <v>9.7000000000000003E-2</v>
      </c>
      <c r="E9" s="1">
        <v>0.10100000000000001</v>
      </c>
      <c r="F9" s="1">
        <v>9.8000000000000004E-2</v>
      </c>
      <c r="G9" s="2">
        <f t="shared" si="0"/>
        <v>2.066666666666668E-2</v>
      </c>
      <c r="H9" s="2">
        <f t="shared" si="1"/>
        <v>2.0816659994661348E-3</v>
      </c>
    </row>
    <row r="10" spans="2:8" x14ac:dyDescent="0.25">
      <c r="B10" s="1">
        <v>55</v>
      </c>
      <c r="C10" s="1">
        <v>7.8E-2</v>
      </c>
      <c r="D10" s="1">
        <v>0.10199999999999999</v>
      </c>
      <c r="E10" s="1">
        <v>0.104</v>
      </c>
      <c r="F10" s="1">
        <v>0.10199999999999999</v>
      </c>
      <c r="G10" s="2">
        <f t="shared" si="0"/>
        <v>2.466666666666667E-2</v>
      </c>
      <c r="H10" s="2">
        <f t="shared" si="1"/>
        <v>1.1547005383792527E-3</v>
      </c>
    </row>
    <row r="11" spans="2:8" x14ac:dyDescent="0.25">
      <c r="B11" s="1">
        <v>65</v>
      </c>
      <c r="C11" s="1">
        <v>8.1000000000000003E-2</v>
      </c>
      <c r="D11" s="1">
        <v>0.105</v>
      </c>
      <c r="E11" s="1">
        <v>0.107</v>
      </c>
      <c r="F11" s="1">
        <v>0.107</v>
      </c>
      <c r="G11" s="2">
        <f t="shared" si="0"/>
        <v>2.5333333333333333E-2</v>
      </c>
      <c r="H11" s="2">
        <f t="shared" si="1"/>
        <v>1.1547005383792527E-3</v>
      </c>
    </row>
    <row r="12" spans="2:8" x14ac:dyDescent="0.25">
      <c r="B12" s="1">
        <v>80</v>
      </c>
      <c r="C12" s="1">
        <v>8.8999999999999996E-2</v>
      </c>
      <c r="D12" s="1">
        <v>0.114</v>
      </c>
      <c r="E12" s="1">
        <v>0.114</v>
      </c>
      <c r="F12" s="1">
        <v>0.114</v>
      </c>
      <c r="G12" s="2">
        <f>AVERAGE(D12:F12)-C12</f>
        <v>2.5000000000000008E-2</v>
      </c>
      <c r="H12" s="2">
        <f t="shared" si="1"/>
        <v>0</v>
      </c>
    </row>
    <row r="14" spans="2:8" x14ac:dyDescent="0.25">
      <c r="B14" s="1" t="s">
        <v>4</v>
      </c>
      <c r="C14" s="1" t="s">
        <v>5</v>
      </c>
      <c r="D14" s="1" t="s">
        <v>6</v>
      </c>
    </row>
    <row r="15" spans="2:8" x14ac:dyDescent="0.25">
      <c r="B15" s="1">
        <v>1</v>
      </c>
      <c r="C15" s="2">
        <f>G6/(0.15*0.01)</f>
        <v>0</v>
      </c>
      <c r="D15" s="2">
        <f>H6/(0.15*0.01)</f>
        <v>0</v>
      </c>
    </row>
    <row r="16" spans="2:8" x14ac:dyDescent="0.25">
      <c r="B16" s="1">
        <v>10</v>
      </c>
      <c r="C16" s="2">
        <f t="shared" ref="C16:C21" si="2">G7/(0.15*0.01)</f>
        <v>7.5555555555555465</v>
      </c>
      <c r="D16" s="2">
        <f t="shared" ref="D16:D21" si="3">H7/(0.15*0.01)</f>
        <v>0.38490017945975086</v>
      </c>
    </row>
    <row r="17" spans="2:9" x14ac:dyDescent="0.25">
      <c r="B17" s="1">
        <v>25</v>
      </c>
      <c r="C17" s="2">
        <f t="shared" si="2"/>
        <v>9.5555555555555571</v>
      </c>
      <c r="D17" s="2">
        <f t="shared" si="3"/>
        <v>0.38490017945975086</v>
      </c>
    </row>
    <row r="18" spans="2:9" x14ac:dyDescent="0.25">
      <c r="B18" s="1">
        <v>40</v>
      </c>
      <c r="C18" s="2">
        <f t="shared" si="2"/>
        <v>13.777777777777787</v>
      </c>
      <c r="D18" s="2">
        <f t="shared" si="3"/>
        <v>1.3877773329774232</v>
      </c>
    </row>
    <row r="19" spans="2:9" x14ac:dyDescent="0.25">
      <c r="B19" s="1">
        <v>55</v>
      </c>
      <c r="C19" s="2">
        <f t="shared" si="2"/>
        <v>16.444444444444446</v>
      </c>
      <c r="D19" s="2">
        <f t="shared" si="3"/>
        <v>0.76980035891950171</v>
      </c>
    </row>
    <row r="20" spans="2:9" x14ac:dyDescent="0.25">
      <c r="B20" s="1">
        <v>65</v>
      </c>
      <c r="C20" s="2">
        <f t="shared" si="2"/>
        <v>16.888888888888889</v>
      </c>
      <c r="D20" s="2">
        <f t="shared" si="3"/>
        <v>0.76980035891950171</v>
      </c>
    </row>
    <row r="21" spans="2:9" x14ac:dyDescent="0.25">
      <c r="B21" s="1">
        <v>80</v>
      </c>
      <c r="C21" s="2">
        <f t="shared" si="2"/>
        <v>16.666666666666671</v>
      </c>
      <c r="D21" s="2">
        <f t="shared" si="3"/>
        <v>0</v>
      </c>
    </row>
    <row r="23" spans="2:9" x14ac:dyDescent="0.25">
      <c r="B23" s="1" t="s">
        <v>4</v>
      </c>
      <c r="C23">
        <v>1</v>
      </c>
      <c r="D23">
        <v>2</v>
      </c>
      <c r="E23">
        <v>3</v>
      </c>
      <c r="G23">
        <v>1</v>
      </c>
      <c r="H23">
        <v>2</v>
      </c>
      <c r="I23">
        <v>3</v>
      </c>
    </row>
    <row r="24" spans="2:9" x14ac:dyDescent="0.25">
      <c r="B24" s="1">
        <v>1</v>
      </c>
      <c r="C24">
        <f>D6-$C6</f>
        <v>0</v>
      </c>
      <c r="D24">
        <f t="shared" ref="D24:E24" si="4">E6-$C6</f>
        <v>0</v>
      </c>
      <c r="E24">
        <f t="shared" si="4"/>
        <v>0</v>
      </c>
      <c r="G24">
        <f>C24/(0.15*0.01)</f>
        <v>0</v>
      </c>
      <c r="H24">
        <f t="shared" ref="H24:I24" si="5">D24/(0.15*0.01)</f>
        <v>0</v>
      </c>
      <c r="I24">
        <f t="shared" si="5"/>
        <v>0</v>
      </c>
    </row>
    <row r="25" spans="2:9" x14ac:dyDescent="0.25">
      <c r="B25" s="1">
        <v>10</v>
      </c>
      <c r="C25">
        <f t="shared" ref="C25:E25" si="6">D7-$C7</f>
        <v>1.1999999999999997E-2</v>
      </c>
      <c r="D25">
        <f t="shared" si="6"/>
        <v>1.0999999999999996E-2</v>
      </c>
      <c r="E25">
        <f t="shared" si="6"/>
        <v>1.0999999999999996E-2</v>
      </c>
      <c r="G25">
        <f t="shared" ref="G25:G30" si="7">C25/(0.15*0.01)</f>
        <v>7.9999999999999973</v>
      </c>
      <c r="H25">
        <f t="shared" ref="H25:H30" si="8">D25/(0.15*0.01)</f>
        <v>7.3333333333333304</v>
      </c>
      <c r="I25">
        <f t="shared" ref="I25:I30" si="9">E25/(0.15*0.01)</f>
        <v>7.3333333333333304</v>
      </c>
    </row>
    <row r="26" spans="2:9" x14ac:dyDescent="0.25">
      <c r="B26" s="1">
        <v>25</v>
      </c>
      <c r="C26">
        <f t="shared" ref="C26:E26" si="10">D8-$C8</f>
        <v>1.3999999999999999E-2</v>
      </c>
      <c r="D26">
        <f t="shared" si="10"/>
        <v>1.4999999999999999E-2</v>
      </c>
      <c r="E26">
        <f t="shared" si="10"/>
        <v>1.3999999999999999E-2</v>
      </c>
      <c r="G26">
        <f t="shared" si="7"/>
        <v>9.3333333333333321</v>
      </c>
      <c r="H26">
        <f t="shared" si="8"/>
        <v>10</v>
      </c>
      <c r="I26">
        <f t="shared" si="9"/>
        <v>9.3333333333333321</v>
      </c>
    </row>
    <row r="27" spans="2:9" x14ac:dyDescent="0.25">
      <c r="B27" s="1">
        <v>40</v>
      </c>
      <c r="C27">
        <f t="shared" ref="C27:E27" si="11">D9-$C9</f>
        <v>1.9000000000000003E-2</v>
      </c>
      <c r="D27">
        <f t="shared" si="11"/>
        <v>2.3000000000000007E-2</v>
      </c>
      <c r="E27">
        <f t="shared" si="11"/>
        <v>2.0000000000000004E-2</v>
      </c>
      <c r="G27">
        <f t="shared" si="7"/>
        <v>12.666666666666668</v>
      </c>
      <c r="H27">
        <f t="shared" si="8"/>
        <v>15.333333333333337</v>
      </c>
      <c r="I27">
        <f t="shared" si="9"/>
        <v>13.333333333333336</v>
      </c>
    </row>
    <row r="28" spans="2:9" x14ac:dyDescent="0.25">
      <c r="B28" s="1">
        <v>55</v>
      </c>
      <c r="C28">
        <f t="shared" ref="C28:E28" si="12">D10-$C10</f>
        <v>2.3999999999999994E-2</v>
      </c>
      <c r="D28">
        <f t="shared" si="12"/>
        <v>2.5999999999999995E-2</v>
      </c>
      <c r="E28">
        <f t="shared" si="12"/>
        <v>2.3999999999999994E-2</v>
      </c>
      <c r="G28">
        <f t="shared" si="7"/>
        <v>15.999999999999995</v>
      </c>
      <c r="H28">
        <f t="shared" si="8"/>
        <v>17.333333333333329</v>
      </c>
      <c r="I28">
        <f t="shared" si="9"/>
        <v>15.999999999999995</v>
      </c>
    </row>
    <row r="29" spans="2:9" x14ac:dyDescent="0.25">
      <c r="B29" s="1">
        <v>65</v>
      </c>
      <c r="C29">
        <f t="shared" ref="C29:E29" si="13">D11-$C11</f>
        <v>2.3999999999999994E-2</v>
      </c>
      <c r="D29">
        <f t="shared" si="13"/>
        <v>2.5999999999999995E-2</v>
      </c>
      <c r="E29">
        <f t="shared" si="13"/>
        <v>2.5999999999999995E-2</v>
      </c>
      <c r="G29">
        <f t="shared" si="7"/>
        <v>15.999999999999995</v>
      </c>
      <c r="H29">
        <f t="shared" si="8"/>
        <v>17.333333333333329</v>
      </c>
      <c r="I29">
        <f t="shared" si="9"/>
        <v>17.333333333333329</v>
      </c>
    </row>
    <row r="30" spans="2:9" x14ac:dyDescent="0.25">
      <c r="B30" s="1">
        <v>80</v>
      </c>
      <c r="C30">
        <f t="shared" ref="C30:E30" si="14">D12-$C12</f>
        <v>2.5000000000000008E-2</v>
      </c>
      <c r="D30">
        <f t="shared" si="14"/>
        <v>2.5000000000000008E-2</v>
      </c>
      <c r="E30">
        <f t="shared" si="14"/>
        <v>2.5000000000000008E-2</v>
      </c>
      <c r="G30">
        <f t="shared" si="7"/>
        <v>16.666666666666671</v>
      </c>
      <c r="H30">
        <f t="shared" si="8"/>
        <v>16.666666666666671</v>
      </c>
      <c r="I30">
        <f t="shared" si="9"/>
        <v>16.666666666666671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A352-FA45-4CFF-A6C4-4847A173A757}">
  <dimension ref="B2:H21"/>
  <sheetViews>
    <sheetView zoomScaleNormal="100" workbookViewId="0">
      <selection activeCell="L24" sqref="L24"/>
    </sheetView>
  </sheetViews>
  <sheetFormatPr defaultRowHeight="15" x14ac:dyDescent="0.25"/>
  <cols>
    <col min="2" max="2" width="19.85546875" customWidth="1"/>
    <col min="3" max="4" width="10.7109375" bestFit="1" customWidth="1"/>
  </cols>
  <sheetData>
    <row r="2" spans="2:8" x14ac:dyDescent="0.25">
      <c r="B2" t="s">
        <v>7</v>
      </c>
      <c r="C2" s="4" t="s">
        <v>10</v>
      </c>
      <c r="D2" s="3">
        <v>44413</v>
      </c>
    </row>
    <row r="3" spans="2:8" x14ac:dyDescent="0.25">
      <c r="B3" t="s">
        <v>9</v>
      </c>
      <c r="C3" s="3"/>
    </row>
    <row r="5" spans="2:8" x14ac:dyDescent="0.25">
      <c r="B5" s="1" t="s">
        <v>4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5</v>
      </c>
      <c r="H5" s="1" t="s">
        <v>6</v>
      </c>
    </row>
    <row r="6" spans="2:8" x14ac:dyDescent="0.25">
      <c r="B6" s="1">
        <v>1</v>
      </c>
      <c r="C6" s="1">
        <v>7.6999999999999999E-2</v>
      </c>
      <c r="D6" s="1">
        <v>7.9000000000000001E-2</v>
      </c>
      <c r="E6" s="1">
        <v>7.5999999999999998E-2</v>
      </c>
      <c r="F6" s="1">
        <f>AVERAGE(D6:E6)</f>
        <v>7.7499999999999999E-2</v>
      </c>
      <c r="G6" s="2">
        <f>AVERAGE(D6:F6)-C6</f>
        <v>5.0000000000000044E-4</v>
      </c>
      <c r="H6" s="2">
        <f>_xlfn.STDEV.S(D6:F6)</f>
        <v>1.5000000000000013E-3</v>
      </c>
    </row>
    <row r="7" spans="2:8" x14ac:dyDescent="0.25">
      <c r="B7" s="1">
        <v>10</v>
      </c>
      <c r="C7" s="1">
        <v>8.6999999999999994E-2</v>
      </c>
      <c r="D7" s="1">
        <v>9.5000000000000001E-2</v>
      </c>
      <c r="E7" s="1">
        <v>9.1999999999999998E-2</v>
      </c>
      <c r="F7" s="1">
        <f>AVERAGE(D7:E7)</f>
        <v>9.35E-2</v>
      </c>
      <c r="G7" s="2">
        <f t="shared" ref="G7:G11" si="0">AVERAGE(D7:F7)-C7</f>
        <v>6.4999999999999919E-3</v>
      </c>
      <c r="H7" s="2">
        <f t="shared" ref="H7:H12" si="1">_xlfn.STDEV.S(D7:F7)</f>
        <v>1.5000000000000013E-3</v>
      </c>
    </row>
    <row r="8" spans="2:8" x14ac:dyDescent="0.25">
      <c r="B8" s="1">
        <v>25</v>
      </c>
      <c r="C8" s="1">
        <v>8.2000000000000003E-2</v>
      </c>
      <c r="D8" s="1">
        <v>9.6000000000000002E-2</v>
      </c>
      <c r="E8" s="1">
        <v>9.4E-2</v>
      </c>
      <c r="F8" s="1">
        <v>0.10100000000000001</v>
      </c>
      <c r="G8" s="2">
        <f t="shared" si="0"/>
        <v>1.5000000000000013E-2</v>
      </c>
      <c r="H8" s="2">
        <f t="shared" si="1"/>
        <v>3.6055512754639926E-3</v>
      </c>
    </row>
    <row r="9" spans="2:8" x14ac:dyDescent="0.25">
      <c r="B9" s="1">
        <v>40</v>
      </c>
      <c r="C9" s="1">
        <v>8.7999999999999995E-2</v>
      </c>
      <c r="D9" s="1">
        <v>0.107</v>
      </c>
      <c r="E9" s="1">
        <v>0.106</v>
      </c>
      <c r="F9" s="1">
        <v>0.10299999999999999</v>
      </c>
      <c r="G9" s="2">
        <f t="shared" si="0"/>
        <v>1.7333333333333339E-2</v>
      </c>
      <c r="H9" s="2">
        <f t="shared" si="1"/>
        <v>2.0816659994661348E-3</v>
      </c>
    </row>
    <row r="10" spans="2:8" x14ac:dyDescent="0.25">
      <c r="B10" s="1">
        <v>55</v>
      </c>
      <c r="C10" s="1">
        <v>0.09</v>
      </c>
      <c r="D10" s="1">
        <v>0.108</v>
      </c>
      <c r="E10" s="1">
        <v>0.111</v>
      </c>
      <c r="F10" s="1">
        <v>0.11</v>
      </c>
      <c r="G10" s="2">
        <f t="shared" si="0"/>
        <v>1.966666666666668E-2</v>
      </c>
      <c r="H10" s="2">
        <f t="shared" si="1"/>
        <v>1.5275252316519479E-3</v>
      </c>
    </row>
    <row r="11" spans="2:8" x14ac:dyDescent="0.25">
      <c r="B11" s="1">
        <v>65</v>
      </c>
      <c r="C11" s="1">
        <v>9.2999999999999999E-2</v>
      </c>
      <c r="D11" s="1">
        <v>0.11600000000000001</v>
      </c>
      <c r="E11" s="1">
        <v>0.11799999999999999</v>
      </c>
      <c r="F11" s="1">
        <v>0.113</v>
      </c>
      <c r="G11" s="2">
        <f t="shared" si="0"/>
        <v>2.2666666666666654E-2</v>
      </c>
      <c r="H11" s="2">
        <f t="shared" si="1"/>
        <v>2.5166114784235792E-3</v>
      </c>
    </row>
    <row r="12" spans="2:8" x14ac:dyDescent="0.25">
      <c r="B12" s="1">
        <v>80</v>
      </c>
      <c r="C12" s="1">
        <v>9.2999999999999999E-2</v>
      </c>
      <c r="D12" s="1">
        <v>0.122</v>
      </c>
      <c r="E12" s="1">
        <v>0.126</v>
      </c>
      <c r="F12" s="1">
        <v>0.124</v>
      </c>
      <c r="G12" s="2">
        <f>AVERAGE(D12:F12)-C12</f>
        <v>3.1E-2</v>
      </c>
      <c r="H12" s="2">
        <f t="shared" si="1"/>
        <v>2.0000000000000018E-3</v>
      </c>
    </row>
    <row r="14" spans="2:8" x14ac:dyDescent="0.25">
      <c r="B14" s="1" t="s">
        <v>4</v>
      </c>
      <c r="C14" s="1" t="s">
        <v>5</v>
      </c>
      <c r="D14" s="1" t="s">
        <v>6</v>
      </c>
    </row>
    <row r="15" spans="2:8" x14ac:dyDescent="0.25">
      <c r="B15" s="1">
        <v>1</v>
      </c>
      <c r="C15" s="2">
        <f>G6/(0.15*0.01)</f>
        <v>0.33333333333333365</v>
      </c>
      <c r="D15" s="2">
        <f>H6/(0.15*0.01)</f>
        <v>1.0000000000000009</v>
      </c>
    </row>
    <row r="16" spans="2:8" x14ac:dyDescent="0.25">
      <c r="B16" s="1">
        <v>10</v>
      </c>
      <c r="C16" s="2">
        <f t="shared" ref="C16:D21" si="2">G7/(0.15*0.01)</f>
        <v>4.3333333333333277</v>
      </c>
      <c r="D16" s="2">
        <f t="shared" si="2"/>
        <v>1.0000000000000009</v>
      </c>
    </row>
    <row r="17" spans="2:4" x14ac:dyDescent="0.25">
      <c r="B17" s="1">
        <v>25</v>
      </c>
      <c r="C17" s="2">
        <f t="shared" si="2"/>
        <v>10.000000000000009</v>
      </c>
      <c r="D17" s="2">
        <f t="shared" si="2"/>
        <v>2.4037008503093285</v>
      </c>
    </row>
    <row r="18" spans="2:4" x14ac:dyDescent="0.25">
      <c r="B18" s="1">
        <v>40</v>
      </c>
      <c r="C18" s="2">
        <f t="shared" si="2"/>
        <v>11.555555555555559</v>
      </c>
      <c r="D18" s="2">
        <f t="shared" si="2"/>
        <v>1.3877773329774232</v>
      </c>
    </row>
    <row r="19" spans="2:4" x14ac:dyDescent="0.25">
      <c r="B19" s="1">
        <v>55</v>
      </c>
      <c r="C19" s="2">
        <f t="shared" si="2"/>
        <v>13.11111111111112</v>
      </c>
      <c r="D19" s="2">
        <f t="shared" si="2"/>
        <v>1.0183501544346318</v>
      </c>
    </row>
    <row r="20" spans="2:4" x14ac:dyDescent="0.25">
      <c r="B20" s="1">
        <v>65</v>
      </c>
      <c r="C20" s="2">
        <f t="shared" si="2"/>
        <v>15.111111111111102</v>
      </c>
      <c r="D20" s="2">
        <f t="shared" si="2"/>
        <v>1.6777409856157195</v>
      </c>
    </row>
    <row r="21" spans="2:4" x14ac:dyDescent="0.25">
      <c r="B21" s="1">
        <v>80</v>
      </c>
      <c r="C21" s="2">
        <f t="shared" si="2"/>
        <v>20.666666666666668</v>
      </c>
      <c r="D21" s="2">
        <f t="shared" si="2"/>
        <v>1.3333333333333346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247A-FB28-4C30-B8A1-C2BA09EA9C83}">
  <dimension ref="B2:I30"/>
  <sheetViews>
    <sheetView zoomScaleNormal="100" workbookViewId="0">
      <selection activeCell="I29" sqref="I29"/>
    </sheetView>
  </sheetViews>
  <sheetFormatPr defaultRowHeight="15" x14ac:dyDescent="0.25"/>
  <cols>
    <col min="2" max="2" width="19.85546875" customWidth="1"/>
    <col min="3" max="4" width="10.7109375" bestFit="1" customWidth="1"/>
  </cols>
  <sheetData>
    <row r="2" spans="2:8" x14ac:dyDescent="0.25">
      <c r="B2" t="s">
        <v>12</v>
      </c>
      <c r="C2" s="4" t="s">
        <v>10</v>
      </c>
      <c r="D2" s="3">
        <v>44411</v>
      </c>
    </row>
    <row r="3" spans="2:8" x14ac:dyDescent="0.25">
      <c r="B3" t="s">
        <v>8</v>
      </c>
    </row>
    <row r="5" spans="2:8" x14ac:dyDescent="0.25">
      <c r="B5" s="1" t="s">
        <v>4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5</v>
      </c>
      <c r="H5" s="1" t="s">
        <v>6</v>
      </c>
    </row>
    <row r="6" spans="2:8" x14ac:dyDescent="0.25">
      <c r="B6" s="1">
        <v>1</v>
      </c>
      <c r="C6" s="1">
        <v>5.0999999999999997E-2</v>
      </c>
      <c r="D6" s="1">
        <v>5.8000000000000003E-2</v>
      </c>
      <c r="E6" s="1">
        <v>5.6000000000000001E-2</v>
      </c>
      <c r="F6" s="1">
        <v>5.6000000000000001E-2</v>
      </c>
      <c r="G6" s="2">
        <f>AVERAGE(D6:F6)-C6</f>
        <v>5.666666666666674E-3</v>
      </c>
      <c r="H6" s="2">
        <f>_xlfn.STDEV.S(D6:F6)</f>
        <v>1.1547005383792525E-3</v>
      </c>
    </row>
    <row r="7" spans="2:8" x14ac:dyDescent="0.25">
      <c r="B7" s="1">
        <v>10</v>
      </c>
      <c r="C7" s="1">
        <v>5.2999999999999999E-2</v>
      </c>
      <c r="D7" s="1">
        <v>8.2000000000000003E-2</v>
      </c>
      <c r="E7" s="1">
        <v>8.2000000000000003E-2</v>
      </c>
      <c r="F7" s="1">
        <v>8.3000000000000004E-2</v>
      </c>
      <c r="G7" s="2">
        <f t="shared" ref="G7:G11" si="0">AVERAGE(D7:F7)-C7</f>
        <v>2.9333333333333329E-2</v>
      </c>
      <c r="H7" s="2">
        <f t="shared" ref="H7:H12" si="1">_xlfn.STDEV.S(D7:F7)</f>
        <v>5.7735026918962634E-4</v>
      </c>
    </row>
    <row r="8" spans="2:8" x14ac:dyDescent="0.25">
      <c r="B8" s="1">
        <v>25</v>
      </c>
      <c r="C8" s="1">
        <v>5.1999999999999998E-2</v>
      </c>
      <c r="D8" s="1">
        <v>0.10299999999999999</v>
      </c>
      <c r="E8" s="1">
        <v>0.1</v>
      </c>
      <c r="F8" s="1">
        <v>9.8000000000000004E-2</v>
      </c>
      <c r="G8" s="2">
        <f t="shared" si="0"/>
        <v>4.8333333333333346E-2</v>
      </c>
      <c r="H8" s="2">
        <f t="shared" si="1"/>
        <v>2.5166114784235783E-3</v>
      </c>
    </row>
    <row r="9" spans="2:8" x14ac:dyDescent="0.25">
      <c r="B9" s="1">
        <v>40</v>
      </c>
      <c r="C9" s="1">
        <v>5.6000000000000001E-2</v>
      </c>
      <c r="D9" s="1">
        <v>0.113</v>
      </c>
      <c r="E9" s="1">
        <v>0.111</v>
      </c>
      <c r="F9" s="1">
        <v>0.114</v>
      </c>
      <c r="G9" s="2">
        <f t="shared" si="0"/>
        <v>5.6666666666666678E-2</v>
      </c>
      <c r="H9" s="2">
        <f t="shared" si="1"/>
        <v>1.5275252316519479E-3</v>
      </c>
    </row>
    <row r="10" spans="2:8" x14ac:dyDescent="0.25">
      <c r="B10" s="1">
        <v>55</v>
      </c>
      <c r="C10" s="1">
        <v>5.7000000000000002E-2</v>
      </c>
      <c r="D10" s="1">
        <v>0.121</v>
      </c>
      <c r="E10" s="1">
        <v>0.12</v>
      </c>
      <c r="F10" s="1">
        <v>0.122</v>
      </c>
      <c r="G10" s="2">
        <f t="shared" si="0"/>
        <v>6.4000000000000001E-2</v>
      </c>
      <c r="H10" s="2">
        <f t="shared" si="1"/>
        <v>1.0000000000000009E-3</v>
      </c>
    </row>
    <row r="11" spans="2:8" x14ac:dyDescent="0.25">
      <c r="B11" s="1">
        <v>65</v>
      </c>
      <c r="C11" s="1">
        <v>6.0999999999999999E-2</v>
      </c>
      <c r="D11" s="1">
        <v>0.126</v>
      </c>
      <c r="E11" s="1">
        <v>0.13100000000000001</v>
      </c>
      <c r="F11" s="1">
        <f>AVERAGE(D11:E11)</f>
        <v>0.1285</v>
      </c>
      <c r="G11" s="2">
        <f t="shared" si="0"/>
        <v>6.7500000000000004E-2</v>
      </c>
      <c r="H11" s="2">
        <f t="shared" si="1"/>
        <v>2.5000000000000022E-3</v>
      </c>
    </row>
    <row r="12" spans="2:8" x14ac:dyDescent="0.25">
      <c r="B12" s="1">
        <v>80</v>
      </c>
      <c r="C12" s="1">
        <v>6.2E-2</v>
      </c>
      <c r="D12" s="1">
        <v>0.125</v>
      </c>
      <c r="E12" s="1">
        <v>0.13100000000000001</v>
      </c>
      <c r="F12" s="1">
        <v>0.13700000000000001</v>
      </c>
      <c r="G12" s="2">
        <f>AVERAGE(D12:F12)-C12</f>
        <v>6.9000000000000006E-2</v>
      </c>
      <c r="H12" s="2">
        <f t="shared" si="1"/>
        <v>6.0000000000000053E-3</v>
      </c>
    </row>
    <row r="14" spans="2:8" x14ac:dyDescent="0.25">
      <c r="B14" s="1" t="s">
        <v>4</v>
      </c>
      <c r="C14" s="1" t="s">
        <v>5</v>
      </c>
      <c r="D14" s="1" t="s">
        <v>6</v>
      </c>
    </row>
    <row r="15" spans="2:8" x14ac:dyDescent="0.25">
      <c r="B15" s="1">
        <v>1</v>
      </c>
      <c r="C15" s="2">
        <f>G6/(0.15*0.1)</f>
        <v>0.37777777777777827</v>
      </c>
      <c r="D15" s="2">
        <f>H6/(0.15*0.1)</f>
        <v>7.6980035891950169E-2</v>
      </c>
    </row>
    <row r="16" spans="2:8" x14ac:dyDescent="0.25">
      <c r="B16" s="1">
        <v>10</v>
      </c>
      <c r="C16" s="2">
        <f t="shared" ref="C16:D21" si="2">G7/(0.15*0.1)</f>
        <v>1.9555555555555553</v>
      </c>
      <c r="D16" s="2">
        <f t="shared" si="2"/>
        <v>3.8490017945975091E-2</v>
      </c>
    </row>
    <row r="17" spans="2:9" x14ac:dyDescent="0.25">
      <c r="B17" s="1">
        <v>25</v>
      </c>
      <c r="C17" s="2">
        <f t="shared" si="2"/>
        <v>3.2222222222222232</v>
      </c>
      <c r="D17" s="2">
        <f t="shared" si="2"/>
        <v>0.16777409856157188</v>
      </c>
    </row>
    <row r="18" spans="2:9" x14ac:dyDescent="0.25">
      <c r="B18" s="1">
        <v>40</v>
      </c>
      <c r="C18" s="2">
        <f t="shared" si="2"/>
        <v>3.7777777777777786</v>
      </c>
      <c r="D18" s="2">
        <f t="shared" si="2"/>
        <v>0.1018350154434632</v>
      </c>
    </row>
    <row r="19" spans="2:9" x14ac:dyDescent="0.25">
      <c r="B19" s="1">
        <v>55</v>
      </c>
      <c r="C19" s="2">
        <f t="shared" si="2"/>
        <v>4.2666666666666666</v>
      </c>
      <c r="D19" s="2">
        <f t="shared" si="2"/>
        <v>6.6666666666666735E-2</v>
      </c>
    </row>
    <row r="20" spans="2:9" x14ac:dyDescent="0.25">
      <c r="B20" s="1">
        <v>65</v>
      </c>
      <c r="C20" s="2">
        <f t="shared" si="2"/>
        <v>4.5000000000000009</v>
      </c>
      <c r="D20" s="2">
        <f t="shared" si="2"/>
        <v>0.16666666666666682</v>
      </c>
    </row>
    <row r="21" spans="2:9" x14ac:dyDescent="0.25">
      <c r="B21" s="1">
        <v>80</v>
      </c>
      <c r="C21" s="2">
        <f t="shared" si="2"/>
        <v>4.6000000000000005</v>
      </c>
      <c r="D21" s="2">
        <f t="shared" si="2"/>
        <v>0.40000000000000036</v>
      </c>
    </row>
    <row r="23" spans="2:9" x14ac:dyDescent="0.25">
      <c r="B23" s="1" t="s">
        <v>4</v>
      </c>
      <c r="C23">
        <v>1</v>
      </c>
      <c r="D23">
        <v>2</v>
      </c>
      <c r="E23">
        <v>3</v>
      </c>
      <c r="G23">
        <v>1</v>
      </c>
      <c r="H23">
        <v>2</v>
      </c>
      <c r="I23">
        <v>3</v>
      </c>
    </row>
    <row r="24" spans="2:9" x14ac:dyDescent="0.25">
      <c r="B24" s="1">
        <v>1</v>
      </c>
      <c r="C24">
        <f>D6-$C6</f>
        <v>7.0000000000000062E-3</v>
      </c>
      <c r="D24">
        <f t="shared" ref="D24:E24" si="3">E6-$C6</f>
        <v>5.0000000000000044E-3</v>
      </c>
      <c r="E24">
        <f t="shared" si="3"/>
        <v>5.0000000000000044E-3</v>
      </c>
      <c r="G24">
        <f>C24/(0.15*0.1)</f>
        <v>0.46666666666666712</v>
      </c>
      <c r="H24">
        <f t="shared" ref="H24:I30" si="4">D24/(0.15*0.1)</f>
        <v>0.33333333333333365</v>
      </c>
      <c r="I24">
        <f t="shared" si="4"/>
        <v>0.33333333333333365</v>
      </c>
    </row>
    <row r="25" spans="2:9" x14ac:dyDescent="0.25">
      <c r="B25" s="1">
        <v>10</v>
      </c>
      <c r="C25">
        <f t="shared" ref="C25:E30" si="5">D7-$C7</f>
        <v>2.9000000000000005E-2</v>
      </c>
      <c r="D25">
        <f t="shared" si="5"/>
        <v>2.9000000000000005E-2</v>
      </c>
      <c r="E25">
        <f t="shared" si="5"/>
        <v>3.0000000000000006E-2</v>
      </c>
      <c r="G25">
        <f t="shared" ref="G25:G30" si="6">C25/(0.15*0.1)</f>
        <v>1.9333333333333338</v>
      </c>
      <c r="H25">
        <f t="shared" si="4"/>
        <v>1.9333333333333338</v>
      </c>
      <c r="I25">
        <f t="shared" si="4"/>
        <v>2.0000000000000004</v>
      </c>
    </row>
    <row r="26" spans="2:9" x14ac:dyDescent="0.25">
      <c r="B26" s="1">
        <v>25</v>
      </c>
      <c r="C26">
        <f t="shared" si="5"/>
        <v>5.0999999999999997E-2</v>
      </c>
      <c r="D26">
        <f t="shared" si="5"/>
        <v>4.8000000000000008E-2</v>
      </c>
      <c r="E26">
        <f t="shared" si="5"/>
        <v>4.6000000000000006E-2</v>
      </c>
      <c r="G26">
        <f t="shared" si="6"/>
        <v>3.4</v>
      </c>
      <c r="H26">
        <f t="shared" si="4"/>
        <v>3.2000000000000006</v>
      </c>
      <c r="I26">
        <f t="shared" si="4"/>
        <v>3.0666666666666673</v>
      </c>
    </row>
    <row r="27" spans="2:9" x14ac:dyDescent="0.25">
      <c r="B27" s="1">
        <v>40</v>
      </c>
      <c r="C27">
        <f t="shared" si="5"/>
        <v>5.7000000000000002E-2</v>
      </c>
      <c r="D27">
        <f t="shared" si="5"/>
        <v>5.5E-2</v>
      </c>
      <c r="E27">
        <f t="shared" si="5"/>
        <v>5.8000000000000003E-2</v>
      </c>
      <c r="G27">
        <f t="shared" si="6"/>
        <v>3.8000000000000003</v>
      </c>
      <c r="H27">
        <f t="shared" si="4"/>
        <v>3.666666666666667</v>
      </c>
      <c r="I27">
        <f t="shared" si="4"/>
        <v>3.8666666666666671</v>
      </c>
    </row>
    <row r="28" spans="2:9" x14ac:dyDescent="0.25">
      <c r="B28" s="1">
        <v>55</v>
      </c>
      <c r="C28">
        <f t="shared" si="5"/>
        <v>6.4000000000000001E-2</v>
      </c>
      <c r="D28">
        <f t="shared" si="5"/>
        <v>6.3E-2</v>
      </c>
      <c r="E28">
        <f t="shared" si="5"/>
        <v>6.5000000000000002E-2</v>
      </c>
      <c r="G28">
        <f t="shared" si="6"/>
        <v>4.2666666666666666</v>
      </c>
      <c r="H28">
        <f t="shared" si="4"/>
        <v>4.2</v>
      </c>
      <c r="I28">
        <f t="shared" si="4"/>
        <v>4.3333333333333339</v>
      </c>
    </row>
    <row r="29" spans="2:9" x14ac:dyDescent="0.25">
      <c r="B29" s="1">
        <v>65</v>
      </c>
      <c r="C29">
        <f t="shared" si="5"/>
        <v>6.5000000000000002E-2</v>
      </c>
      <c r="D29">
        <f t="shared" si="5"/>
        <v>7.0000000000000007E-2</v>
      </c>
      <c r="E29">
        <f t="shared" si="5"/>
        <v>6.7500000000000004E-2</v>
      </c>
      <c r="G29">
        <f t="shared" si="6"/>
        <v>4.3333333333333339</v>
      </c>
      <c r="H29">
        <f t="shared" si="4"/>
        <v>4.666666666666667</v>
      </c>
      <c r="I29">
        <f t="shared" si="4"/>
        <v>4.5000000000000009</v>
      </c>
    </row>
    <row r="30" spans="2:9" x14ac:dyDescent="0.25">
      <c r="B30" s="1">
        <v>80</v>
      </c>
      <c r="C30">
        <f t="shared" si="5"/>
        <v>6.3E-2</v>
      </c>
      <c r="D30">
        <f t="shared" si="5"/>
        <v>6.9000000000000006E-2</v>
      </c>
      <c r="E30">
        <f t="shared" si="5"/>
        <v>7.5000000000000011E-2</v>
      </c>
      <c r="G30">
        <f t="shared" si="6"/>
        <v>4.2</v>
      </c>
      <c r="H30">
        <f t="shared" si="4"/>
        <v>4.6000000000000005</v>
      </c>
      <c r="I30">
        <f t="shared" si="4"/>
        <v>5.0000000000000009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FD5C3-CC4E-4180-A368-D54FE0DBAC13}">
  <dimension ref="B2:I23"/>
  <sheetViews>
    <sheetView topLeftCell="A4" zoomScaleNormal="100" workbookViewId="0">
      <selection activeCell="G16" sqref="G16:I23"/>
    </sheetView>
  </sheetViews>
  <sheetFormatPr defaultRowHeight="15" x14ac:dyDescent="0.25"/>
  <cols>
    <col min="2" max="2" width="19.85546875" customWidth="1"/>
    <col min="3" max="4" width="10.7109375" bestFit="1" customWidth="1"/>
  </cols>
  <sheetData>
    <row r="2" spans="2:9" x14ac:dyDescent="0.25">
      <c r="B2" t="s">
        <v>12</v>
      </c>
      <c r="C2" s="4" t="s">
        <v>10</v>
      </c>
      <c r="D2" s="3">
        <v>44411</v>
      </c>
    </row>
    <row r="3" spans="2:9" x14ac:dyDescent="0.25">
      <c r="B3" t="s">
        <v>8</v>
      </c>
    </row>
    <row r="5" spans="2:9" x14ac:dyDescent="0.25">
      <c r="B5" s="1" t="s">
        <v>4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5</v>
      </c>
      <c r="H5" s="1" t="s">
        <v>6</v>
      </c>
    </row>
    <row r="6" spans="2:9" x14ac:dyDescent="0.25">
      <c r="B6" s="1">
        <v>1</v>
      </c>
      <c r="C6" s="1">
        <v>6.0999999999999999E-2</v>
      </c>
      <c r="D6" s="1">
        <v>6.3E-2</v>
      </c>
      <c r="E6" s="1">
        <v>6.6000000000000003E-2</v>
      </c>
      <c r="F6" s="1">
        <v>6.3E-2</v>
      </c>
      <c r="G6" s="2">
        <f>AVERAGE(D6:F6)-C6</f>
        <v>3.0000000000000027E-3</v>
      </c>
      <c r="H6" s="2">
        <f>_xlfn.STDEV.S(D6:F6)</f>
        <v>1.7320508075688791E-3</v>
      </c>
    </row>
    <row r="7" spans="2:9" x14ac:dyDescent="0.25">
      <c r="B7" s="1">
        <v>10</v>
      </c>
      <c r="C7" s="1">
        <v>0.06</v>
      </c>
      <c r="D7" s="1">
        <v>0.09</v>
      </c>
      <c r="E7" s="1">
        <v>8.7999999999999995E-2</v>
      </c>
      <c r="F7" s="1">
        <v>8.2000000000000003E-2</v>
      </c>
      <c r="G7" s="2">
        <f t="shared" ref="G7:G11" si="0">AVERAGE(D7:F7)-C7</f>
        <v>2.6666666666666672E-2</v>
      </c>
      <c r="H7" s="2">
        <f t="shared" ref="H7:H12" si="1">_xlfn.STDEV.S(D7:F7)</f>
        <v>4.1633319989322608E-3</v>
      </c>
    </row>
    <row r="8" spans="2:9" x14ac:dyDescent="0.25">
      <c r="B8" s="1">
        <v>25</v>
      </c>
      <c r="C8" s="1">
        <v>6.4000000000000001E-2</v>
      </c>
      <c r="D8" s="1">
        <v>9.8000000000000004E-2</v>
      </c>
      <c r="E8" s="1">
        <v>9.6000000000000002E-2</v>
      </c>
      <c r="F8" s="1">
        <v>9.9000000000000005E-2</v>
      </c>
      <c r="G8" s="2">
        <f t="shared" si="0"/>
        <v>3.3666666666666678E-2</v>
      </c>
      <c r="H8" s="2">
        <f t="shared" si="1"/>
        <v>1.5275252316519479E-3</v>
      </c>
    </row>
    <row r="9" spans="2:9" x14ac:dyDescent="0.25">
      <c r="B9" s="1">
        <v>40</v>
      </c>
      <c r="C9" s="1">
        <v>6.9000000000000006E-2</v>
      </c>
      <c r="D9" s="1">
        <v>0.109</v>
      </c>
      <c r="E9" s="1">
        <v>0.10199999999999999</v>
      </c>
      <c r="F9" s="1">
        <v>0.109</v>
      </c>
      <c r="G9" s="2">
        <f t="shared" si="0"/>
        <v>3.7666666666666668E-2</v>
      </c>
      <c r="H9" s="2">
        <f t="shared" si="1"/>
        <v>4.0414518843273836E-3</v>
      </c>
    </row>
    <row r="10" spans="2:9" x14ac:dyDescent="0.25">
      <c r="B10" s="1">
        <v>55</v>
      </c>
      <c r="C10" s="1">
        <v>6.8000000000000005E-2</v>
      </c>
      <c r="D10" s="1">
        <v>0.11600000000000001</v>
      </c>
      <c r="E10" s="1">
        <v>0.11700000000000001</v>
      </c>
      <c r="F10" s="1">
        <v>0.11600000000000001</v>
      </c>
      <c r="G10" s="2">
        <f t="shared" si="0"/>
        <v>4.8333333333333339E-2</v>
      </c>
      <c r="H10" s="2">
        <f t="shared" si="1"/>
        <v>5.7735026918962634E-4</v>
      </c>
    </row>
    <row r="11" spans="2:9" x14ac:dyDescent="0.25">
      <c r="B11" s="1">
        <v>65</v>
      </c>
      <c r="C11" s="1">
        <v>7.0999999999999994E-2</v>
      </c>
      <c r="D11" s="1">
        <v>0.115</v>
      </c>
      <c r="E11" s="1">
        <v>0.11799999999999999</v>
      </c>
      <c r="F11" s="1">
        <v>0.122</v>
      </c>
      <c r="G11" s="2">
        <f t="shared" si="0"/>
        <v>4.7333333333333338E-2</v>
      </c>
      <c r="H11" s="2">
        <f t="shared" si="1"/>
        <v>3.5118845842842428E-3</v>
      </c>
    </row>
    <row r="12" spans="2:9" x14ac:dyDescent="0.25">
      <c r="B12" s="1">
        <v>80</v>
      </c>
      <c r="C12" s="1">
        <v>7.2999999999999995E-2</v>
      </c>
      <c r="D12" s="1">
        <v>0.129</v>
      </c>
      <c r="E12" s="1">
        <v>0.129</v>
      </c>
      <c r="F12" s="1">
        <v>0.13200000000000001</v>
      </c>
      <c r="G12" s="2">
        <f>AVERAGE(D12:F12)-C12</f>
        <v>5.7000000000000009E-2</v>
      </c>
      <c r="H12" s="2">
        <f t="shared" si="1"/>
        <v>1.7320508075688789E-3</v>
      </c>
    </row>
    <row r="15" spans="2:9" x14ac:dyDescent="0.25">
      <c r="B15" s="1" t="s">
        <v>4</v>
      </c>
      <c r="C15">
        <v>1</v>
      </c>
      <c r="D15">
        <v>2</v>
      </c>
      <c r="E15">
        <v>3</v>
      </c>
      <c r="G15">
        <v>1</v>
      </c>
      <c r="H15">
        <v>2</v>
      </c>
      <c r="I15">
        <v>3</v>
      </c>
    </row>
    <row r="16" spans="2:9" x14ac:dyDescent="0.25">
      <c r="B16" s="1">
        <v>0</v>
      </c>
      <c r="C16">
        <v>0</v>
      </c>
      <c r="D16">
        <v>0</v>
      </c>
      <c r="E16">
        <v>0</v>
      </c>
      <c r="G16" s="13">
        <v>0</v>
      </c>
      <c r="H16" s="13">
        <v>0</v>
      </c>
      <c r="I16" s="13">
        <v>0</v>
      </c>
    </row>
    <row r="17" spans="2:9" x14ac:dyDescent="0.25">
      <c r="B17" s="1">
        <v>1</v>
      </c>
      <c r="C17">
        <f t="shared" ref="C17:E23" si="2">D6-$C6</f>
        <v>2.0000000000000018E-3</v>
      </c>
      <c r="D17">
        <f t="shared" si="2"/>
        <v>5.0000000000000044E-3</v>
      </c>
      <c r="E17">
        <f t="shared" si="2"/>
        <v>2.0000000000000018E-3</v>
      </c>
      <c r="G17" s="13">
        <f>C17/(0.15*0.1)</f>
        <v>0.13333333333333347</v>
      </c>
      <c r="H17" s="13">
        <f t="shared" ref="H17:I17" si="3">D17/(0.15*0.1)</f>
        <v>0.33333333333333365</v>
      </c>
      <c r="I17" s="13">
        <f t="shared" si="3"/>
        <v>0.13333333333333347</v>
      </c>
    </row>
    <row r="18" spans="2:9" x14ac:dyDescent="0.25">
      <c r="B18" s="1">
        <v>10</v>
      </c>
      <c r="C18">
        <f t="shared" si="2"/>
        <v>0.03</v>
      </c>
      <c r="D18">
        <f t="shared" si="2"/>
        <v>2.7999999999999997E-2</v>
      </c>
      <c r="E18">
        <f t="shared" si="2"/>
        <v>2.2000000000000006E-2</v>
      </c>
      <c r="G18" s="13">
        <f t="shared" ref="G18:G23" si="4">C18/(0.15*0.1)</f>
        <v>2</v>
      </c>
      <c r="H18" s="13">
        <f t="shared" ref="H18:H23" si="5">D18/(0.15*0.1)</f>
        <v>1.8666666666666665</v>
      </c>
      <c r="I18" s="13">
        <f t="shared" ref="I18:I23" si="6">E18/(0.15*0.1)</f>
        <v>1.466666666666667</v>
      </c>
    </row>
    <row r="19" spans="2:9" x14ac:dyDescent="0.25">
      <c r="B19" s="1">
        <v>25</v>
      </c>
      <c r="C19">
        <f t="shared" si="2"/>
        <v>3.4000000000000002E-2</v>
      </c>
      <c r="D19">
        <f t="shared" si="2"/>
        <v>3.2000000000000001E-2</v>
      </c>
      <c r="E19">
        <f t="shared" si="2"/>
        <v>3.5000000000000003E-2</v>
      </c>
      <c r="G19" s="13">
        <f t="shared" si="4"/>
        <v>2.2666666666666671</v>
      </c>
      <c r="H19" s="13">
        <f t="shared" si="5"/>
        <v>2.1333333333333333</v>
      </c>
      <c r="I19" s="13">
        <f t="shared" si="6"/>
        <v>2.3333333333333335</v>
      </c>
    </row>
    <row r="20" spans="2:9" x14ac:dyDescent="0.25">
      <c r="B20" s="1">
        <v>40</v>
      </c>
      <c r="C20">
        <f t="shared" si="2"/>
        <v>3.9999999999999994E-2</v>
      </c>
      <c r="D20">
        <f t="shared" si="2"/>
        <v>3.2999999999999988E-2</v>
      </c>
      <c r="E20">
        <f t="shared" si="2"/>
        <v>3.9999999999999994E-2</v>
      </c>
      <c r="G20" s="13">
        <f t="shared" si="4"/>
        <v>2.6666666666666665</v>
      </c>
      <c r="H20" s="13">
        <f t="shared" si="5"/>
        <v>2.1999999999999993</v>
      </c>
      <c r="I20" s="13">
        <f t="shared" si="6"/>
        <v>2.6666666666666665</v>
      </c>
    </row>
    <row r="21" spans="2:9" x14ac:dyDescent="0.25">
      <c r="B21" s="1">
        <v>55</v>
      </c>
      <c r="C21">
        <f t="shared" si="2"/>
        <v>4.8000000000000001E-2</v>
      </c>
      <c r="D21">
        <f t="shared" si="2"/>
        <v>4.9000000000000002E-2</v>
      </c>
      <c r="E21">
        <f t="shared" si="2"/>
        <v>4.8000000000000001E-2</v>
      </c>
      <c r="G21" s="13">
        <f t="shared" si="4"/>
        <v>3.2</v>
      </c>
      <c r="H21" s="13">
        <f t="shared" si="5"/>
        <v>3.2666666666666671</v>
      </c>
      <c r="I21" s="13">
        <f t="shared" si="6"/>
        <v>3.2</v>
      </c>
    </row>
    <row r="22" spans="2:9" x14ac:dyDescent="0.25">
      <c r="B22" s="1">
        <v>65</v>
      </c>
      <c r="C22">
        <f t="shared" si="2"/>
        <v>4.4000000000000011E-2</v>
      </c>
      <c r="D22">
        <f t="shared" si="2"/>
        <v>4.7E-2</v>
      </c>
      <c r="E22">
        <f t="shared" si="2"/>
        <v>5.1000000000000004E-2</v>
      </c>
      <c r="G22" s="13">
        <f t="shared" si="4"/>
        <v>2.933333333333334</v>
      </c>
      <c r="H22" s="13">
        <f t="shared" si="5"/>
        <v>3.1333333333333333</v>
      </c>
      <c r="I22" s="13">
        <f t="shared" si="6"/>
        <v>3.4000000000000004</v>
      </c>
    </row>
    <row r="23" spans="2:9" x14ac:dyDescent="0.25">
      <c r="B23" s="1">
        <v>80</v>
      </c>
      <c r="C23">
        <f t="shared" si="2"/>
        <v>5.6000000000000008E-2</v>
      </c>
      <c r="D23">
        <f t="shared" si="2"/>
        <v>5.6000000000000008E-2</v>
      </c>
      <c r="E23">
        <f t="shared" si="2"/>
        <v>5.9000000000000011E-2</v>
      </c>
      <c r="G23" s="13">
        <f t="shared" si="4"/>
        <v>3.7333333333333338</v>
      </c>
      <c r="H23" s="13">
        <f t="shared" si="5"/>
        <v>3.7333333333333338</v>
      </c>
      <c r="I23" s="13">
        <f t="shared" si="6"/>
        <v>3.933333333333334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7C789-1C7C-48C6-8D60-6C1D01EE9472}">
  <dimension ref="B2:I22"/>
  <sheetViews>
    <sheetView topLeftCell="A2" zoomScaleNormal="100" workbookViewId="0">
      <selection activeCell="G16" sqref="G16:I22"/>
    </sheetView>
  </sheetViews>
  <sheetFormatPr defaultRowHeight="15" x14ac:dyDescent="0.25"/>
  <cols>
    <col min="2" max="2" width="19.85546875" customWidth="1"/>
    <col min="3" max="4" width="10.7109375" bestFit="1" customWidth="1"/>
  </cols>
  <sheetData>
    <row r="2" spans="2:9" x14ac:dyDescent="0.25">
      <c r="B2" t="s">
        <v>7</v>
      </c>
      <c r="C2" s="4" t="s">
        <v>10</v>
      </c>
      <c r="D2" s="3">
        <v>44413</v>
      </c>
    </row>
    <row r="3" spans="2:9" x14ac:dyDescent="0.25">
      <c r="B3" t="s">
        <v>9</v>
      </c>
      <c r="C3" s="3"/>
    </row>
    <row r="5" spans="2:9" x14ac:dyDescent="0.25">
      <c r="B5" s="1" t="s">
        <v>4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5</v>
      </c>
      <c r="H5" s="1" t="s">
        <v>6</v>
      </c>
    </row>
    <row r="6" spans="2:9" x14ac:dyDescent="0.25">
      <c r="B6" s="1">
        <v>1</v>
      </c>
      <c r="C6" s="1">
        <v>9.5000000000000001E-2</v>
      </c>
      <c r="D6" s="1">
        <v>9.8000000000000004E-2</v>
      </c>
      <c r="E6" s="1">
        <v>9.7000000000000003E-2</v>
      </c>
      <c r="F6" s="1">
        <v>9.7000000000000003E-2</v>
      </c>
      <c r="G6" s="2">
        <f>AVERAGE(D6:F6)-C6</f>
        <v>2.33333333333334E-3</v>
      </c>
      <c r="H6" s="2">
        <f>_xlfn.STDEV.S(D6:F6)</f>
        <v>5.7735026918962634E-4</v>
      </c>
    </row>
    <row r="7" spans="2:9" x14ac:dyDescent="0.25">
      <c r="B7" s="1">
        <v>10</v>
      </c>
      <c r="C7" s="1">
        <v>9.8000000000000004E-2</v>
      </c>
      <c r="D7" s="1">
        <v>0.113</v>
      </c>
      <c r="E7" s="1">
        <v>0.114</v>
      </c>
      <c r="F7" s="1">
        <v>0.114</v>
      </c>
      <c r="G7" s="2">
        <f t="shared" ref="G7:G11" si="0">AVERAGE(D7:F7)-C7</f>
        <v>1.5666666666666676E-2</v>
      </c>
      <c r="H7" s="2">
        <f t="shared" ref="H7:H12" si="1">_xlfn.STDEV.S(D7:F7)</f>
        <v>5.7735026918962634E-4</v>
      </c>
    </row>
    <row r="8" spans="2:9" x14ac:dyDescent="0.25">
      <c r="B8" s="1">
        <v>25</v>
      </c>
      <c r="C8" s="1">
        <v>0.10299999999999999</v>
      </c>
      <c r="D8" s="1">
        <v>0.12</v>
      </c>
      <c r="E8" s="1">
        <v>0.11600000000000001</v>
      </c>
      <c r="F8" s="1">
        <v>0.12</v>
      </c>
      <c r="G8" s="2">
        <f t="shared" si="0"/>
        <v>1.5666666666666662E-2</v>
      </c>
      <c r="H8" s="2">
        <f t="shared" si="1"/>
        <v>2.3094010767584971E-3</v>
      </c>
    </row>
    <row r="9" spans="2:9" x14ac:dyDescent="0.25">
      <c r="B9" s="1">
        <v>40</v>
      </c>
      <c r="C9" s="1">
        <v>0.105</v>
      </c>
      <c r="D9" s="1">
        <v>0.127</v>
      </c>
      <c r="E9" s="1">
        <v>0.125</v>
      </c>
      <c r="F9" s="1">
        <v>0.127</v>
      </c>
      <c r="G9" s="2">
        <f t="shared" si="0"/>
        <v>2.1333333333333329E-2</v>
      </c>
      <c r="H9" s="2">
        <f t="shared" si="1"/>
        <v>1.1547005383792527E-3</v>
      </c>
    </row>
    <row r="10" spans="2:9" x14ac:dyDescent="0.25">
      <c r="B10" s="1">
        <v>55</v>
      </c>
      <c r="C10" s="1">
        <v>0.107</v>
      </c>
      <c r="D10" s="1">
        <v>0.13500000000000001</v>
      </c>
      <c r="E10" s="1">
        <v>0.13500000000000001</v>
      </c>
      <c r="F10" s="1">
        <v>0.13600000000000001</v>
      </c>
      <c r="G10" s="2">
        <f t="shared" si="0"/>
        <v>2.8333333333333335E-2</v>
      </c>
      <c r="H10" s="2">
        <f t="shared" si="1"/>
        <v>5.7735026918962634E-4</v>
      </c>
    </row>
    <row r="11" spans="2:9" x14ac:dyDescent="0.25">
      <c r="B11" s="1">
        <v>65</v>
      </c>
      <c r="C11" s="1">
        <v>0.109</v>
      </c>
      <c r="D11" s="1">
        <v>0.13900000000000001</v>
      </c>
      <c r="E11" s="1">
        <v>0.14099999999999999</v>
      </c>
      <c r="F11" s="1">
        <v>0.13900000000000001</v>
      </c>
      <c r="G11" s="2">
        <f t="shared" si="0"/>
        <v>3.0666666666666689E-2</v>
      </c>
      <c r="H11" s="2">
        <f t="shared" si="1"/>
        <v>1.1547005383792366E-3</v>
      </c>
    </row>
    <row r="12" spans="2:9" x14ac:dyDescent="0.25">
      <c r="B12" s="1">
        <v>80</v>
      </c>
      <c r="C12" s="1">
        <v>0.108</v>
      </c>
      <c r="D12" s="1">
        <v>0.14199999999999999</v>
      </c>
      <c r="E12" s="1">
        <v>0.14099999999999999</v>
      </c>
      <c r="F12" s="1">
        <v>0.13900000000000001</v>
      </c>
      <c r="G12" s="2">
        <f>AVERAGE(D12:F12)-C12</f>
        <v>3.2666666666666663E-2</v>
      </c>
      <c r="H12" s="2">
        <f t="shared" si="1"/>
        <v>1.5275252316519329E-3</v>
      </c>
    </row>
    <row r="14" spans="2:9" x14ac:dyDescent="0.25">
      <c r="B14" s="1"/>
      <c r="C14" s="1"/>
      <c r="D14" s="1"/>
    </row>
    <row r="15" spans="2:9" x14ac:dyDescent="0.25">
      <c r="B15" s="1" t="s">
        <v>4</v>
      </c>
      <c r="C15">
        <v>1</v>
      </c>
      <c r="D15">
        <v>2</v>
      </c>
      <c r="E15">
        <v>3</v>
      </c>
      <c r="G15">
        <v>1</v>
      </c>
      <c r="H15">
        <v>2</v>
      </c>
      <c r="I15">
        <v>3</v>
      </c>
    </row>
    <row r="16" spans="2:9" x14ac:dyDescent="0.25">
      <c r="B16" s="1">
        <v>1</v>
      </c>
      <c r="C16">
        <f t="shared" ref="C16:E22" si="2">D6-$C6</f>
        <v>3.0000000000000027E-3</v>
      </c>
      <c r="D16">
        <f t="shared" si="2"/>
        <v>2.0000000000000018E-3</v>
      </c>
      <c r="E16">
        <f t="shared" si="2"/>
        <v>2.0000000000000018E-3</v>
      </c>
      <c r="G16">
        <f>C16/(0.15*0.01)</f>
        <v>2.0000000000000018</v>
      </c>
      <c r="H16">
        <f t="shared" ref="H16:I16" si="3">D16/(0.15*0.01)</f>
        <v>1.3333333333333346</v>
      </c>
      <c r="I16">
        <f t="shared" si="3"/>
        <v>1.3333333333333346</v>
      </c>
    </row>
    <row r="17" spans="2:9" x14ac:dyDescent="0.25">
      <c r="B17" s="1">
        <v>10</v>
      </c>
      <c r="C17">
        <f t="shared" si="2"/>
        <v>1.4999999999999999E-2</v>
      </c>
      <c r="D17">
        <f t="shared" si="2"/>
        <v>1.6E-2</v>
      </c>
      <c r="E17">
        <f t="shared" si="2"/>
        <v>1.6E-2</v>
      </c>
      <c r="G17">
        <f t="shared" ref="G17:G22" si="4">C17/(0.15*0.01)</f>
        <v>10</v>
      </c>
      <c r="H17">
        <f t="shared" ref="H17:H22" si="5">D17/(0.15*0.01)</f>
        <v>10.666666666666666</v>
      </c>
      <c r="I17">
        <f t="shared" ref="I17:I22" si="6">E17/(0.15*0.01)</f>
        <v>10.666666666666666</v>
      </c>
    </row>
    <row r="18" spans="2:9" x14ac:dyDescent="0.25">
      <c r="B18" s="1">
        <v>25</v>
      </c>
      <c r="C18">
        <f t="shared" si="2"/>
        <v>1.7000000000000001E-2</v>
      </c>
      <c r="D18">
        <f t="shared" si="2"/>
        <v>1.3000000000000012E-2</v>
      </c>
      <c r="E18">
        <f t="shared" si="2"/>
        <v>1.7000000000000001E-2</v>
      </c>
      <c r="G18">
        <f t="shared" si="4"/>
        <v>11.333333333333334</v>
      </c>
      <c r="H18">
        <f t="shared" si="5"/>
        <v>8.666666666666675</v>
      </c>
      <c r="I18">
        <f t="shared" si="6"/>
        <v>11.333333333333334</v>
      </c>
    </row>
    <row r="19" spans="2:9" x14ac:dyDescent="0.25">
      <c r="B19" s="1">
        <v>40</v>
      </c>
      <c r="C19">
        <f t="shared" si="2"/>
        <v>2.2000000000000006E-2</v>
      </c>
      <c r="D19">
        <f t="shared" si="2"/>
        <v>2.0000000000000004E-2</v>
      </c>
      <c r="E19">
        <f t="shared" si="2"/>
        <v>2.2000000000000006E-2</v>
      </c>
      <c r="G19">
        <f t="shared" si="4"/>
        <v>14.66666666666667</v>
      </c>
      <c r="H19">
        <f t="shared" si="5"/>
        <v>13.333333333333336</v>
      </c>
      <c r="I19">
        <f t="shared" si="6"/>
        <v>14.66666666666667</v>
      </c>
    </row>
    <row r="20" spans="2:9" x14ac:dyDescent="0.25">
      <c r="B20" s="1">
        <v>55</v>
      </c>
      <c r="C20">
        <f t="shared" si="2"/>
        <v>2.8000000000000011E-2</v>
      </c>
      <c r="D20">
        <f t="shared" si="2"/>
        <v>2.8000000000000011E-2</v>
      </c>
      <c r="E20">
        <f t="shared" si="2"/>
        <v>2.9000000000000012E-2</v>
      </c>
      <c r="G20">
        <f t="shared" si="4"/>
        <v>18.666666666666675</v>
      </c>
      <c r="H20">
        <f t="shared" si="5"/>
        <v>18.666666666666675</v>
      </c>
      <c r="I20">
        <f t="shared" si="6"/>
        <v>19.333333333333339</v>
      </c>
    </row>
    <row r="21" spans="2:9" x14ac:dyDescent="0.25">
      <c r="B21" s="1">
        <v>65</v>
      </c>
      <c r="C21">
        <f t="shared" si="2"/>
        <v>3.0000000000000013E-2</v>
      </c>
      <c r="D21">
        <f t="shared" si="2"/>
        <v>3.1999999999999987E-2</v>
      </c>
      <c r="E21">
        <f t="shared" si="2"/>
        <v>3.0000000000000013E-2</v>
      </c>
      <c r="G21">
        <f t="shared" si="4"/>
        <v>20.000000000000007</v>
      </c>
      <c r="H21">
        <f t="shared" si="5"/>
        <v>21.333333333333325</v>
      </c>
      <c r="I21">
        <f t="shared" si="6"/>
        <v>20.000000000000007</v>
      </c>
    </row>
    <row r="22" spans="2:9" x14ac:dyDescent="0.25">
      <c r="B22" s="1">
        <v>80</v>
      </c>
      <c r="C22">
        <f t="shared" si="2"/>
        <v>3.3999999999999989E-2</v>
      </c>
      <c r="D22">
        <f t="shared" si="2"/>
        <v>3.2999999999999988E-2</v>
      </c>
      <c r="E22">
        <f t="shared" si="2"/>
        <v>3.1000000000000014E-2</v>
      </c>
      <c r="G22">
        <f t="shared" si="4"/>
        <v>22.666666666666657</v>
      </c>
      <c r="H22">
        <f t="shared" si="5"/>
        <v>21.999999999999993</v>
      </c>
      <c r="I22">
        <f t="shared" si="6"/>
        <v>20.666666666666675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116B-2C8A-4053-AF1F-59CBE19E3BDF}">
  <dimension ref="B2:I22"/>
  <sheetViews>
    <sheetView topLeftCell="A2" zoomScaleNormal="100" workbookViewId="0">
      <selection activeCell="K23" sqref="K23"/>
    </sheetView>
  </sheetViews>
  <sheetFormatPr defaultRowHeight="15" x14ac:dyDescent="0.25"/>
  <cols>
    <col min="2" max="2" width="19.85546875" customWidth="1"/>
    <col min="3" max="4" width="10.7109375" bestFit="1" customWidth="1"/>
  </cols>
  <sheetData>
    <row r="2" spans="2:9" x14ac:dyDescent="0.25">
      <c r="B2" t="s">
        <v>7</v>
      </c>
      <c r="C2" s="4" t="s">
        <v>10</v>
      </c>
      <c r="D2" s="3">
        <v>44418</v>
      </c>
    </row>
    <row r="3" spans="2:9" x14ac:dyDescent="0.25">
      <c r="B3" t="s">
        <v>9</v>
      </c>
      <c r="C3" s="3"/>
    </row>
    <row r="5" spans="2:9" x14ac:dyDescent="0.25">
      <c r="B5" s="1" t="s">
        <v>4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5</v>
      </c>
      <c r="H5" s="1" t="s">
        <v>6</v>
      </c>
    </row>
    <row r="6" spans="2:9" x14ac:dyDescent="0.25">
      <c r="B6" s="1">
        <v>1</v>
      </c>
      <c r="C6" s="1">
        <v>6.5000000000000002E-2</v>
      </c>
      <c r="D6" s="1">
        <v>7.0000000000000007E-2</v>
      </c>
      <c r="E6" s="1">
        <v>7.0000000000000007E-2</v>
      </c>
      <c r="F6" s="1">
        <v>7.0999999999999994E-2</v>
      </c>
      <c r="G6" s="2">
        <f>AVERAGE(D6:F6)-C6</f>
        <v>5.3333333333333427E-3</v>
      </c>
      <c r="H6" s="2">
        <f>_xlfn.STDEV.S(D6:F6)</f>
        <v>5.7735026918961832E-4</v>
      </c>
    </row>
    <row r="7" spans="2:9" x14ac:dyDescent="0.25">
      <c r="B7" s="1">
        <v>10</v>
      </c>
      <c r="C7" s="1">
        <v>7.0000000000000007E-2</v>
      </c>
      <c r="D7" s="1">
        <v>7.9000000000000001E-2</v>
      </c>
      <c r="E7" s="1">
        <v>8.1000000000000003E-2</v>
      </c>
      <c r="F7" s="1">
        <v>8.1000000000000003E-2</v>
      </c>
      <c r="G7" s="2">
        <f t="shared" ref="G7:G11" si="0">AVERAGE(D7:F7)-C7</f>
        <v>1.0333333333333319E-2</v>
      </c>
      <c r="H7" s="2">
        <f t="shared" ref="H7:H12" si="1">_xlfn.STDEV.S(D7:F7)</f>
        <v>1.1547005383792527E-3</v>
      </c>
    </row>
    <row r="8" spans="2:9" x14ac:dyDescent="0.25">
      <c r="B8" s="1">
        <v>25</v>
      </c>
      <c r="C8" s="1">
        <v>7.3999999999999996E-2</v>
      </c>
      <c r="D8" s="1">
        <v>8.5999999999999993E-2</v>
      </c>
      <c r="E8" s="1">
        <v>8.7999999999999995E-2</v>
      </c>
      <c r="F8" s="1">
        <v>8.7999999999999995E-2</v>
      </c>
      <c r="G8" s="2">
        <f t="shared" si="0"/>
        <v>1.3333333333333336E-2</v>
      </c>
      <c r="H8" s="2">
        <f t="shared" si="1"/>
        <v>1.1547005383792527E-3</v>
      </c>
    </row>
    <row r="9" spans="2:9" x14ac:dyDescent="0.25">
      <c r="B9" s="1">
        <v>40</v>
      </c>
      <c r="C9" s="1">
        <v>7.6999999999999999E-2</v>
      </c>
      <c r="D9" s="1">
        <v>9.1999999999999998E-2</v>
      </c>
      <c r="E9" s="1">
        <v>9.2999999999999999E-2</v>
      </c>
      <c r="F9" s="1">
        <v>9.2999999999999999E-2</v>
      </c>
      <c r="G9" s="2">
        <f t="shared" si="0"/>
        <v>1.5666666666666676E-2</v>
      </c>
      <c r="H9" s="2">
        <f t="shared" si="1"/>
        <v>5.7735026918962634E-4</v>
      </c>
    </row>
    <row r="10" spans="2:9" x14ac:dyDescent="0.25">
      <c r="B10" s="1">
        <v>55</v>
      </c>
      <c r="C10" s="1">
        <v>8.1000000000000003E-2</v>
      </c>
      <c r="D10" s="1">
        <v>0.1</v>
      </c>
      <c r="E10" s="1">
        <v>9.9000000000000005E-2</v>
      </c>
      <c r="F10" s="1">
        <v>0.10100000000000001</v>
      </c>
      <c r="G10" s="2">
        <f t="shared" si="0"/>
        <v>1.9000000000000017E-2</v>
      </c>
      <c r="H10" s="2">
        <f t="shared" si="1"/>
        <v>1.0000000000000009E-3</v>
      </c>
    </row>
    <row r="11" spans="2:9" x14ac:dyDescent="0.25">
      <c r="B11" s="1">
        <v>65</v>
      </c>
      <c r="C11" s="1">
        <v>0.08</v>
      </c>
      <c r="D11" s="1">
        <v>0.10199999999999999</v>
      </c>
      <c r="E11" s="1">
        <v>0.105</v>
      </c>
      <c r="F11" s="1">
        <v>0.10199999999999999</v>
      </c>
      <c r="G11" s="2">
        <f t="shared" si="0"/>
        <v>2.2999999999999993E-2</v>
      </c>
      <c r="H11" s="2">
        <f t="shared" si="1"/>
        <v>1.7320508075688791E-3</v>
      </c>
    </row>
    <row r="12" spans="2:9" x14ac:dyDescent="0.25">
      <c r="B12" s="1">
        <v>80</v>
      </c>
      <c r="C12" s="1">
        <v>8.3000000000000004E-2</v>
      </c>
      <c r="D12" s="1">
        <v>0.113</v>
      </c>
      <c r="E12" s="1">
        <v>0.113</v>
      </c>
      <c r="F12" s="1">
        <v>0.115</v>
      </c>
      <c r="G12" s="2">
        <f>AVERAGE(D12:F12)-C12</f>
        <v>3.0666666666666675E-2</v>
      </c>
      <c r="H12" s="2">
        <f t="shared" si="1"/>
        <v>1.1547005383792527E-3</v>
      </c>
    </row>
    <row r="14" spans="2:9" x14ac:dyDescent="0.25">
      <c r="B14" s="1"/>
      <c r="C14" s="1"/>
      <c r="D14" s="1"/>
    </row>
    <row r="15" spans="2:9" x14ac:dyDescent="0.25">
      <c r="B15" s="1" t="s">
        <v>4</v>
      </c>
      <c r="C15">
        <v>1</v>
      </c>
      <c r="D15">
        <v>2</v>
      </c>
      <c r="E15">
        <v>3</v>
      </c>
      <c r="G15">
        <v>1</v>
      </c>
      <c r="H15">
        <v>2</v>
      </c>
      <c r="I15">
        <v>3</v>
      </c>
    </row>
    <row r="16" spans="2:9" x14ac:dyDescent="0.25">
      <c r="B16" s="1">
        <v>1</v>
      </c>
      <c r="C16">
        <f t="shared" ref="C16:E22" si="2">D6-$C6</f>
        <v>5.0000000000000044E-3</v>
      </c>
      <c r="D16">
        <f t="shared" si="2"/>
        <v>5.0000000000000044E-3</v>
      </c>
      <c r="E16">
        <f t="shared" si="2"/>
        <v>5.9999999999999915E-3</v>
      </c>
      <c r="G16">
        <f>C16/(0.15*0.01)</f>
        <v>3.3333333333333361</v>
      </c>
      <c r="H16">
        <f t="shared" ref="H16:I22" si="3">D16/(0.15*0.01)</f>
        <v>3.3333333333333361</v>
      </c>
      <c r="I16">
        <f t="shared" si="3"/>
        <v>3.9999999999999942</v>
      </c>
    </row>
    <row r="17" spans="2:9" x14ac:dyDescent="0.25">
      <c r="B17" s="1">
        <v>10</v>
      </c>
      <c r="C17">
        <f t="shared" si="2"/>
        <v>8.9999999999999941E-3</v>
      </c>
      <c r="D17">
        <f t="shared" si="2"/>
        <v>1.0999999999999996E-2</v>
      </c>
      <c r="E17">
        <f t="shared" si="2"/>
        <v>1.0999999999999996E-2</v>
      </c>
      <c r="G17">
        <f t="shared" ref="G17:G22" si="4">C17/(0.15*0.01)</f>
        <v>5.9999999999999956</v>
      </c>
      <c r="H17">
        <f t="shared" si="3"/>
        <v>7.3333333333333304</v>
      </c>
      <c r="I17">
        <f t="shared" si="3"/>
        <v>7.3333333333333304</v>
      </c>
    </row>
    <row r="18" spans="2:9" x14ac:dyDescent="0.25">
      <c r="B18" s="1">
        <v>25</v>
      </c>
      <c r="C18">
        <f t="shared" si="2"/>
        <v>1.1999999999999997E-2</v>
      </c>
      <c r="D18">
        <f t="shared" si="2"/>
        <v>1.3999999999999999E-2</v>
      </c>
      <c r="E18">
        <f t="shared" si="2"/>
        <v>1.3999999999999999E-2</v>
      </c>
      <c r="G18">
        <f t="shared" si="4"/>
        <v>7.9999999999999973</v>
      </c>
      <c r="H18">
        <f t="shared" si="3"/>
        <v>9.3333333333333321</v>
      </c>
      <c r="I18">
        <f t="shared" si="3"/>
        <v>9.3333333333333321</v>
      </c>
    </row>
    <row r="19" spans="2:9" x14ac:dyDescent="0.25">
      <c r="B19" s="1">
        <v>40</v>
      </c>
      <c r="C19">
        <f t="shared" si="2"/>
        <v>1.4999999999999999E-2</v>
      </c>
      <c r="D19">
        <f t="shared" si="2"/>
        <v>1.6E-2</v>
      </c>
      <c r="E19">
        <f t="shared" si="2"/>
        <v>1.6E-2</v>
      </c>
      <c r="G19">
        <f t="shared" si="4"/>
        <v>10</v>
      </c>
      <c r="H19">
        <f t="shared" si="3"/>
        <v>10.666666666666666</v>
      </c>
      <c r="I19">
        <f t="shared" si="3"/>
        <v>10.666666666666666</v>
      </c>
    </row>
    <row r="20" spans="2:9" x14ac:dyDescent="0.25">
      <c r="B20" s="1">
        <v>55</v>
      </c>
      <c r="C20">
        <f t="shared" si="2"/>
        <v>1.9000000000000003E-2</v>
      </c>
      <c r="D20">
        <f t="shared" si="2"/>
        <v>1.8000000000000002E-2</v>
      </c>
      <c r="E20">
        <f t="shared" si="2"/>
        <v>2.0000000000000004E-2</v>
      </c>
      <c r="G20">
        <f t="shared" si="4"/>
        <v>12.666666666666668</v>
      </c>
      <c r="H20">
        <f t="shared" si="3"/>
        <v>12.000000000000002</v>
      </c>
      <c r="I20">
        <f t="shared" si="3"/>
        <v>13.333333333333336</v>
      </c>
    </row>
    <row r="21" spans="2:9" x14ac:dyDescent="0.25">
      <c r="B21" s="1">
        <v>65</v>
      </c>
      <c r="C21">
        <f t="shared" si="2"/>
        <v>2.1999999999999992E-2</v>
      </c>
      <c r="D21">
        <f t="shared" si="2"/>
        <v>2.4999999999999994E-2</v>
      </c>
      <c r="E21">
        <f t="shared" si="2"/>
        <v>2.1999999999999992E-2</v>
      </c>
      <c r="G21">
        <f t="shared" si="4"/>
        <v>14.666666666666661</v>
      </c>
      <c r="H21">
        <f t="shared" si="3"/>
        <v>16.666666666666664</v>
      </c>
      <c r="I21">
        <f t="shared" si="3"/>
        <v>14.666666666666661</v>
      </c>
    </row>
    <row r="22" spans="2:9" x14ac:dyDescent="0.25">
      <c r="B22" s="1">
        <v>80</v>
      </c>
      <c r="C22">
        <f t="shared" si="2"/>
        <v>0.03</v>
      </c>
      <c r="D22">
        <f t="shared" si="2"/>
        <v>0.03</v>
      </c>
      <c r="E22">
        <f t="shared" si="2"/>
        <v>3.2000000000000001E-2</v>
      </c>
      <c r="G22">
        <f t="shared" si="4"/>
        <v>20</v>
      </c>
      <c r="H22">
        <f t="shared" si="3"/>
        <v>20</v>
      </c>
      <c r="I22">
        <f t="shared" si="3"/>
        <v>21.333333333333332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F42B-19BE-4137-861A-EE49EB22E26A}">
  <dimension ref="B2:I23"/>
  <sheetViews>
    <sheetView zoomScaleNormal="100" workbookViewId="0">
      <selection activeCell="L15" sqref="L15"/>
    </sheetView>
  </sheetViews>
  <sheetFormatPr defaultRowHeight="15" x14ac:dyDescent="0.25"/>
  <cols>
    <col min="2" max="2" width="19.85546875" customWidth="1"/>
    <col min="3" max="4" width="10.7109375" bestFit="1" customWidth="1"/>
  </cols>
  <sheetData>
    <row r="2" spans="2:9" x14ac:dyDescent="0.25">
      <c r="B2" t="s">
        <v>28</v>
      </c>
      <c r="C2" s="4" t="s">
        <v>10</v>
      </c>
      <c r="D2" s="3">
        <v>44421</v>
      </c>
    </row>
    <row r="3" spans="2:9" x14ac:dyDescent="0.25">
      <c r="B3" t="s">
        <v>9</v>
      </c>
      <c r="C3" s="3"/>
    </row>
    <row r="5" spans="2:9" x14ac:dyDescent="0.25">
      <c r="B5" s="1" t="s">
        <v>4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5</v>
      </c>
      <c r="H5" s="1" t="s">
        <v>6</v>
      </c>
    </row>
    <row r="6" spans="2:9" x14ac:dyDescent="0.25">
      <c r="B6" s="1">
        <v>1</v>
      </c>
      <c r="C6" s="17">
        <v>7.9000000000000001E-2</v>
      </c>
      <c r="D6" s="17">
        <v>8.2000000000000003E-2</v>
      </c>
      <c r="E6" s="17">
        <v>8.2000000000000003E-2</v>
      </c>
      <c r="F6" s="17">
        <v>8.3000000000000004E-2</v>
      </c>
      <c r="G6" s="2">
        <f>AVERAGE(D6:F6)-C6</f>
        <v>3.333333333333327E-3</v>
      </c>
      <c r="H6" s="2">
        <f>_xlfn.STDEV.S(D6:F6)</f>
        <v>5.7735026918962634E-4</v>
      </c>
    </row>
    <row r="7" spans="2:9" x14ac:dyDescent="0.25">
      <c r="B7" s="1">
        <v>10</v>
      </c>
      <c r="C7" s="17">
        <v>8.2000000000000003E-2</v>
      </c>
      <c r="D7" s="17">
        <v>9.8000000000000004E-2</v>
      </c>
      <c r="E7" s="17">
        <v>0.1</v>
      </c>
      <c r="F7" s="17">
        <v>9.8000000000000004E-2</v>
      </c>
      <c r="G7" s="2">
        <f t="shared" ref="G7:G11" si="0">AVERAGE(D7:F7)-C7</f>
        <v>1.6666666666666677E-2</v>
      </c>
      <c r="H7" s="2">
        <f t="shared" ref="H7:H12" si="1">_xlfn.STDEV.S(D7:F7)</f>
        <v>1.1547005383792527E-3</v>
      </c>
    </row>
    <row r="8" spans="2:9" x14ac:dyDescent="0.25">
      <c r="B8" s="1">
        <v>25</v>
      </c>
      <c r="C8" s="17">
        <v>8.4000000000000005E-2</v>
      </c>
      <c r="D8" s="17">
        <v>0.113</v>
      </c>
      <c r="E8" s="17">
        <v>0.11</v>
      </c>
      <c r="F8" s="17">
        <v>0.108</v>
      </c>
      <c r="G8" s="2">
        <f t="shared" si="0"/>
        <v>2.6333333333333334E-2</v>
      </c>
      <c r="H8" s="2">
        <f t="shared" si="1"/>
        <v>2.5166114784235852E-3</v>
      </c>
    </row>
    <row r="9" spans="2:9" x14ac:dyDescent="0.25">
      <c r="B9" s="1">
        <v>40</v>
      </c>
      <c r="C9" s="17">
        <v>8.4000000000000005E-2</v>
      </c>
      <c r="D9" s="17">
        <v>0.11899999999999999</v>
      </c>
      <c r="E9" s="17">
        <v>0.11799999999999999</v>
      </c>
      <c r="F9" s="17">
        <v>0.115</v>
      </c>
      <c r="G9" s="2">
        <f t="shared" si="0"/>
        <v>3.3333333333333326E-2</v>
      </c>
      <c r="H9" s="2">
        <f t="shared" si="1"/>
        <v>2.081665999466127E-3</v>
      </c>
    </row>
    <row r="10" spans="2:9" x14ac:dyDescent="0.25">
      <c r="B10" s="1">
        <v>55</v>
      </c>
      <c r="C10" s="17">
        <v>9.0999999999999998E-2</v>
      </c>
      <c r="D10" s="17">
        <v>0.123</v>
      </c>
      <c r="E10" s="17">
        <v>0.123</v>
      </c>
      <c r="F10" s="17">
        <v>0.129</v>
      </c>
      <c r="G10" s="2">
        <f t="shared" si="0"/>
        <v>3.4000000000000002E-2</v>
      </c>
      <c r="H10" s="2">
        <f t="shared" si="1"/>
        <v>3.4641016151377578E-3</v>
      </c>
    </row>
    <row r="11" spans="2:9" x14ac:dyDescent="0.25">
      <c r="B11" s="1">
        <v>65</v>
      </c>
      <c r="C11" s="17">
        <v>9.2999999999999999E-2</v>
      </c>
      <c r="D11" s="17">
        <v>0.13700000000000001</v>
      </c>
      <c r="E11" s="17">
        <v>0.128</v>
      </c>
      <c r="F11" s="17">
        <v>0.13600000000000001</v>
      </c>
      <c r="G11" s="2">
        <f t="shared" si="0"/>
        <v>4.0666666666666684E-2</v>
      </c>
      <c r="H11" s="2">
        <f t="shared" si="1"/>
        <v>4.9328828623162518E-3</v>
      </c>
    </row>
    <row r="12" spans="2:9" x14ac:dyDescent="0.25">
      <c r="B12" s="1">
        <v>80</v>
      </c>
      <c r="C12" s="17">
        <v>0.09</v>
      </c>
      <c r="D12" s="17">
        <v>0.13300000000000001</v>
      </c>
      <c r="E12" s="17">
        <v>0.13400000000000001</v>
      </c>
      <c r="F12" s="17">
        <v>0.13300000000000001</v>
      </c>
      <c r="G12" s="2">
        <f>AVERAGE(D12:F12)-C12</f>
        <v>4.3333333333333335E-2</v>
      </c>
      <c r="H12" s="2">
        <f t="shared" si="1"/>
        <v>5.7735026918962634E-4</v>
      </c>
    </row>
    <row r="14" spans="2:9" x14ac:dyDescent="0.25">
      <c r="B14" s="1"/>
      <c r="C14" s="1"/>
      <c r="D14" s="1"/>
    </row>
    <row r="15" spans="2:9" x14ac:dyDescent="0.25">
      <c r="B15" s="1" t="s">
        <v>4</v>
      </c>
      <c r="C15" s="1">
        <v>1</v>
      </c>
      <c r="D15" s="1">
        <v>2</v>
      </c>
      <c r="E15" s="1">
        <v>3</v>
      </c>
      <c r="G15" s="18">
        <v>1</v>
      </c>
      <c r="H15" s="18">
        <v>2</v>
      </c>
      <c r="I15" s="18">
        <v>3</v>
      </c>
    </row>
    <row r="16" spans="2:9" x14ac:dyDescent="0.25">
      <c r="B16" s="1">
        <v>0</v>
      </c>
      <c r="C16" s="1">
        <v>0</v>
      </c>
      <c r="D16" s="1">
        <v>0</v>
      </c>
      <c r="E16" s="1">
        <v>0</v>
      </c>
      <c r="G16" s="17">
        <f>C16/(0.15*0.01)</f>
        <v>0</v>
      </c>
      <c r="H16" s="17">
        <f t="shared" ref="H16:I17" si="2">D16/(0.15*0.01)</f>
        <v>0</v>
      </c>
      <c r="I16" s="17">
        <f t="shared" si="2"/>
        <v>0</v>
      </c>
    </row>
    <row r="17" spans="2:9" x14ac:dyDescent="0.25">
      <c r="B17" s="1">
        <v>1</v>
      </c>
      <c r="C17" s="17">
        <f t="shared" ref="C17:E23" si="3">D6-$C6</f>
        <v>3.0000000000000027E-3</v>
      </c>
      <c r="D17" s="17">
        <f t="shared" si="3"/>
        <v>3.0000000000000027E-3</v>
      </c>
      <c r="E17" s="1">
        <f t="shared" si="3"/>
        <v>4.0000000000000036E-3</v>
      </c>
      <c r="G17" s="17">
        <f>C17/(0.15*0.01)</f>
        <v>2.0000000000000018</v>
      </c>
      <c r="H17" s="17">
        <f t="shared" si="2"/>
        <v>2.0000000000000018</v>
      </c>
      <c r="I17" s="17">
        <f t="shared" si="2"/>
        <v>2.6666666666666692</v>
      </c>
    </row>
    <row r="18" spans="2:9" x14ac:dyDescent="0.25">
      <c r="B18" s="1">
        <v>10</v>
      </c>
      <c r="C18" s="1">
        <f t="shared" si="3"/>
        <v>1.6E-2</v>
      </c>
      <c r="D18" s="1">
        <f t="shared" si="3"/>
        <v>1.8000000000000002E-2</v>
      </c>
      <c r="E18" s="1">
        <f t="shared" si="3"/>
        <v>1.6E-2</v>
      </c>
      <c r="G18" s="17">
        <f t="shared" ref="G18:G23" si="4">C18/(0.15*0.01)</f>
        <v>10.666666666666666</v>
      </c>
      <c r="H18" s="17">
        <f t="shared" ref="H18:I23" si="5">D18/(0.15*0.01)</f>
        <v>12.000000000000002</v>
      </c>
      <c r="I18" s="17">
        <f t="shared" si="5"/>
        <v>10.666666666666666</v>
      </c>
    </row>
    <row r="19" spans="2:9" x14ac:dyDescent="0.25">
      <c r="B19" s="1">
        <v>25</v>
      </c>
      <c r="C19" s="1">
        <f t="shared" si="3"/>
        <v>2.8999999999999998E-2</v>
      </c>
      <c r="D19" s="1">
        <f t="shared" si="3"/>
        <v>2.5999999999999995E-2</v>
      </c>
      <c r="E19" s="1">
        <f t="shared" si="3"/>
        <v>2.3999999999999994E-2</v>
      </c>
      <c r="G19" s="17">
        <f t="shared" si="4"/>
        <v>19.333333333333332</v>
      </c>
      <c r="H19" s="17">
        <f t="shared" si="5"/>
        <v>17.333333333333329</v>
      </c>
      <c r="I19" s="17">
        <f t="shared" si="5"/>
        <v>15.999999999999995</v>
      </c>
    </row>
    <row r="20" spans="2:9" x14ac:dyDescent="0.25">
      <c r="B20" s="1">
        <v>40</v>
      </c>
      <c r="C20" s="1">
        <f t="shared" si="3"/>
        <v>3.4999999999999989E-2</v>
      </c>
      <c r="D20" s="17">
        <f t="shared" si="3"/>
        <v>3.3999999999999989E-2</v>
      </c>
      <c r="E20" s="1">
        <f t="shared" si="3"/>
        <v>3.1E-2</v>
      </c>
      <c r="G20" s="17">
        <f t="shared" si="4"/>
        <v>23.333333333333325</v>
      </c>
      <c r="H20" s="17">
        <f t="shared" si="5"/>
        <v>22.666666666666657</v>
      </c>
      <c r="I20" s="17">
        <f t="shared" si="5"/>
        <v>20.666666666666668</v>
      </c>
    </row>
    <row r="21" spans="2:9" x14ac:dyDescent="0.25">
      <c r="B21" s="1">
        <v>55</v>
      </c>
      <c r="C21" s="17">
        <f t="shared" si="3"/>
        <v>3.2000000000000001E-2</v>
      </c>
      <c r="D21" s="1">
        <f t="shared" si="3"/>
        <v>3.2000000000000001E-2</v>
      </c>
      <c r="E21" s="1">
        <f t="shared" si="3"/>
        <v>3.8000000000000006E-2</v>
      </c>
      <c r="G21" s="17">
        <f t="shared" si="4"/>
        <v>21.333333333333332</v>
      </c>
      <c r="H21" s="17">
        <f t="shared" si="5"/>
        <v>21.333333333333332</v>
      </c>
      <c r="I21" s="17">
        <f t="shared" si="5"/>
        <v>25.333333333333336</v>
      </c>
    </row>
    <row r="22" spans="2:9" x14ac:dyDescent="0.25">
      <c r="B22" s="1">
        <v>65</v>
      </c>
      <c r="C22" s="1">
        <f t="shared" si="3"/>
        <v>4.4000000000000011E-2</v>
      </c>
      <c r="D22" s="1">
        <f t="shared" si="3"/>
        <v>3.5000000000000003E-2</v>
      </c>
      <c r="E22" s="1">
        <f t="shared" si="3"/>
        <v>4.300000000000001E-2</v>
      </c>
      <c r="G22" s="17">
        <f t="shared" si="4"/>
        <v>29.333333333333339</v>
      </c>
      <c r="H22" s="17">
        <f t="shared" si="5"/>
        <v>23.333333333333336</v>
      </c>
      <c r="I22" s="17">
        <f t="shared" si="5"/>
        <v>28.666666666666671</v>
      </c>
    </row>
    <row r="23" spans="2:9" x14ac:dyDescent="0.25">
      <c r="B23" s="1">
        <v>80</v>
      </c>
      <c r="C23" s="1">
        <f t="shared" si="3"/>
        <v>4.300000000000001E-2</v>
      </c>
      <c r="D23" s="1">
        <f t="shared" si="3"/>
        <v>4.4000000000000011E-2</v>
      </c>
      <c r="E23" s="17">
        <f t="shared" si="3"/>
        <v>4.300000000000001E-2</v>
      </c>
      <c r="G23" s="17">
        <f t="shared" si="4"/>
        <v>28.666666666666671</v>
      </c>
      <c r="H23" s="17">
        <f t="shared" si="5"/>
        <v>29.333333333333339</v>
      </c>
      <c r="I23" s="17">
        <f t="shared" si="5"/>
        <v>28.666666666666671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29A7-3FA9-4614-819C-6DBBCEA31C16}">
  <dimension ref="B2:I23"/>
  <sheetViews>
    <sheetView topLeftCell="A7" zoomScaleNormal="100" workbookViewId="0">
      <selection activeCell="G16" sqref="G16:I23"/>
    </sheetView>
  </sheetViews>
  <sheetFormatPr defaultRowHeight="15" x14ac:dyDescent="0.25"/>
  <cols>
    <col min="2" max="2" width="19.85546875" customWidth="1"/>
    <col min="3" max="4" width="10.7109375" bestFit="1" customWidth="1"/>
  </cols>
  <sheetData>
    <row r="2" spans="2:9" x14ac:dyDescent="0.25">
      <c r="B2" t="s">
        <v>12</v>
      </c>
      <c r="C2" s="4" t="s">
        <v>10</v>
      </c>
      <c r="D2" s="3">
        <v>44411</v>
      </c>
    </row>
    <row r="3" spans="2:9" x14ac:dyDescent="0.25">
      <c r="B3" t="s">
        <v>8</v>
      </c>
    </row>
    <row r="5" spans="2:9" x14ac:dyDescent="0.25">
      <c r="B5" s="1" t="s">
        <v>4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5</v>
      </c>
      <c r="H5" s="1" t="s">
        <v>6</v>
      </c>
    </row>
    <row r="6" spans="2:9" x14ac:dyDescent="0.25">
      <c r="B6" s="1">
        <v>1</v>
      </c>
      <c r="C6" s="1">
        <v>7.0999999999999994E-2</v>
      </c>
      <c r="D6" s="1">
        <v>7.6999999999999999E-2</v>
      </c>
      <c r="E6" s="1">
        <v>7.8E-2</v>
      </c>
      <c r="F6" s="1">
        <v>7.5999999999999998E-2</v>
      </c>
      <c r="G6" s="2">
        <f>AVERAGE(D6:F6)-C6</f>
        <v>6.0000000000000053E-3</v>
      </c>
      <c r="H6" s="2">
        <f>_xlfn.STDEV.S(D6:F6)</f>
        <v>1.0000000000000009E-3</v>
      </c>
    </row>
    <row r="7" spans="2:9" x14ac:dyDescent="0.25">
      <c r="B7" s="1">
        <v>10</v>
      </c>
      <c r="C7" s="1">
        <v>7.3999999999999996E-2</v>
      </c>
      <c r="D7" s="1">
        <v>0.107</v>
      </c>
      <c r="E7" s="1">
        <v>0.109</v>
      </c>
      <c r="F7" s="1">
        <v>0.108</v>
      </c>
      <c r="G7" s="2">
        <f t="shared" ref="G7:G11" si="0">AVERAGE(D7:F7)-C7</f>
        <v>3.4000000000000002E-2</v>
      </c>
      <c r="H7" s="2">
        <f t="shared" ref="H7:H12" si="1">_xlfn.STDEV.S(D7:F7)</f>
        <v>1.0000000000000009E-3</v>
      </c>
    </row>
    <row r="8" spans="2:9" x14ac:dyDescent="0.25">
      <c r="B8" s="1">
        <v>25</v>
      </c>
      <c r="C8" s="1">
        <v>7.5999999999999998E-2</v>
      </c>
      <c r="D8" s="1">
        <v>0.13600000000000001</v>
      </c>
      <c r="E8" s="1">
        <v>0.13400000000000001</v>
      </c>
      <c r="F8" s="1">
        <v>0.13200000000000001</v>
      </c>
      <c r="G8" s="2">
        <f t="shared" si="0"/>
        <v>5.800000000000001E-2</v>
      </c>
      <c r="H8" s="2">
        <f t="shared" si="1"/>
        <v>2.0000000000000018E-3</v>
      </c>
    </row>
    <row r="9" spans="2:9" x14ac:dyDescent="0.25">
      <c r="B9" s="1">
        <v>40</v>
      </c>
      <c r="C9" s="1">
        <v>7.4999999999999997E-2</v>
      </c>
      <c r="D9" s="1">
        <v>0.14599999999999999</v>
      </c>
      <c r="E9" s="1">
        <v>0.14699999999999999</v>
      </c>
      <c r="F9" s="1">
        <v>0.152</v>
      </c>
      <c r="G9" s="2">
        <f t="shared" si="0"/>
        <v>7.333333333333332E-2</v>
      </c>
      <c r="H9" s="2">
        <f t="shared" si="1"/>
        <v>3.2145502536643214E-3</v>
      </c>
    </row>
    <row r="10" spans="2:9" x14ac:dyDescent="0.25">
      <c r="B10" s="1">
        <v>55</v>
      </c>
      <c r="C10" s="1">
        <v>7.4999999999999997E-2</v>
      </c>
      <c r="D10" s="1">
        <v>0.16</v>
      </c>
      <c r="E10" s="1">
        <v>0.16200000000000001</v>
      </c>
      <c r="F10" s="1">
        <v>0.16300000000000001</v>
      </c>
      <c r="G10" s="2">
        <f t="shared" si="0"/>
        <v>8.6666666666666656E-2</v>
      </c>
      <c r="H10" s="2">
        <f t="shared" si="1"/>
        <v>1.5275252316519481E-3</v>
      </c>
    </row>
    <row r="11" spans="2:9" x14ac:dyDescent="0.25">
      <c r="B11" s="1">
        <v>65</v>
      </c>
      <c r="C11" s="1">
        <v>7.9000000000000001E-2</v>
      </c>
      <c r="D11" s="1">
        <v>0.17699999999999999</v>
      </c>
      <c r="E11" s="1">
        <v>0.17799999999999999</v>
      </c>
      <c r="F11" s="1">
        <v>0.17799999999999999</v>
      </c>
      <c r="G11" s="2">
        <f t="shared" si="0"/>
        <v>9.8666666666666639E-2</v>
      </c>
      <c r="H11" s="2">
        <f t="shared" si="1"/>
        <v>5.7735026918962634E-4</v>
      </c>
    </row>
    <row r="12" spans="2:9" x14ac:dyDescent="0.25">
      <c r="B12" s="1">
        <v>80</v>
      </c>
      <c r="C12" s="1">
        <v>8.6999999999999994E-2</v>
      </c>
      <c r="D12" s="1">
        <v>0.182</v>
      </c>
      <c r="E12" s="1">
        <v>0.183</v>
      </c>
      <c r="F12" s="1">
        <v>0.182</v>
      </c>
      <c r="G12" s="2">
        <f>AVERAGE(D12:F12)-C12</f>
        <v>9.5333333333333325E-2</v>
      </c>
      <c r="H12" s="2">
        <f t="shared" si="1"/>
        <v>5.7735026918962634E-4</v>
      </c>
    </row>
    <row r="15" spans="2:9" x14ac:dyDescent="0.25">
      <c r="B15" s="1" t="s">
        <v>4</v>
      </c>
      <c r="C15" s="1">
        <v>1</v>
      </c>
      <c r="D15" s="1">
        <v>2</v>
      </c>
      <c r="E15" s="1">
        <v>3</v>
      </c>
      <c r="F15" s="1"/>
      <c r="G15" s="1">
        <v>1</v>
      </c>
      <c r="H15" s="1">
        <v>2</v>
      </c>
      <c r="I15" s="1">
        <v>3</v>
      </c>
    </row>
    <row r="16" spans="2:9" x14ac:dyDescent="0.25">
      <c r="B16" s="1">
        <v>0</v>
      </c>
      <c r="C16" s="1">
        <v>0</v>
      </c>
      <c r="D16" s="1">
        <v>0</v>
      </c>
      <c r="E16" s="1">
        <v>0</v>
      </c>
      <c r="F16" s="1"/>
      <c r="G16" s="17">
        <v>0</v>
      </c>
      <c r="H16" s="17">
        <v>0</v>
      </c>
      <c r="I16" s="17">
        <v>0</v>
      </c>
    </row>
    <row r="17" spans="2:9" x14ac:dyDescent="0.25">
      <c r="B17" s="1">
        <v>1</v>
      </c>
      <c r="C17" s="1">
        <f t="shared" ref="C17:E23" si="2">D6-$C6</f>
        <v>6.0000000000000053E-3</v>
      </c>
      <c r="D17" s="1">
        <f t="shared" si="2"/>
        <v>7.0000000000000062E-3</v>
      </c>
      <c r="E17" s="1">
        <f t="shared" si="2"/>
        <v>5.0000000000000044E-3</v>
      </c>
      <c r="F17" s="1"/>
      <c r="G17" s="17">
        <f>C17/(0.15*0.1)</f>
        <v>0.40000000000000036</v>
      </c>
      <c r="H17" s="17">
        <f t="shared" ref="H17:I23" si="3">D17/(0.15*0.1)</f>
        <v>0.46666666666666712</v>
      </c>
      <c r="I17" s="17">
        <f t="shared" si="3"/>
        <v>0.33333333333333365</v>
      </c>
    </row>
    <row r="18" spans="2:9" x14ac:dyDescent="0.25">
      <c r="B18" s="1">
        <v>10</v>
      </c>
      <c r="C18" s="1">
        <f t="shared" si="2"/>
        <v>3.3000000000000002E-2</v>
      </c>
      <c r="D18" s="1">
        <f t="shared" si="2"/>
        <v>3.5000000000000003E-2</v>
      </c>
      <c r="E18" s="1">
        <f t="shared" si="2"/>
        <v>3.4000000000000002E-2</v>
      </c>
      <c r="F18" s="1"/>
      <c r="G18" s="17">
        <f t="shared" ref="G18:G23" si="4">C18/(0.15*0.1)</f>
        <v>2.2000000000000002</v>
      </c>
      <c r="H18" s="17">
        <f t="shared" si="3"/>
        <v>2.3333333333333335</v>
      </c>
      <c r="I18" s="17">
        <f t="shared" si="3"/>
        <v>2.2666666666666671</v>
      </c>
    </row>
    <row r="19" spans="2:9" x14ac:dyDescent="0.25">
      <c r="B19" s="1">
        <v>25</v>
      </c>
      <c r="C19" s="1">
        <f t="shared" si="2"/>
        <v>6.0000000000000012E-2</v>
      </c>
      <c r="D19" s="1">
        <f t="shared" si="2"/>
        <v>5.800000000000001E-2</v>
      </c>
      <c r="E19" s="1">
        <f t="shared" si="2"/>
        <v>5.6000000000000008E-2</v>
      </c>
      <c r="F19" s="1"/>
      <c r="G19" s="17">
        <f t="shared" si="4"/>
        <v>4.0000000000000009</v>
      </c>
      <c r="H19" s="17">
        <f t="shared" si="3"/>
        <v>3.8666666666666676</v>
      </c>
      <c r="I19" s="17">
        <f t="shared" si="3"/>
        <v>3.7333333333333338</v>
      </c>
    </row>
    <row r="20" spans="2:9" x14ac:dyDescent="0.25">
      <c r="B20" s="1">
        <v>40</v>
      </c>
      <c r="C20" s="1">
        <f t="shared" si="2"/>
        <v>7.0999999999999994E-2</v>
      </c>
      <c r="D20" s="1">
        <f t="shared" si="2"/>
        <v>7.1999999999999995E-2</v>
      </c>
      <c r="E20" s="1">
        <f t="shared" si="2"/>
        <v>7.6999999999999999E-2</v>
      </c>
      <c r="F20" s="1"/>
      <c r="G20" s="17">
        <f t="shared" si="4"/>
        <v>4.7333333333333334</v>
      </c>
      <c r="H20" s="17">
        <f t="shared" si="3"/>
        <v>4.8</v>
      </c>
      <c r="I20" s="17">
        <f t="shared" si="3"/>
        <v>5.1333333333333337</v>
      </c>
    </row>
    <row r="21" spans="2:9" x14ac:dyDescent="0.25">
      <c r="B21" s="1">
        <v>55</v>
      </c>
      <c r="C21" s="1">
        <f t="shared" si="2"/>
        <v>8.5000000000000006E-2</v>
      </c>
      <c r="D21" s="1">
        <f t="shared" si="2"/>
        <v>8.7000000000000008E-2</v>
      </c>
      <c r="E21" s="1">
        <f t="shared" si="2"/>
        <v>8.8000000000000009E-2</v>
      </c>
      <c r="F21" s="1"/>
      <c r="G21" s="17">
        <f t="shared" si="4"/>
        <v>5.666666666666667</v>
      </c>
      <c r="H21" s="17">
        <f t="shared" si="3"/>
        <v>5.8000000000000007</v>
      </c>
      <c r="I21" s="17">
        <f t="shared" si="3"/>
        <v>5.8666666666666671</v>
      </c>
    </row>
    <row r="22" spans="2:9" x14ac:dyDescent="0.25">
      <c r="B22" s="1">
        <v>65</v>
      </c>
      <c r="C22" s="1">
        <f t="shared" si="2"/>
        <v>9.799999999999999E-2</v>
      </c>
      <c r="D22" s="1">
        <f t="shared" si="2"/>
        <v>9.8999999999999991E-2</v>
      </c>
      <c r="E22" s="1">
        <f t="shared" si="2"/>
        <v>9.8999999999999991E-2</v>
      </c>
      <c r="F22" s="1"/>
      <c r="G22" s="17">
        <f t="shared" si="4"/>
        <v>6.5333333333333332</v>
      </c>
      <c r="H22" s="17">
        <f t="shared" si="3"/>
        <v>6.6</v>
      </c>
      <c r="I22" s="17">
        <f t="shared" si="3"/>
        <v>6.6</v>
      </c>
    </row>
    <row r="23" spans="2:9" x14ac:dyDescent="0.25">
      <c r="B23" s="1">
        <v>80</v>
      </c>
      <c r="C23" s="1">
        <f t="shared" si="2"/>
        <v>9.5000000000000001E-2</v>
      </c>
      <c r="D23" s="1">
        <f t="shared" si="2"/>
        <v>9.6000000000000002E-2</v>
      </c>
      <c r="E23" s="1">
        <f t="shared" si="2"/>
        <v>9.5000000000000001E-2</v>
      </c>
      <c r="F23" s="1"/>
      <c r="G23" s="17">
        <f t="shared" si="4"/>
        <v>6.3333333333333339</v>
      </c>
      <c r="H23" s="17">
        <f t="shared" si="3"/>
        <v>6.4</v>
      </c>
      <c r="I23" s="17">
        <f t="shared" si="3"/>
        <v>6.3333333333333339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Concentrações</vt:lpstr>
      <vt:lpstr>Trips 2707</vt:lpstr>
      <vt:lpstr>Trips 0508</vt:lpstr>
      <vt:lpstr>Quimo 0308</vt:lpstr>
      <vt:lpstr>Quimo 0908</vt:lpstr>
      <vt:lpstr>Trips 0908</vt:lpstr>
      <vt:lpstr>Trips 1008</vt:lpstr>
      <vt:lpstr>Trips 1308</vt:lpstr>
      <vt:lpstr>Quimo 1308</vt:lpstr>
      <vt:lpstr>Subs 1308</vt:lpstr>
      <vt:lpstr>Trips 1708</vt:lpstr>
      <vt:lpstr>Quimo 1708</vt:lpstr>
      <vt:lpstr>Subs 1708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Rama</dc:creator>
  <cp:lastModifiedBy>Gabriela Rama</cp:lastModifiedBy>
  <cp:lastPrinted>2021-08-17T13:11:32Z</cp:lastPrinted>
  <dcterms:created xsi:type="dcterms:W3CDTF">2015-06-05T18:19:34Z</dcterms:created>
  <dcterms:modified xsi:type="dcterms:W3CDTF">2022-02-07T19:06:26Z</dcterms:modified>
</cp:coreProperties>
</file>