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D5F72CDA-8029-4D65-8872-B20BD3D54C00}" xr6:coauthVersionLast="36" xr6:coauthVersionMax="36" xr10:uidLastSave="{00000000-0000-0000-0000-000000000000}"/>
  <bookViews>
    <workbookView xWindow="0" yWindow="0" windowWidth="15345" windowHeight="5775" xr2:uid="{4B32E924-3E63-4B6A-9E32-E52405CBB2AA}"/>
  </bookViews>
  <sheets>
    <sheet name="conversao_azimute_para_rum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8" i="1" l="1"/>
  <c r="H8" i="1" l="1"/>
  <c r="O28" i="1"/>
  <c r="P14" i="1"/>
  <c r="N14" i="1"/>
  <c r="S24" i="1"/>
  <c r="R24" i="1"/>
  <c r="M22" i="1"/>
  <c r="H17" i="1"/>
  <c r="J15" i="1"/>
  <c r="F17" i="1"/>
  <c r="F18" i="1"/>
  <c r="F19" i="1"/>
  <c r="F20" i="1"/>
  <c r="F21" i="1"/>
  <c r="F22" i="1"/>
  <c r="F23" i="1"/>
  <c r="F16" i="1"/>
  <c r="E17" i="1"/>
  <c r="E18" i="1"/>
  <c r="E19" i="1"/>
  <c r="E20" i="1"/>
  <c r="E21" i="1"/>
  <c r="E22" i="1"/>
  <c r="E23" i="1"/>
  <c r="E16" i="1"/>
  <c r="D16" i="1"/>
  <c r="G6" i="1"/>
  <c r="D17" i="1"/>
  <c r="D18" i="1"/>
  <c r="D19" i="1"/>
  <c r="D20" i="1"/>
  <c r="D21" i="1"/>
  <c r="D22" i="1"/>
  <c r="D23" i="1"/>
  <c r="H6" i="1" l="1"/>
  <c r="G7" i="1"/>
  <c r="H7" i="1" s="1"/>
  <c r="G8" i="1"/>
  <c r="G9" i="1"/>
  <c r="H9" i="1" s="1"/>
  <c r="G10" i="1"/>
  <c r="H10" i="1" s="1"/>
  <c r="G11" i="1"/>
  <c r="H11" i="1" s="1"/>
  <c r="G12" i="1"/>
  <c r="H12" i="1" s="1"/>
  <c r="G13" i="1"/>
  <c r="H13" i="1" s="1"/>
  <c r="K13" i="1" l="1"/>
  <c r="I13" i="1"/>
  <c r="J13" i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K6" i="1" l="1"/>
  <c r="K12" i="1"/>
  <c r="K11" i="1"/>
  <c r="K10" i="1"/>
  <c r="K9" i="1"/>
  <c r="K8" i="1"/>
  <c r="K7" i="1"/>
</calcChain>
</file>

<file path=xl/sharedStrings.xml><?xml version="1.0" encoding="utf-8"?>
<sst xmlns="http://schemas.openxmlformats.org/spreadsheetml/2006/main" count="46" uniqueCount="25">
  <si>
    <t>A-1</t>
  </si>
  <si>
    <t>A-2</t>
  </si>
  <si>
    <t>A-3</t>
  </si>
  <si>
    <t>A-4</t>
  </si>
  <si>
    <t>A-5</t>
  </si>
  <si>
    <t>A-6</t>
  </si>
  <si>
    <t>A-7</t>
  </si>
  <si>
    <t>A-8</t>
  </si>
  <si>
    <t>Linha</t>
  </si>
  <si>
    <t>Azimute a direita</t>
  </si>
  <si>
    <t>Rumo calculado</t>
  </si>
  <si>
    <t>grau</t>
  </si>
  <si>
    <t>minuto</t>
  </si>
  <si>
    <t>segundo</t>
  </si>
  <si>
    <t>rumo</t>
  </si>
  <si>
    <t>az</t>
  </si>
  <si>
    <t>NE</t>
  </si>
  <si>
    <t>SE</t>
  </si>
  <si>
    <t>SW</t>
  </si>
  <si>
    <t>NW</t>
  </si>
  <si>
    <t>Rumo</t>
  </si>
  <si>
    <t>Grafico</t>
  </si>
  <si>
    <t>azimute</t>
  </si>
  <si>
    <t>Aulas4you</t>
  </si>
  <si>
    <t>facebook.com/aulas4you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</si>
</sst>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right"/>
    </xf>
    <xf numFmtId="1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1" fontId="0" fillId="0" borderId="0" xfId="0" applyNumberFormat="1" applyAlignment="1">
      <alignment horizontal="left"/>
    </xf>
    <xf numFmtId="0" fontId="0" fillId="6" borderId="0" xfId="0" applyFill="1" applyAlignment="1">
      <alignment horizontal="left"/>
    </xf>
    <xf numFmtId="2" fontId="0" fillId="6" borderId="0" xfId="0" applyNumberFormat="1" applyFill="1" applyAlignment="1">
      <alignment horizontal="left"/>
    </xf>
    <xf numFmtId="0" fontId="2" fillId="2" borderId="0" xfId="0" applyFont="1" applyFill="1" applyAlignment="1"/>
    <xf numFmtId="0" fontId="0" fillId="2" borderId="0" xfId="0" applyFill="1"/>
    <xf numFmtId="0" fontId="3" fillId="2" borderId="0" xfId="0" applyFont="1" applyFill="1"/>
    <xf numFmtId="1" fontId="0" fillId="3" borderId="0" xfId="0" applyNumberFormat="1" applyFill="1" applyAlignment="1">
      <alignment horizontal="left"/>
    </xf>
    <xf numFmtId="0" fontId="0" fillId="3" borderId="0" xfId="0" applyFill="1"/>
    <xf numFmtId="0" fontId="0" fillId="7" borderId="0" xfId="0" applyFill="1"/>
    <xf numFmtId="0" fontId="1" fillId="0" borderId="0" xfId="0" applyFont="1"/>
    <xf numFmtId="0" fontId="5" fillId="0" borderId="0" xfId="0" applyFont="1"/>
    <xf numFmtId="0" fontId="6" fillId="3" borderId="0" xfId="0" applyFont="1" applyFill="1"/>
    <xf numFmtId="0" fontId="4" fillId="3" borderId="0" xfId="1" applyFill="1"/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91451068616424"/>
          <c:y val="0.13475184830057982"/>
          <c:w val="0.57217144731908509"/>
          <c:h val="0.6817365732599393"/>
        </c:manualLayout>
      </c:layout>
      <c:pieChart>
        <c:varyColors val="1"/>
        <c:ser>
          <c:idx val="4"/>
          <c:order val="0"/>
          <c:tx>
            <c:strRef>
              <c:f>conversao_azimute_para_rumo!$G$6:$G$6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8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3712-4F5F-A789-DB8E4BB41CFD}"/>
            </c:ext>
          </c:extLst>
        </c:ser>
        <c:ser>
          <c:idx val="5"/>
          <c:order val="1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3712-4F5F-A789-DB8E4BB41CFD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712-4F5F-A789-DB8E4BB41CFD}"/>
            </c:ext>
          </c:extLst>
        </c:ser>
        <c:ser>
          <c:idx val="6"/>
          <c:order val="2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D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3712-4F5F-A789-DB8E4BB41CFD}"/>
            </c:ext>
          </c:extLst>
        </c:ser>
        <c:ser>
          <c:idx val="7"/>
          <c:order val="3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712-4F5F-A789-DB8E4BB41CFD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3712-4F5F-A789-DB8E4BB41CFD}"/>
            </c:ext>
          </c:extLst>
        </c:ser>
        <c:ser>
          <c:idx val="2"/>
          <c:order val="4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5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712-4F5F-A789-DB8E4BB41CFD}"/>
            </c:ext>
          </c:extLst>
        </c:ser>
        <c:ser>
          <c:idx val="3"/>
          <c:order val="5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712-4F5F-A789-DB8E4BB41CFD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712-4F5F-A789-DB8E4BB41CFD}"/>
            </c:ext>
          </c:extLst>
        </c:ser>
        <c:ser>
          <c:idx val="1"/>
          <c:order val="6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F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712-4F5F-A789-DB8E4BB41CFD}"/>
            </c:ext>
          </c:extLst>
        </c:ser>
        <c:ser>
          <c:idx val="0"/>
          <c:order val="7"/>
          <c:tx>
            <c:strRef>
              <c:f>conversao_azimute_para_rumo!$G$6</c:f>
              <c:strCache>
                <c:ptCount val="1"/>
                <c:pt idx="0">
                  <c:v>34.02</c:v>
                </c:pt>
              </c:strCache>
            </c:strRef>
          </c:tx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712-4F5F-A789-DB8E4BB41CFD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712-4F5F-A789-DB8E4BB41CFD}"/>
              </c:ext>
            </c:extLst>
          </c:dPt>
          <c:val>
            <c:numRef>
              <c:f>conversao_azimute_para_rumo!$G$17:$H$17</c:f>
              <c:numCache>
                <c:formatCode>General</c:formatCode>
                <c:ptCount val="2"/>
                <c:pt idx="0">
                  <c:v>305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3712-4F5F-A789-DB8E4BB41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91451068616424"/>
          <c:y val="0.13475184830057982"/>
          <c:w val="0.57217144731908509"/>
          <c:h val="0.6817365732599393"/>
        </c:manualLayout>
      </c:layout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21-9DB0-4BDB-9310-5A6E04B05C2E}"/>
              </c:ext>
            </c:extLst>
          </c:dPt>
          <c:val>
            <c:numRef>
              <c:f>(conversao_azimute_para_rumo!$L$17,conversao_azimute_para_rumo!$R$24)</c:f>
              <c:numCache>
                <c:formatCode>General</c:formatCode>
                <c:ptCount val="2"/>
                <c:pt idx="0">
                  <c:v>55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DB0-4BDB-9310-5A6E04B05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91451068616424"/>
          <c:y val="0.13475184830057982"/>
          <c:w val="0.57217144731908509"/>
          <c:h val="0.681736573259939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3-E126-40DE-ABC4-0473174BF14C}"/>
              </c:ext>
            </c:extLst>
          </c:dPt>
          <c:val>
            <c:numRef>
              <c:f>(conversao_azimute_para_rumo!$S$24,conversao_azimute_para_rumo!$L$17)</c:f>
              <c:numCache>
                <c:formatCode>General</c:formatCode>
                <c:ptCount val="2"/>
                <c:pt idx="0">
                  <c:v>235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26-40DE-ABC4-0473174BF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42012851841795"/>
          <c:y val="0.14704711416023492"/>
          <c:w val="0.57217144731908509"/>
          <c:h val="0.6817365732599393"/>
        </c:manualLayout>
      </c:layout>
      <c:pieChart>
        <c:varyColors val="1"/>
        <c:ser>
          <c:idx val="0"/>
          <c:order val="0"/>
          <c:spPr>
            <a:solidFill>
              <a:schemeClr val="bg1"/>
            </a:solidFill>
          </c:spPr>
          <c:dPt>
            <c:idx val="1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898-4DD8-8783-187269258035}"/>
              </c:ext>
            </c:extLst>
          </c:dPt>
          <c:val>
            <c:numRef>
              <c:f>(conversao_azimute_para_rumo!$S$24,conversao_azimute_para_rumo!$L$17)</c:f>
              <c:numCache>
                <c:formatCode>General</c:formatCode>
                <c:ptCount val="2"/>
                <c:pt idx="0">
                  <c:v>235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8-4DD8-8783-187269258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91451068616424"/>
          <c:y val="0.13475184830057982"/>
          <c:w val="0.57217144731908509"/>
          <c:h val="0.6817365732599393"/>
        </c:manualLayout>
      </c:layout>
      <c:pieChart>
        <c:varyColors val="1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C17-45D6-BD60-31E6005F7C30}"/>
              </c:ext>
            </c:extLst>
          </c:dPt>
          <c:val>
            <c:numRef>
              <c:f>(conversao_azimute_para_rumo!$L$17,conversao_azimute_para_rumo!$R$24)</c:f>
              <c:numCache>
                <c:formatCode>General</c:formatCode>
                <c:ptCount val="2"/>
                <c:pt idx="0">
                  <c:v>55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7-45D6-BD60-31E6005F7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11" Type="http://schemas.openxmlformats.org/officeDocument/2006/relationships/image" Target="../media/image5.png"/><Relationship Id="rId5" Type="http://schemas.openxmlformats.org/officeDocument/2006/relationships/chart" Target="../charts/chart3.xml"/><Relationship Id="rId10" Type="http://schemas.openxmlformats.org/officeDocument/2006/relationships/image" Target="../media/image4.png"/><Relationship Id="rId4" Type="http://schemas.openxmlformats.org/officeDocument/2006/relationships/chart" Target="../charts/chart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257174</xdr:colOff>
      <xdr:row>3</xdr:row>
      <xdr:rowOff>171450</xdr:rowOff>
    </xdr:from>
    <xdr:to>
      <xdr:col>17</xdr:col>
      <xdr:colOff>578365</xdr:colOff>
      <xdr:row>11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0E6889-6418-4FE0-B984-DEB052C0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-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115299" y="790575"/>
          <a:ext cx="3369191" cy="1447800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  <xdr:twoCellAnchor>
    <xdr:from>
      <xdr:col>7</xdr:col>
      <xdr:colOff>161925</xdr:colOff>
      <xdr:row>15</xdr:row>
      <xdr:rowOff>19050</xdr:rowOff>
    </xdr:from>
    <xdr:to>
      <xdr:col>10</xdr:col>
      <xdr:colOff>466725</xdr:colOff>
      <xdr:row>24</xdr:row>
      <xdr:rowOff>95249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133B4F8-9A1B-41EB-9E3A-9FDEBA4AB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</xdr:colOff>
      <xdr:row>15</xdr:row>
      <xdr:rowOff>19050</xdr:rowOff>
    </xdr:from>
    <xdr:to>
      <xdr:col>9</xdr:col>
      <xdr:colOff>28575</xdr:colOff>
      <xdr:row>22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7B9645-E7AF-4A23-93DB-8A1B01801A1B}"/>
            </a:ext>
          </a:extLst>
        </xdr:cNvPr>
        <xdr:cNvCxnSpPr>
          <a:endCxn id="15" idx="0"/>
        </xdr:cNvCxnSpPr>
      </xdr:nvCxnSpPr>
      <xdr:spPr>
        <a:xfrm flipH="1" flipV="1">
          <a:off x="6038850" y="2895600"/>
          <a:ext cx="19050" cy="1485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14</xdr:row>
      <xdr:rowOff>171450</xdr:rowOff>
    </xdr:from>
    <xdr:to>
      <xdr:col>15</xdr:col>
      <xdr:colOff>590550</xdr:colOff>
      <xdr:row>19</xdr:row>
      <xdr:rowOff>180975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3305E64-2A6E-408F-BCCA-A0F09A2DF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85725</xdr:colOff>
      <xdr:row>14</xdr:row>
      <xdr:rowOff>161925</xdr:rowOff>
    </xdr:from>
    <xdr:to>
      <xdr:col>13</xdr:col>
      <xdr:colOff>581025</xdr:colOff>
      <xdr:row>19</xdr:row>
      <xdr:rowOff>171450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994FFC5-0A48-4BC0-A2AC-924FB7F27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476249</xdr:colOff>
      <xdr:row>20</xdr:row>
      <xdr:rowOff>85725</xdr:rowOff>
    </xdr:from>
    <xdr:to>
      <xdr:col>19</xdr:col>
      <xdr:colOff>142875</xdr:colOff>
      <xdr:row>28</xdr:row>
      <xdr:rowOff>51274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EA84D5F-64E2-4A38-80B3-885C14066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72774" y="3914775"/>
          <a:ext cx="1495426" cy="1499074"/>
        </a:xfrm>
        <a:prstGeom prst="rect">
          <a:avLst/>
        </a:prstGeom>
      </xdr:spPr>
    </xdr:pic>
    <xdr:clientData/>
  </xdr:twoCellAnchor>
  <xdr:twoCellAnchor editAs="oneCell">
    <xdr:from>
      <xdr:col>16</xdr:col>
      <xdr:colOff>576026</xdr:colOff>
      <xdr:row>12</xdr:row>
      <xdr:rowOff>95250</xdr:rowOff>
    </xdr:from>
    <xdr:to>
      <xdr:col>19</xdr:col>
      <xdr:colOff>95250</xdr:colOff>
      <xdr:row>19</xdr:row>
      <xdr:rowOff>174920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6034798-7123-4A33-9F24-5F1040DE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72551" y="2438400"/>
          <a:ext cx="1348024" cy="142269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20</xdr:row>
      <xdr:rowOff>95250</xdr:rowOff>
    </xdr:from>
    <xdr:to>
      <xdr:col>16</xdr:col>
      <xdr:colOff>66675</xdr:colOff>
      <xdr:row>25</xdr:row>
      <xdr:rowOff>104775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AA55B30-C827-4AA5-9E23-AFA1312E7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85725</xdr:colOff>
      <xdr:row>20</xdr:row>
      <xdr:rowOff>95250</xdr:rowOff>
    </xdr:from>
    <xdr:to>
      <xdr:col>13</xdr:col>
      <xdr:colOff>581025</xdr:colOff>
      <xdr:row>25</xdr:row>
      <xdr:rowOff>104775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7C96DAD-CE60-4DCE-ADB7-02146F357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28575</xdr:colOff>
      <xdr:row>14</xdr:row>
      <xdr:rowOff>114301</xdr:rowOff>
    </xdr:from>
    <xdr:to>
      <xdr:col>13</xdr:col>
      <xdr:colOff>38100</xdr:colOff>
      <xdr:row>19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23D9859-9BB9-435F-84B2-F0368146E0FB}"/>
            </a:ext>
          </a:extLst>
        </xdr:cNvPr>
        <xdr:cNvCxnSpPr/>
      </xdr:nvCxnSpPr>
      <xdr:spPr>
        <a:xfrm flipH="1" flipV="1">
          <a:off x="8496300" y="2800351"/>
          <a:ext cx="9525" cy="8477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14</xdr:row>
      <xdr:rowOff>114301</xdr:rowOff>
    </xdr:from>
    <xdr:to>
      <xdr:col>15</xdr:col>
      <xdr:colOff>38100</xdr:colOff>
      <xdr:row>19</xdr:row>
      <xdr:rowOff>9525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517E13B-7D48-4DF8-ADF8-5D6D97907A72}"/>
            </a:ext>
          </a:extLst>
        </xdr:cNvPr>
        <xdr:cNvCxnSpPr/>
      </xdr:nvCxnSpPr>
      <xdr:spPr>
        <a:xfrm flipH="1" flipV="1">
          <a:off x="9715500" y="2800351"/>
          <a:ext cx="9525" cy="8477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21</xdr:row>
      <xdr:rowOff>19050</xdr:rowOff>
    </xdr:from>
    <xdr:to>
      <xdr:col>13</xdr:col>
      <xdr:colOff>47625</xdr:colOff>
      <xdr:row>25</xdr:row>
      <xdr:rowOff>47625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FDA6F2A-AB5E-4878-91BC-F82C3B0C60CD}"/>
            </a:ext>
          </a:extLst>
        </xdr:cNvPr>
        <xdr:cNvCxnSpPr/>
      </xdr:nvCxnSpPr>
      <xdr:spPr>
        <a:xfrm>
          <a:off x="8505825" y="4038600"/>
          <a:ext cx="9525" cy="790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21</xdr:row>
      <xdr:rowOff>0</xdr:rowOff>
    </xdr:from>
    <xdr:to>
      <xdr:col>15</xdr:col>
      <xdr:colOff>95250</xdr:colOff>
      <xdr:row>25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825C5CC-D6E0-47F0-BDB5-7D26D6CBFC12}"/>
            </a:ext>
          </a:extLst>
        </xdr:cNvPr>
        <xdr:cNvCxnSpPr/>
      </xdr:nvCxnSpPr>
      <xdr:spPr>
        <a:xfrm>
          <a:off x="9772650" y="4019550"/>
          <a:ext cx="9525" cy="790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15</xdr:row>
      <xdr:rowOff>66675</xdr:rowOff>
    </xdr:from>
    <xdr:to>
      <xdr:col>8</xdr:col>
      <xdr:colOff>390496</xdr:colOff>
      <xdr:row>16</xdr:row>
      <xdr:rowOff>95223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56654B8-C131-40DE-B112-B357CE44D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81650" y="299085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74488</xdr:rowOff>
    </xdr:from>
    <xdr:to>
      <xdr:col>12</xdr:col>
      <xdr:colOff>19050</xdr:colOff>
      <xdr:row>13</xdr:row>
      <xdr:rowOff>14695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70E63-4948-4E6A-8FC6-834133DDF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1" y="503113"/>
          <a:ext cx="6657974" cy="204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gabrielbg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C1FA-AD0D-481A-ACFC-E9AAE8115E2D}">
  <dimension ref="C1:S28"/>
  <sheetViews>
    <sheetView showGridLines="0" tabSelected="1" topLeftCell="A4" workbookViewId="0">
      <selection activeCell="L18" sqref="L18"/>
    </sheetView>
  </sheetViews>
  <sheetFormatPr defaultRowHeight="15" x14ac:dyDescent="0.25"/>
  <cols>
    <col min="3" max="3" width="5.7109375" customWidth="1"/>
    <col min="4" max="4" width="19" customWidth="1"/>
    <col min="5" max="5" width="10" customWidth="1"/>
    <col min="7" max="7" width="10" customWidth="1"/>
  </cols>
  <sheetData>
    <row r="1" spans="3:16" x14ac:dyDescent="0.25">
      <c r="D1" s="18" t="s">
        <v>24</v>
      </c>
      <c r="E1" s="13"/>
    </row>
    <row r="2" spans="3:16" ht="18.75" x14ac:dyDescent="0.3">
      <c r="D2" s="17" t="s">
        <v>23</v>
      </c>
      <c r="E2" s="13"/>
    </row>
    <row r="3" spans="3:16" x14ac:dyDescent="0.25">
      <c r="C3">
        <v>0</v>
      </c>
      <c r="G3">
        <v>0</v>
      </c>
    </row>
    <row r="4" spans="3:16" ht="15.75" x14ac:dyDescent="0.25">
      <c r="D4" s="19" t="s">
        <v>9</v>
      </c>
      <c r="E4" s="19"/>
      <c r="F4" s="19"/>
      <c r="G4" s="2" t="s">
        <v>15</v>
      </c>
      <c r="H4" s="2" t="s">
        <v>14</v>
      </c>
      <c r="I4" s="20" t="s">
        <v>10</v>
      </c>
      <c r="J4" s="20"/>
      <c r="K4" s="20"/>
      <c r="L4" s="20"/>
    </row>
    <row r="5" spans="3:16" x14ac:dyDescent="0.25">
      <c r="C5" t="s">
        <v>8</v>
      </c>
      <c r="D5" s="5" t="s">
        <v>11</v>
      </c>
      <c r="E5" s="5" t="s">
        <v>12</v>
      </c>
      <c r="F5" s="5" t="s">
        <v>13</v>
      </c>
      <c r="G5" s="7" t="s">
        <v>11</v>
      </c>
      <c r="H5" s="7" t="s">
        <v>11</v>
      </c>
      <c r="I5" s="3" t="s">
        <v>11</v>
      </c>
      <c r="J5" s="3" t="s">
        <v>12</v>
      </c>
      <c r="K5" s="3" t="s">
        <v>13</v>
      </c>
      <c r="L5" s="1"/>
    </row>
    <row r="6" spans="3:16" x14ac:dyDescent="0.25">
      <c r="C6" t="s">
        <v>0</v>
      </c>
      <c r="D6" s="6">
        <v>34</v>
      </c>
      <c r="E6" s="6">
        <v>1</v>
      </c>
      <c r="F6" s="6">
        <v>20</v>
      </c>
      <c r="G6" s="8">
        <f>D6+(E6/60)+(F6/3600)</f>
        <v>34.022222222222219</v>
      </c>
      <c r="H6" s="8">
        <f>G6</f>
        <v>34.022222222222219</v>
      </c>
      <c r="I6" s="4">
        <f t="shared" ref="I6:I13" si="0">INT(H6)</f>
        <v>34</v>
      </c>
      <c r="J6" s="4">
        <f>INT((H6-I6)*60)</f>
        <v>1</v>
      </c>
      <c r="K6" s="4">
        <f t="shared" ref="K6:K13" si="1">(((H6-I6)*60)-INT((H6-I6)*60))*60</f>
        <v>19.999999999986926</v>
      </c>
      <c r="L6" t="s">
        <v>16</v>
      </c>
    </row>
    <row r="7" spans="3:16" x14ac:dyDescent="0.25">
      <c r="C7" t="s">
        <v>1</v>
      </c>
      <c r="D7" s="6">
        <v>60</v>
      </c>
      <c r="E7" s="6">
        <v>1</v>
      </c>
      <c r="F7" s="6">
        <v>15</v>
      </c>
      <c r="G7" s="8">
        <f t="shared" ref="G7:G13" si="2">D7+(E7/60)+(F7/3600)</f>
        <v>60.020833333333336</v>
      </c>
      <c r="H7" s="8">
        <f>G7</f>
        <v>60.020833333333336</v>
      </c>
      <c r="I7" s="4">
        <f t="shared" si="0"/>
        <v>60</v>
      </c>
      <c r="J7" s="4">
        <f t="shared" ref="J7:J13" si="3">(H7-I7)*60</f>
        <v>1.2500000000001421</v>
      </c>
      <c r="K7" s="4">
        <f t="shared" si="1"/>
        <v>15.000000000008527</v>
      </c>
      <c r="L7" t="s">
        <v>16</v>
      </c>
    </row>
    <row r="8" spans="3:16" x14ac:dyDescent="0.25">
      <c r="C8" t="s">
        <v>2</v>
      </c>
      <c r="D8" s="6">
        <v>120</v>
      </c>
      <c r="E8" s="6">
        <v>1</v>
      </c>
      <c r="F8" s="6">
        <v>5</v>
      </c>
      <c r="G8" s="8">
        <f t="shared" si="2"/>
        <v>120.01805555555555</v>
      </c>
      <c r="H8" s="8">
        <f>180-G8</f>
        <v>59.981944444444451</v>
      </c>
      <c r="I8" s="4">
        <f t="shared" si="0"/>
        <v>59</v>
      </c>
      <c r="J8" s="4">
        <f t="shared" si="3"/>
        <v>58.916666666667084</v>
      </c>
      <c r="K8" s="4">
        <f t="shared" si="1"/>
        <v>55.000000000025011</v>
      </c>
      <c r="L8" t="s">
        <v>17</v>
      </c>
    </row>
    <row r="9" spans="3:16" x14ac:dyDescent="0.25">
      <c r="C9" t="s">
        <v>3</v>
      </c>
      <c r="D9" s="6">
        <v>170</v>
      </c>
      <c r="E9" s="6">
        <v>1</v>
      </c>
      <c r="F9" s="6">
        <v>25</v>
      </c>
      <c r="G9" s="8">
        <f t="shared" si="2"/>
        <v>170.02361111111114</v>
      </c>
      <c r="H9" s="8">
        <f>180-G9</f>
        <v>9.976388888888863</v>
      </c>
      <c r="I9" s="4">
        <f t="shared" si="0"/>
        <v>9</v>
      </c>
      <c r="J9" s="4">
        <f t="shared" si="3"/>
        <v>58.58333333333178</v>
      </c>
      <c r="K9" s="4">
        <f t="shared" si="1"/>
        <v>34.999999999906777</v>
      </c>
      <c r="L9" t="s">
        <v>17</v>
      </c>
    </row>
    <row r="10" spans="3:16" x14ac:dyDescent="0.25">
      <c r="C10" t="s">
        <v>4</v>
      </c>
      <c r="D10" s="6">
        <v>200</v>
      </c>
      <c r="E10" s="6">
        <v>1</v>
      </c>
      <c r="F10" s="6">
        <v>40</v>
      </c>
      <c r="G10" s="8">
        <f t="shared" si="2"/>
        <v>200.0277777777778</v>
      </c>
      <c r="H10" s="8">
        <f>G10-180</f>
        <v>20.0277777777778</v>
      </c>
      <c r="I10" s="4">
        <f t="shared" si="0"/>
        <v>20</v>
      </c>
      <c r="J10" s="4">
        <f t="shared" si="3"/>
        <v>1.666666666667993</v>
      </c>
      <c r="K10" s="4">
        <f t="shared" si="1"/>
        <v>40.000000000079581</v>
      </c>
      <c r="L10" t="s">
        <v>18</v>
      </c>
    </row>
    <row r="11" spans="3:16" x14ac:dyDescent="0.25">
      <c r="C11" t="s">
        <v>5</v>
      </c>
      <c r="D11" s="6">
        <v>250</v>
      </c>
      <c r="E11" s="6">
        <v>1</v>
      </c>
      <c r="F11" s="6">
        <v>55</v>
      </c>
      <c r="G11" s="8">
        <f t="shared" si="2"/>
        <v>250.03194444444446</v>
      </c>
      <c r="H11" s="8">
        <f>G11-180</f>
        <v>70.031944444444463</v>
      </c>
      <c r="I11" s="4">
        <f t="shared" si="0"/>
        <v>70</v>
      </c>
      <c r="J11" s="4">
        <f t="shared" si="3"/>
        <v>1.9166666666677656</v>
      </c>
      <c r="K11" s="4">
        <f t="shared" si="1"/>
        <v>55.000000000065938</v>
      </c>
      <c r="L11" t="s">
        <v>18</v>
      </c>
    </row>
    <row r="12" spans="3:16" x14ac:dyDescent="0.25">
      <c r="C12" t="s">
        <v>6</v>
      </c>
      <c r="D12" s="6">
        <v>305</v>
      </c>
      <c r="E12" s="6">
        <v>1</v>
      </c>
      <c r="F12" s="6">
        <v>30</v>
      </c>
      <c r="G12" s="8">
        <f t="shared" si="2"/>
        <v>305.02499999999998</v>
      </c>
      <c r="H12" s="8">
        <f>360-G12</f>
        <v>54.975000000000023</v>
      </c>
      <c r="I12" s="4">
        <f t="shared" si="0"/>
        <v>54</v>
      </c>
      <c r="J12" s="4">
        <f t="shared" si="3"/>
        <v>58.500000000001364</v>
      </c>
      <c r="K12" s="4">
        <f t="shared" si="1"/>
        <v>30.000000000081855</v>
      </c>
      <c r="L12" t="s">
        <v>19</v>
      </c>
    </row>
    <row r="13" spans="3:16" x14ac:dyDescent="0.25">
      <c r="C13" t="s">
        <v>7</v>
      </c>
      <c r="D13" s="6">
        <v>351</v>
      </c>
      <c r="E13" s="6">
        <v>1</v>
      </c>
      <c r="F13" s="6">
        <v>45</v>
      </c>
      <c r="G13" s="8">
        <f t="shared" si="2"/>
        <v>351.02916666666664</v>
      </c>
      <c r="H13" s="8">
        <f>360-G13</f>
        <v>8.9708333333333599</v>
      </c>
      <c r="I13" s="4">
        <f t="shared" si="0"/>
        <v>8</v>
      </c>
      <c r="J13" s="4">
        <f t="shared" si="3"/>
        <v>58.250000000001592</v>
      </c>
      <c r="K13" s="4">
        <f t="shared" si="1"/>
        <v>15.000000000095497</v>
      </c>
      <c r="L13" t="s">
        <v>19</v>
      </c>
    </row>
    <row r="14" spans="3:16" ht="15.75" x14ac:dyDescent="0.25">
      <c r="D14" s="21" t="s">
        <v>9</v>
      </c>
      <c r="E14" s="11" t="s">
        <v>20</v>
      </c>
      <c r="F14" s="9"/>
      <c r="N14" s="15" t="str">
        <f>L17&amp;"°   NW"</f>
        <v>55°   NW</v>
      </c>
      <c r="P14" s="15" t="str">
        <f>L17&amp;"°   NE" &amp;" 1 quadrante"</f>
        <v>55°   NE 1 quadrante</v>
      </c>
    </row>
    <row r="15" spans="3:16" x14ac:dyDescent="0.25">
      <c r="C15" t="s">
        <v>8</v>
      </c>
      <c r="D15" s="21"/>
      <c r="E15" s="10"/>
      <c r="F15" s="10"/>
      <c r="G15" s="13" t="s">
        <v>22</v>
      </c>
      <c r="J15" s="4" t="str">
        <f>"Azimute de  "&amp;G17&amp;"  Graus"</f>
        <v>Azimute de  305  Graus</v>
      </c>
      <c r="L15" s="13" t="s">
        <v>14</v>
      </c>
    </row>
    <row r="16" spans="3:16" x14ac:dyDescent="0.25">
      <c r="C16" t="s">
        <v>0</v>
      </c>
      <c r="D16" s="12" t="str">
        <f t="shared" ref="D16:D23" si="4">D6&amp;"°  "&amp;E6&amp;" ' "&amp;F6&amp;" '' "</f>
        <v xml:space="preserve">34°  1 ' 20 '' </v>
      </c>
      <c r="E16" s="13" t="str">
        <f>I6&amp;"°  "&amp;ROUNDUP(J6,0)&amp;" ' "&amp;ROUNDUP(K6,0)&amp;" '' "</f>
        <v xml:space="preserve">34°  1 ' 20 '' </v>
      </c>
      <c r="F16" s="13" t="str">
        <f>L6</f>
        <v>NE</v>
      </c>
      <c r="G16" s="13" t="s">
        <v>21</v>
      </c>
      <c r="L16" s="13" t="s">
        <v>21</v>
      </c>
    </row>
    <row r="17" spans="3:19" x14ac:dyDescent="0.25">
      <c r="C17" t="s">
        <v>1</v>
      </c>
      <c r="D17" s="12" t="str">
        <f t="shared" si="4"/>
        <v xml:space="preserve">60°  1 ' 15 '' </v>
      </c>
      <c r="E17" s="13" t="str">
        <f t="shared" ref="E17:E23" si="5">I7&amp;"°  "&amp;ROUNDUP(J7,0)&amp;" ' "&amp;ROUNDUP(K7,0)&amp;" '' "</f>
        <v xml:space="preserve">60°  2 ' 16 '' </v>
      </c>
      <c r="F17" s="13" t="str">
        <f t="shared" ref="F17:F23" si="6">L7</f>
        <v>NE</v>
      </c>
      <c r="G17" s="13">
        <v>305</v>
      </c>
      <c r="H17">
        <f>360-G17</f>
        <v>55</v>
      </c>
      <c r="L17" s="13">
        <v>55</v>
      </c>
    </row>
    <row r="18" spans="3:19" x14ac:dyDescent="0.25">
      <c r="C18" t="s">
        <v>2</v>
      </c>
      <c r="D18" s="12" t="str">
        <f t="shared" si="4"/>
        <v xml:space="preserve">120°  1 ' 5 '' </v>
      </c>
      <c r="E18" s="13" t="str">
        <f t="shared" si="5"/>
        <v xml:space="preserve">59°  59 ' 56 '' </v>
      </c>
      <c r="F18" s="13" t="str">
        <f t="shared" si="6"/>
        <v>SE</v>
      </c>
    </row>
    <row r="19" spans="3:19" x14ac:dyDescent="0.25">
      <c r="C19" t="s">
        <v>3</v>
      </c>
      <c r="D19" s="12" t="str">
        <f t="shared" si="4"/>
        <v xml:space="preserve">170°  1 ' 25 '' </v>
      </c>
      <c r="E19" s="13" t="str">
        <f t="shared" si="5"/>
        <v xml:space="preserve">9°  59 ' 35 '' </v>
      </c>
      <c r="F19" s="13" t="str">
        <f t="shared" si="6"/>
        <v>SE</v>
      </c>
    </row>
    <row r="20" spans="3:19" x14ac:dyDescent="0.25">
      <c r="C20" t="s">
        <v>4</v>
      </c>
      <c r="D20" s="12" t="str">
        <f t="shared" si="4"/>
        <v xml:space="preserve">200°  1 ' 40 '' </v>
      </c>
      <c r="E20" s="13" t="str">
        <f t="shared" si="5"/>
        <v xml:space="preserve">20°  2 ' 41 '' </v>
      </c>
      <c r="F20" s="13" t="str">
        <f t="shared" si="6"/>
        <v>SW</v>
      </c>
    </row>
    <row r="21" spans="3:19" x14ac:dyDescent="0.25">
      <c r="C21" t="s">
        <v>5</v>
      </c>
      <c r="D21" s="12" t="str">
        <f t="shared" si="4"/>
        <v xml:space="preserve">250°  1 ' 55 '' </v>
      </c>
      <c r="E21" s="13" t="str">
        <f t="shared" si="5"/>
        <v xml:space="preserve">70°  2 ' 56 '' </v>
      </c>
      <c r="F21" s="13" t="str">
        <f t="shared" si="6"/>
        <v>SW</v>
      </c>
    </row>
    <row r="22" spans="3:19" x14ac:dyDescent="0.25">
      <c r="C22" t="s">
        <v>6</v>
      </c>
      <c r="D22" s="12" t="str">
        <f t="shared" si="4"/>
        <v xml:space="preserve">305°  1 ' 30 '' </v>
      </c>
      <c r="E22" s="13" t="str">
        <f t="shared" si="5"/>
        <v xml:space="preserve">54°  59 ' 31 '' </v>
      </c>
      <c r="F22" s="13" t="str">
        <f t="shared" si="6"/>
        <v>NW</v>
      </c>
      <c r="M22">
        <f>(360-L17)</f>
        <v>305</v>
      </c>
    </row>
    <row r="23" spans="3:19" x14ac:dyDescent="0.25">
      <c r="C23" t="s">
        <v>7</v>
      </c>
      <c r="D23" s="12" t="str">
        <f t="shared" si="4"/>
        <v xml:space="preserve">351°  1 ' 45 '' </v>
      </c>
      <c r="E23" s="13" t="str">
        <f t="shared" si="5"/>
        <v xml:space="preserve">8°  59 ' 16 '' </v>
      </c>
      <c r="F23" s="13" t="str">
        <f t="shared" si="6"/>
        <v>NW</v>
      </c>
      <c r="R23" s="14">
        <v>1</v>
      </c>
      <c r="S23" s="14">
        <v>2</v>
      </c>
    </row>
    <row r="24" spans="3:19" x14ac:dyDescent="0.25">
      <c r="R24" s="14">
        <f>360-L17</f>
        <v>305</v>
      </c>
      <c r="S24" s="14">
        <f>180+L17</f>
        <v>235</v>
      </c>
    </row>
    <row r="25" spans="3:19" x14ac:dyDescent="0.25">
      <c r="R25" s="14">
        <v>3</v>
      </c>
      <c r="S25" s="14">
        <v>4</v>
      </c>
    </row>
    <row r="28" spans="3:19" ht="15.75" x14ac:dyDescent="0.25">
      <c r="L28" s="16" t="str">
        <f>L17&amp;"°  SW"&amp;" 3 quadrante"</f>
        <v>55°  SW 3 quadrante</v>
      </c>
      <c r="O28" s="16" t="str">
        <f>L17&amp;"°   SE"&amp;"  2 quadrante"</f>
        <v>55°   SE  2 quadrante</v>
      </c>
    </row>
  </sheetData>
  <mergeCells count="3">
    <mergeCell ref="D4:F4"/>
    <mergeCell ref="I4:L4"/>
    <mergeCell ref="D14:D15"/>
  </mergeCells>
  <hyperlinks>
    <hyperlink ref="D1" r:id="rId1" display="gabrielbgab@gmail.com" xr:uid="{F92487FD-E739-40B3-AEB0-88B31601ACF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conversao_azimute_para_rumo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2018-08-30T17:23:36Z</dcterms:created>
  <dcterms:modified xsi:type="dcterms:W3CDTF">2018-09-05T00:37:24Z</dcterms:modified>
</cp:coreProperties>
</file>