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3.xml" ContentType="application/vnd.openxmlformats-officedocument.drawingml.chart+xml"/>
  <Override PartName="/xl/charts/chart25.xml" ContentType="application/vnd.openxmlformats-officedocument.drawingml.chart+xml"/>
  <Override PartName="/xl/charts/chart30.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12.xml" ContentType="application/vnd.openxmlformats-officedocument.drawingml.chart+xml"/>
  <Override PartName="/xl/charts/chart16.xml" ContentType="application/vnd.openxmlformats-officedocument.drawingml.chart+xml"/>
  <Override PartName="/xl/charts/chart26.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8.xml" ContentType="application/vnd.openxmlformats-officedocument.drawingml.chart+xml"/>
  <Override PartName="/xl/charts/chart31.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36.xml" ContentType="application/vnd.openxmlformats-officedocument.drawingml.chart+xml"/>
  <Override PartName="/xl/charts/chart9.xml" ContentType="application/vnd.openxmlformats-officedocument.drawingml.chart+xml"/>
  <Override PartName="/xl/charts/chart37.xml" ContentType="application/vnd.openxmlformats-officedocument.drawingml.chart+xml"/>
  <Override PartName="/xl/charts/chart28.xml" ContentType="application/vnd.openxmlformats-officedocument.drawingml.chart+xml"/>
  <Override PartName="/xl/charts/chart10.xml" ContentType="application/vnd.openxmlformats-officedocument.drawingml.chart+xml"/>
  <Override PartName="/xl/charts/chart1.xml" ContentType="application/vnd.openxmlformats-officedocument.drawingml.chart+xml"/>
  <Override PartName="/xl/charts/chart22.xml" ContentType="application/vnd.openxmlformats-officedocument.drawingml.chart+xml"/>
  <Override PartName="/xl/charts/chart4.xml" ContentType="application/vnd.openxmlformats-officedocument.drawingml.chart+xml"/>
  <Override PartName="/xl/charts/chart8.xml" ContentType="application/vnd.openxmlformats-officedocument.drawingml.chart+xml"/>
  <Override PartName="/xl/charts/chart32.xml" ContentType="application/vnd.openxmlformats-officedocument.drawingml.chart+xml"/>
  <Override PartName="/xl/charts/chart21.xml" ContentType="application/vnd.openxmlformats-officedocument.drawingml.chart+xml"/>
  <Override PartName="/xl/charts/chart33.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7.xml" ContentType="application/vnd.openxmlformats-officedocument.drawingml.chart+xml"/>
  <Override PartName="/xl/charts/chart24.xml" ContentType="application/vnd.openxmlformats-officedocument.drawingml.chart+xml"/>
  <Override PartName="/xl/charts/chart27.xml" ContentType="application/vnd.openxmlformats-officedocument.drawingml.chart+xml"/>
  <Override PartName="/xl/charts/chart39.xml" ContentType="application/vnd.openxmlformats-officedocument.drawingml.chart+xml"/>
  <Override PartName="/xl/charts/chart7.xml" ContentType="application/vnd.openxmlformats-officedocument.drawingml.chart+xml"/>
  <Override PartName="/xl/charts/chart15.xml" ContentType="application/vnd.openxmlformats-officedocument.drawingml.chart+xml"/>
  <Override PartName="/xl/charts/chart29.xml" ContentType="application/vnd.openxmlformats-officedocument.drawingml.chart+xml"/>
  <Override PartName="/xl/charts/chart34.xml" ContentType="application/vnd.openxmlformats-officedocument.drawingml.chart+xml"/>
  <Override PartName="/xl/charts/chart23.xml" ContentType="application/vnd.openxmlformats-officedocument.drawingml.chart+xml"/>
  <Override PartName="/xl/charts/chart35.xml" ContentType="application/vnd.openxmlformats-officedocument.drawingml.chart+xml"/>
  <Override PartName="/xl/charts/chart38.xml" ContentType="application/vnd.openxmlformats-officedocument.drawingml.chart+xml"/>
  <Override PartName="/xl/drawings/worksheetdrawing4.xml" ContentType="application/vnd.openxmlformats-officedocument.drawing+xml"/>
  <Override PartName="/xl/drawings/worksheetdrawing2.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Execution Times No Affinity" state="visible" r:id="rId3"/>
    <sheet sheetId="2" name="Memory Usage No Affinity" state="visible" r:id="rId4"/>
    <sheet sheetId="3" name="Affinity Experiments" state="visible" r:id="rId5"/>
    <sheet sheetId="4" name="Charts" state="visible" r:id="rId6"/>
  </sheets>
  <definedNames/>
  <calcPr/>
</workbook>
</file>

<file path=xl/comments1.xml><?xml version="1.0" encoding="utf-8"?>
<comments xmlns="http://schemas.openxmlformats.org/spreadsheetml/2006/main">
  <authors>
    <author/>
  </authors>
  <commentList>
    <comment ref="A1" authorId="0">
      <text>
        <t xml:space="preserve">What do we want to observe from the affinity experiments?
So far we know that: 
* When more threads than optimal for processor, algorithm bad.
- For this observation we tried to see if with affinity we could improve the performance for more threaded versions. We studied this, but it was not the case for the 50000 threads. Meaning that the overhead from affinity setting was higher than the possible (speculated, and unobservable) benefits from improved memory use. So we stopped studying. An example for this might be included.
* When more data, algorithm still good until more threads.
- So what’s left is to see is if given a optimal number of threads, but very large data, the performance might improve with affinity changes. That is, if the possible (speculated, and unobservable) benefits from improved memory use can be higher than the cost of affinity setting using the library. This is what we display here.
Nevertheless at the end we conclude that perhaps the pthreads scheduler already handles a good affinity, reducing number of misses. This, however could not be studied.
	-Gabriel Campero
_Marked as resolved_
	-Gabriel Campero
_Re-opened_
	-Gabriel Campero</t>
      </text>
    </comment>
  </commentList>
</comments>
</file>

<file path=xl/sharedStrings.xml><?xml version="1.0" encoding="utf-8"?>
<sst xmlns="http://schemas.openxmlformats.org/spreadsheetml/2006/main">
  <si>
    <t>Number of Tuples</t>
  </si>
  <si>
    <t>Notes: Compiled with g++ naivelyParallelRadixClustering.c -o nprc.o -lpthread</t>
  </si>
  <si>
    <t>Affinity Experiments</t>
  </si>
  <si>
    <t>Affinity</t>
  </si>
  <si>
    <t>Number of Tuples</t>
  </si>
  <si>
    <t>Number of Repeats</t>
  </si>
  <si>
    <t>Bits per pass</t>
  </si>
  <si>
    <t>Number of Threads (Maximum)</t>
  </si>
  <si>
    <t>Note: Time measured using C systems library ( &lt;sys/time.h&gt;).</t>
  </si>
  <si>
    <t>Execution Time (in miliseconds)</t>
  </si>
  <si>
    <t>Execution time (per repeat, in miliseconds)</t>
  </si>
  <si>
    <t>Execution time (per tuple, in nanoseconds)</t>
  </si>
  <si>
    <t>0 0 0 0 0</t>
  </si>
  <si>
    <t>NOTE: Even though the code is designed to handle skewed data, these tests were run using random data without considerations of skewness. The effect of data distribution on performance is beyond our current study.</t>
  </si>
  <si>
    <t>Number of Repeats</t>
  </si>
  <si>
    <t>Bits per pass</t>
  </si>
  <si>
    <t>Number of Threads (Maximum)</t>
  </si>
  <si>
    <t>Total IC Misses</t>
  </si>
  <si>
    <t>%ICM Misses</t>
  </si>
  <si>
    <t>DMisses</t>
  </si>
  <si>
    <t>%DMisses</t>
  </si>
  <si>
    <t>DM Misses per tuple</t>
  </si>
  <si>
    <t>DLL Misses</t>
  </si>
  <si>
    <t>%DLL Missses</t>
  </si>
  <si>
    <t>DLL Misses per tuple</t>
  </si>
  <si>
    <t>1 1 1 1 7</t>
  </si>
  <si>
    <t>1226</t>
  </si>
  <si>
    <t>Memory usage variables studied with valgrind tool=cachegrind. Unfortunately, these studies were not possible for cases where affinity was considered.</t>
  </si>
  <si>
    <t>Number of Tuples</t>
  </si>
  <si>
    <t>Number of Repeats</t>
  </si>
  <si>
    <t>Bits per pass</t>
  </si>
  <si>
    <t>Number of Threads (Maximum)</t>
  </si>
  <si>
    <t>Execution Time (in miliseconds)</t>
  </si>
  <si>
    <t>Execution time (per repeat, in miliseconds)</t>
  </si>
  <si>
    <t>Execution time (per tuple, in nanoseconds)</t>
  </si>
  <si>
    <t>Type of Parallelism</t>
  </si>
  <si>
    <t>1 1 1 1 7</t>
  </si>
  <si>
    <t>0</t>
  </si>
  <si>
    <t>56753</t>
  </si>
  <si>
    <t>0.4</t>
  </si>
  <si>
    <t>1 1 1 1 7</t>
  </si>
  <si>
    <t>No parallelization</t>
  </si>
  <si>
    <t>NOTE</t>
  </si>
  <si>
    <t>16729</t>
  </si>
  <si>
    <t>0.1</t>
  </si>
  <si>
    <t>Per cluster parallelization up until 2nd pass</t>
  </si>
  <si>
    <t>THIS</t>
  </si>
  <si>
    <t>0 0 0 0 0</t>
  </si>
  <si>
    <t>NOTE</t>
  </si>
  <si>
    <t>NOTE</t>
  </si>
  <si>
    <t>1440</t>
  </si>
  <si>
    <t>0</t>
  </si>
  <si>
    <t>57430</t>
  </si>
  <si>
    <t>0.4</t>
  </si>
  <si>
    <t>16876</t>
  </si>
  <si>
    <t>0.1</t>
  </si>
  <si>
    <t>1 1 1 1 1</t>
  </si>
  <si>
    <t>Per cluster parallelization up until 3rd pass</t>
  </si>
  <si>
    <t>THIS</t>
  </si>
  <si>
    <t>THIS</t>
  </si>
  <si>
    <t>1456</t>
  </si>
  <si>
    <t>0</t>
  </si>
  <si>
    <t>57889</t>
  </si>
  <si>
    <t>0 1 1 1 1</t>
  </si>
  <si>
    <t>0.3</t>
  </si>
  <si>
    <t>CASE</t>
  </si>
  <si>
    <t>16993</t>
  </si>
  <si>
    <t>0.1</t>
  </si>
  <si>
    <t>CASE</t>
  </si>
  <si>
    <t>0 0 1 1 1</t>
  </si>
  <si>
    <t>1473</t>
  </si>
  <si>
    <t>CASE</t>
  </si>
  <si>
    <t>0</t>
  </si>
  <si>
    <t>58815</t>
  </si>
  <si>
    <t>0.3</t>
  </si>
  <si>
    <t>CAN ONLY</t>
  </si>
  <si>
    <t>Similar Values</t>
  </si>
  <si>
    <t>Similar Values</t>
  </si>
  <si>
    <t>Similar Values</t>
  </si>
  <si>
    <t>0 0 0 1 1</t>
  </si>
  <si>
    <t>USE</t>
  </si>
  <si>
    <t>Similar Values</t>
  </si>
  <si>
    <t>Similar Values</t>
  </si>
  <si>
    <t>Similar Values</t>
  </si>
  <si>
    <t>0 0 0 0 1</t>
  </si>
  <si>
    <t>UP TO 16</t>
  </si>
  <si>
    <t>Similar Values</t>
  </si>
  <si>
    <t>Similar Values</t>
  </si>
  <si>
    <t>Similar Values</t>
  </si>
  <si>
    <t>0 0 0 0 0</t>
  </si>
  <si>
    <t>Per cluster parallelization up until 4th pass</t>
  </si>
  <si>
    <t>THREADS</t>
  </si>
  <si>
    <t>17205</t>
  </si>
  <si>
    <t>CAN ONLY</t>
  </si>
  <si>
    <t>0.1</t>
  </si>
  <si>
    <t>CAN ONLY</t>
  </si>
  <si>
    <t>1461</t>
  </si>
  <si>
    <t>0</t>
  </si>
  <si>
    <t>60814</t>
  </si>
  <si>
    <t>0.4</t>
  </si>
  <si>
    <t>17618</t>
  </si>
  <si>
    <t>0.1</t>
  </si>
  <si>
    <t>USE</t>
  </si>
  <si>
    <t>Similar Values</t>
  </si>
  <si>
    <t>Similar Values</t>
  </si>
  <si>
    <t>Similar Values</t>
  </si>
  <si>
    <t>Full per cluster parallelization</t>
  </si>
  <si>
    <t>Similar Values</t>
  </si>
  <si>
    <t>Similar Values</t>
  </si>
  <si>
    <t>Similar Values</t>
  </si>
  <si>
    <t>USE</t>
  </si>
  <si>
    <t>Similar Values</t>
  </si>
  <si>
    <t>Similar Values</t>
  </si>
  <si>
    <t>Similar values</t>
  </si>
  <si>
    <t>Similar values</t>
  </si>
  <si>
    <t>UP TO 16</t>
  </si>
  <si>
    <t>Similar values</t>
  </si>
  <si>
    <t>Full per cluster parallelization</t>
  </si>
  <si>
    <t>Similar Values</t>
  </si>
  <si>
    <t>Similar Values</t>
  </si>
  <si>
    <t>UP TO 16</t>
  </si>
  <si>
    <t>Similar Values</t>
  </si>
  <si>
    <t>Similar Values</t>
  </si>
  <si>
    <t>Similar values</t>
  </si>
  <si>
    <t>Similar Values</t>
  </si>
  <si>
    <t>Similar values</t>
  </si>
  <si>
    <t>Similar Values</t>
  </si>
  <si>
    <t>Similar values</t>
  </si>
  <si>
    <t>Similar Values</t>
  </si>
  <si>
    <t>Full per cluster parallelization</t>
  </si>
  <si>
    <t>Similar Values</t>
  </si>
  <si>
    <t>THREADS</t>
  </si>
  <si>
    <t>THREADS</t>
  </si>
  <si>
    <t>Similar values</t>
  </si>
  <si>
    <t>Similar values</t>
  </si>
  <si>
    <t>Similar Values</t>
  </si>
  <si>
    <t>Similar values</t>
  </si>
  <si>
    <t>Similar Values</t>
  </si>
  <si>
    <t>Full per cluster parallelization</t>
  </si>
  <si>
    <t>Similar Values</t>
  </si>
  <si>
    <t>Similar Values</t>
  </si>
  <si>
    <t>Similar Values</t>
  </si>
  <si>
    <t>FOR THE LAST PASS</t>
  </si>
  <si>
    <t>Similar Values</t>
  </si>
  <si>
    <t>Similar values</t>
  </si>
  <si>
    <t>Similar Values</t>
  </si>
  <si>
    <t>Similar values</t>
  </si>
  <si>
    <t>Similar Values</t>
  </si>
  <si>
    <t>Similar values</t>
  </si>
  <si>
    <t>Full per cluster parallelization</t>
  </si>
  <si>
    <t>FOR THE LAST PASS</t>
  </si>
  <si>
    <t>IS DONE SERIALLY</t>
  </si>
  <si>
    <t>Similar Values</t>
  </si>
  <si>
    <t>Similar Values</t>
  </si>
  <si>
    <t>Similar values</t>
  </si>
  <si>
    <t>Similar Values</t>
  </si>
  <si>
    <t>Similar values</t>
  </si>
  <si>
    <t>Similar Values</t>
  </si>
  <si>
    <t>Similar values</t>
  </si>
  <si>
    <t>Similar Values</t>
  </si>
  <si>
    <t>Similar Values</t>
  </si>
  <si>
    <t>Full per cluster parallelization</t>
  </si>
  <si>
    <t>Similar Values</t>
  </si>
  <si>
    <t>Similar Values</t>
  </si>
  <si>
    <t>IS DONE SERIALLY</t>
  </si>
  <si>
    <t>Similar values</t>
  </si>
  <si>
    <t>Similar Values</t>
  </si>
  <si>
    <t>Similar values</t>
  </si>
  <si>
    <t>Similar Values</t>
  </si>
  <si>
    <t>Similar values</t>
  </si>
  <si>
    <t>Similar Values</t>
  </si>
  <si>
    <t>Full per cluster parallelization</t>
  </si>
  <si>
    <t>Similar Values</t>
  </si>
  <si>
    <t>Similar Values</t>
  </si>
  <si>
    <t>Similar Values</t>
  </si>
  <si>
    <t>3 1 5 1 1</t>
  </si>
  <si>
    <t>Similar Values</t>
  </si>
  <si>
    <t>Similar Values</t>
  </si>
  <si>
    <t>Similar Values</t>
  </si>
  <si>
    <t>Similar Values</t>
  </si>
  <si>
    <t>Similar Values</t>
  </si>
  <si>
    <t>Similar Values</t>
  </si>
  <si>
    <t>Similar Values</t>
  </si>
  <si>
    <t>Similar Values</t>
  </si>
  <si>
    <t>Similar Values</t>
  </si>
  <si>
    <t>Similar Values</t>
  </si>
  <si>
    <t>3 1 5 1 1</t>
  </si>
  <si>
    <t>1 1 1 1 1</t>
  </si>
  <si>
    <t>1213</t>
  </si>
  <si>
    <t>0</t>
  </si>
  <si>
    <t>FOR THE LAST PASS</t>
  </si>
  <si>
    <t>38255</t>
  </si>
  <si>
    <t>0.2</t>
  </si>
  <si>
    <t>0 1 1 1 1</t>
  </si>
  <si>
    <t>IS DONE SERIALLY</t>
  </si>
  <si>
    <t>16722</t>
  </si>
  <si>
    <t>0.1</t>
  </si>
  <si>
    <t>No parallelization</t>
  </si>
  <si>
    <t>0 0 1 1 1</t>
  </si>
  <si>
    <t>1437</t>
  </si>
  <si>
    <t>0</t>
  </si>
  <si>
    <t>38832</t>
  </si>
  <si>
    <t>0.2</t>
  </si>
  <si>
    <t>Per block parallelization for calling 2nd pass (4 out of 8 new clusters per thread).</t>
  </si>
  <si>
    <t>16867</t>
  </si>
  <si>
    <t>0 0 0 1 1</t>
  </si>
  <si>
    <t>0.1</t>
  </si>
  <si>
    <t>Similar Values</t>
  </si>
  <si>
    <t>Similar Values</t>
  </si>
  <si>
    <t>Similar Values</t>
  </si>
  <si>
    <t>0 0 0 0 1</t>
  </si>
  <si>
    <t>Similar Values</t>
  </si>
  <si>
    <t>Similar Values</t>
  </si>
  <si>
    <t>Similar Values</t>
  </si>
  <si>
    <t>0 0 0 0 0</t>
  </si>
  <si>
    <t>1439</t>
  </si>
  <si>
    <t>0</t>
  </si>
  <si>
    <t>39238</t>
  </si>
  <si>
    <t>0.2</t>
  </si>
  <si>
    <t>17020</t>
  </si>
  <si>
    <t>0.1</t>
  </si>
  <si>
    <t>1452</t>
  </si>
  <si>
    <t>0</t>
  </si>
  <si>
    <t>39425</t>
  </si>
  <si>
    <t>0.2</t>
  </si>
  <si>
    <t>17076</t>
  </si>
  <si>
    <t>0.1</t>
  </si>
  <si>
    <t>1492</t>
  </si>
  <si>
    <t>0</t>
  </si>
  <si>
    <t>41996</t>
  </si>
  <si>
    <t>0.2</t>
  </si>
  <si>
    <t>17519</t>
  </si>
  <si>
    <t>0.1</t>
  </si>
  <si>
    <t>1654</t>
  </si>
  <si>
    <t>0</t>
  </si>
  <si>
    <t>49419</t>
  </si>
  <si>
    <t>0.3</t>
  </si>
  <si>
    <t>Per block parallelization for calling 2nd pass (2 out of 8 new clusters per thread).</t>
  </si>
  <si>
    <t>18407</t>
  </si>
  <si>
    <t>0.1</t>
  </si>
  <si>
    <t>1820</t>
  </si>
  <si>
    <t>0</t>
  </si>
  <si>
    <t>52668</t>
  </si>
  <si>
    <t>0.3</t>
  </si>
  <si>
    <t>Per cluster parallelization up until calling 2nd pass</t>
  </si>
  <si>
    <t>19013</t>
  </si>
  <si>
    <t>0.1</t>
  </si>
  <si>
    <t>2196</t>
  </si>
  <si>
    <t>0</t>
  </si>
  <si>
    <t>58117</t>
  </si>
  <si>
    <t>0.3</t>
  </si>
  <si>
    <t>Per cluster parallelization up until calling 3rd pass.</t>
  </si>
  <si>
    <t>20715</t>
  </si>
  <si>
    <t>0.1</t>
  </si>
  <si>
    <t>3331</t>
  </si>
  <si>
    <t>0</t>
  </si>
  <si>
    <t>66059</t>
  </si>
  <si>
    <t>0.4</t>
  </si>
  <si>
    <t>Per block parallelization for calling 4th pass (16 out of 32 new clusters per thread)</t>
  </si>
  <si>
    <t>24137</t>
  </si>
  <si>
    <t>0.1</t>
  </si>
  <si>
    <t>1474</t>
  </si>
  <si>
    <t>0</t>
  </si>
  <si>
    <t>81729</t>
  </si>
  <si>
    <t>Per block parallelization for calling 4th pass (8 out of 32 new clusters per thread)</t>
  </si>
  <si>
    <t>0.5</t>
  </si>
  <si>
    <t>Per block parallelization for calling 4th pass (4 out of 32 new clusters per thread)</t>
  </si>
  <si>
    <t>29122</t>
  </si>
  <si>
    <t>0.1</t>
  </si>
  <si>
    <t>1474</t>
  </si>
  <si>
    <t>0</t>
  </si>
  <si>
    <t>131504</t>
  </si>
  <si>
    <t>0.8</t>
  </si>
  <si>
    <t>Per block parallelization for calling 4th pass (2 out of 32 new clusters per thread)</t>
  </si>
  <si>
    <t>44420</t>
  </si>
  <si>
    <t>0.2</t>
  </si>
  <si>
    <t>5 3 1 1 1</t>
  </si>
  <si>
    <t>1212</t>
  </si>
  <si>
    <t>0</t>
  </si>
  <si>
    <t>30587</t>
  </si>
  <si>
    <t>0.2</t>
  </si>
  <si>
    <t>Per cluster parallelization up until calling 4th pass.</t>
  </si>
  <si>
    <t>16722</t>
  </si>
  <si>
    <t>0.1</t>
  </si>
  <si>
    <t>1 1 1 1 1</t>
  </si>
  <si>
    <t>1439</t>
  </si>
  <si>
    <t>0</t>
  </si>
  <si>
    <t>31212</t>
  </si>
  <si>
    <t>0.2</t>
  </si>
  <si>
    <t>Full per cluster parallelization</t>
  </si>
  <si>
    <t>5 3 1 1 1</t>
  </si>
  <si>
    <t>16883</t>
  </si>
  <si>
    <t>0.1</t>
  </si>
  <si>
    <t>0 1 1 1 1</t>
  </si>
  <si>
    <t>No parallelization</t>
  </si>
  <si>
    <t>1441</t>
  </si>
  <si>
    <t>0</t>
  </si>
  <si>
    <t>31482</t>
  </si>
  <si>
    <t>0.2</t>
  </si>
  <si>
    <t>0 0 1 1 1</t>
  </si>
  <si>
    <t>16946</t>
  </si>
  <si>
    <t>0.1</t>
  </si>
  <si>
    <t>Per block parallelization for calling 2nd pass (16 out of 32 new clusters per thread)</t>
  </si>
  <si>
    <t>0 0 0 1 1</t>
  </si>
  <si>
    <t>1487</t>
  </si>
  <si>
    <t>0</t>
  </si>
  <si>
    <t>31856</t>
  </si>
  <si>
    <t>0.2</t>
  </si>
  <si>
    <t>17083</t>
  </si>
  <si>
    <t>0.1</t>
  </si>
  <si>
    <t>Per block parallelization for calling 2nd pass (8 out of 32 new clusters per thread)</t>
  </si>
  <si>
    <t>0 0 0 0 1</t>
  </si>
  <si>
    <t>1517</t>
  </si>
  <si>
    <t>Similar Values</t>
  </si>
  <si>
    <t>0</t>
  </si>
  <si>
    <t>Similar Values</t>
  </si>
  <si>
    <t>32571</t>
  </si>
  <si>
    <t>Similar Values</t>
  </si>
  <si>
    <t>0.2</t>
  </si>
  <si>
    <t>0 0 0 0 0</t>
  </si>
  <si>
    <t>17342</t>
  </si>
  <si>
    <t>0.1</t>
  </si>
  <si>
    <t>Per block parallelization for calling 2nd pass (4 out of 32 new clusters per thread)</t>
  </si>
  <si>
    <t>1621</t>
  </si>
  <si>
    <t>0</t>
  </si>
  <si>
    <t>33113</t>
  </si>
  <si>
    <t>Per block parallelization for calling 2nd pass (2 out of 32 new clusters per thread)</t>
  </si>
  <si>
    <t>0.2</t>
  </si>
  <si>
    <t>17965</t>
  </si>
  <si>
    <t>0.1</t>
  </si>
  <si>
    <t>Per cluster parallelization up until calling 2nd pass</t>
  </si>
  <si>
    <t>1 1 1 1 1</t>
  </si>
  <si>
    <t>1731</t>
  </si>
  <si>
    <t>0</t>
  </si>
  <si>
    <t>40323</t>
  </si>
  <si>
    <t>0.2</t>
  </si>
  <si>
    <t>18643</t>
  </si>
  <si>
    <t>0.1</t>
  </si>
  <si>
    <t>Per block parallelization for calling 3rd pass (4 out of new 8 clusters per thread)</t>
  </si>
  <si>
    <t>0 1 1 1 1</t>
  </si>
  <si>
    <t>2087</t>
  </si>
  <si>
    <t>0</t>
  </si>
  <si>
    <t>47606</t>
  </si>
  <si>
    <t>0.3</t>
  </si>
  <si>
    <t>19477</t>
  </si>
  <si>
    <t>0.1</t>
  </si>
  <si>
    <t>Per block parallelization for calling 3rd pass (2 out of new 8 clusters per thread)</t>
  </si>
  <si>
    <t>0 0 1 1 1</t>
  </si>
  <si>
    <t>2344</t>
  </si>
  <si>
    <t>0</t>
  </si>
  <si>
    <t>55200</t>
  </si>
  <si>
    <t>0.3</t>
  </si>
  <si>
    <t>0 0 0 1 1</t>
  </si>
  <si>
    <t>20236</t>
  </si>
  <si>
    <t>0.1</t>
  </si>
  <si>
    <t>0 0 0 0 1</t>
  </si>
  <si>
    <t>Per cluster parallelization up until calling 3rd pass.</t>
  </si>
  <si>
    <t>1486</t>
  </si>
  <si>
    <t>0</t>
  </si>
  <si>
    <t>80970</t>
  </si>
  <si>
    <t>0.5</t>
  </si>
  <si>
    <t>Similar Values</t>
  </si>
  <si>
    <t>Similar Values</t>
  </si>
  <si>
    <t>Similar Values</t>
  </si>
  <si>
    <t>26776</t>
  </si>
  <si>
    <t>0.1</t>
  </si>
  <si>
    <t>Per cluster parallelization up until calling 4th pass.</t>
  </si>
  <si>
    <t>ONE AFFINITY EXAMPLE</t>
  </si>
  <si>
    <t>Full per cluster parallelization</t>
  </si>
  <si>
    <t>ANOTHER AFFINITY EXAMPLE</t>
  </si>
  <si>
    <t>7 1 1 1 1</t>
  </si>
  <si>
    <t>Affinity Experiments</t>
  </si>
  <si>
    <t>Affinity</t>
  </si>
  <si>
    <t>Number of Tuples</t>
  </si>
  <si>
    <t>Number of Repeats</t>
  </si>
  <si>
    <t>Bits per pass</t>
  </si>
  <si>
    <t>Number of Threads (Maximum)</t>
  </si>
  <si>
    <t>Execution Time (in miliseconds)</t>
  </si>
  <si>
    <t>Execution time (per repeat, in miliseconds)</t>
  </si>
  <si>
    <t>Execution time (per tuple, in nanoseconds)</t>
  </si>
  <si>
    <t>0 0 0 0 0</t>
  </si>
  <si>
    <t>1 1 1 1 7</t>
  </si>
  <si>
    <t>No parallelization</t>
  </si>
  <si>
    <t>Per block parallelization for calling second pass (64 clusters per block)</t>
  </si>
  <si>
    <t>Per block parallelization for calling second pass (32 clusters per block)</t>
  </si>
  <si>
    <t>0 0 0 0 0</t>
  </si>
  <si>
    <t>NOTE</t>
  </si>
  <si>
    <t>Per block parallelization for calling second pass (16 clusters per block)</t>
  </si>
  <si>
    <t>1 1 1 1 1</t>
  </si>
  <si>
    <t>THIS</t>
  </si>
  <si>
    <t>Per block parallelization for calling second pass (8 clusters per block)</t>
  </si>
  <si>
    <t>0 1 1 1 1</t>
  </si>
  <si>
    <t>CASE</t>
  </si>
  <si>
    <t>Per block parallelization for calling second pass (4 clusters per block)</t>
  </si>
  <si>
    <t>0 0 1 1 1</t>
  </si>
  <si>
    <t>CAN ONLY</t>
  </si>
  <si>
    <t>Similar Values</t>
  </si>
  <si>
    <t>Similar Values</t>
  </si>
  <si>
    <t>Similar Values</t>
  </si>
  <si>
    <t>0 0 0 1 1</t>
  </si>
  <si>
    <t>USE</t>
  </si>
  <si>
    <t>Similar Values</t>
  </si>
  <si>
    <t>Similar Values</t>
  </si>
  <si>
    <t>Per block parallelization for calling second pass (2 clusters per block)</t>
  </si>
  <si>
    <t>Similar Values</t>
  </si>
  <si>
    <t>0 0 0 0 1</t>
  </si>
  <si>
    <t>UP TO 16</t>
  </si>
  <si>
    <t>Similar Values</t>
  </si>
  <si>
    <t>Similar Values</t>
  </si>
  <si>
    <t>Similar Values</t>
  </si>
  <si>
    <t>0 0 0 0 0</t>
  </si>
  <si>
    <t>THREADS</t>
  </si>
  <si>
    <t>Per cluster parallelization up until calling 2nd pass</t>
  </si>
  <si>
    <t>1485</t>
  </si>
  <si>
    <t>0</t>
  </si>
  <si>
    <t>136128</t>
  </si>
  <si>
    <t>0.8</t>
  </si>
  <si>
    <t>Per cluster parallelization up until calling 3rd pass</t>
  </si>
  <si>
    <t>43827</t>
  </si>
  <si>
    <t>0.2</t>
  </si>
  <si>
    <t>1 1 1 1 1</t>
  </si>
  <si>
    <t>FOR THE LAST PASS</t>
  </si>
  <si>
    <t>7 1 1 1 1</t>
  </si>
  <si>
    <t>1229</t>
  </si>
  <si>
    <t>0</t>
  </si>
  <si>
    <t>30704</t>
  </si>
  <si>
    <t>0.2</t>
  </si>
  <si>
    <t>16729</t>
  </si>
  <si>
    <t>0.1</t>
  </si>
  <si>
    <t>Per cluster parallelization up until calling 4th pass</t>
  </si>
  <si>
    <t>1448</t>
  </si>
  <si>
    <t>0</t>
  </si>
  <si>
    <t>31440</t>
  </si>
  <si>
    <t>0.2</t>
  </si>
  <si>
    <t>0 1 1 1 1</t>
  </si>
  <si>
    <t>IS DONE SERIALLY</t>
  </si>
  <si>
    <t>16955</t>
  </si>
  <si>
    <t>0.1</t>
  </si>
  <si>
    <t>1440</t>
  </si>
  <si>
    <t>0</t>
  </si>
  <si>
    <t>31842</t>
  </si>
  <si>
    <t>0.2</t>
  </si>
  <si>
    <t>17101</t>
  </si>
  <si>
    <t>0.1</t>
  </si>
  <si>
    <t>0 0 1 1 1</t>
  </si>
  <si>
    <t>1490</t>
  </si>
  <si>
    <t>0</t>
  </si>
  <si>
    <t>32223</t>
  </si>
  <si>
    <t>0.2</t>
  </si>
  <si>
    <t>Full per cluster parallelization</t>
  </si>
  <si>
    <t>17154</t>
  </si>
  <si>
    <t>0.1</t>
  </si>
  <si>
    <t>1 1 1 1 7</t>
  </si>
  <si>
    <t>0 0 0 1 1</t>
  </si>
  <si>
    <t>Similar Values</t>
  </si>
  <si>
    <t>Similar Values</t>
  </si>
  <si>
    <t>1550</t>
  </si>
  <si>
    <t>Similar Values</t>
  </si>
  <si>
    <t>0</t>
  </si>
  <si>
    <t>32971</t>
  </si>
  <si>
    <t>0 0 0 0 1</t>
  </si>
  <si>
    <t>0.2</t>
  </si>
  <si>
    <t>Similar Values</t>
  </si>
  <si>
    <t>Similar Values</t>
  </si>
  <si>
    <t>Similar Values</t>
  </si>
  <si>
    <t>0 0 0 0 0</t>
  </si>
  <si>
    <t>17491</t>
  </si>
  <si>
    <t>0.1</t>
  </si>
  <si>
    <t>1619</t>
  </si>
  <si>
    <t>0</t>
  </si>
  <si>
    <t>33497</t>
  </si>
  <si>
    <t>0.2</t>
  </si>
  <si>
    <t>17927</t>
  </si>
  <si>
    <t>0.1</t>
  </si>
  <si>
    <t>1 1 1 1 1</t>
  </si>
  <si>
    <t>No parallelization</t>
  </si>
  <si>
    <t>1786</t>
  </si>
  <si>
    <t>0</t>
  </si>
  <si>
    <t>35225</t>
  </si>
  <si>
    <t>NOTE</t>
  </si>
  <si>
    <t>0.2</t>
  </si>
  <si>
    <t>0 1 1 1 1</t>
  </si>
  <si>
    <t>18995</t>
  </si>
  <si>
    <t>0.1</t>
  </si>
  <si>
    <t>2326</t>
  </si>
  <si>
    <t>0</t>
  </si>
  <si>
    <t>37297</t>
  </si>
  <si>
    <t>0.2</t>
  </si>
  <si>
    <t>Per cluster parallelization up until 2nd pass</t>
  </si>
  <si>
    <t>THIS</t>
  </si>
  <si>
    <t>21101</t>
  </si>
  <si>
    <t>0.1</t>
  </si>
  <si>
    <t>0 0 1 1 1</t>
  </si>
  <si>
    <t>2015</t>
  </si>
  <si>
    <t>0</t>
  </si>
  <si>
    <t>46421</t>
  </si>
  <si>
    <t>0.3</t>
  </si>
  <si>
    <t>Per cluster parallelization up until 3rd pass</t>
  </si>
  <si>
    <t>CASE</t>
  </si>
  <si>
    <t>22090</t>
  </si>
  <si>
    <t>0.1</t>
  </si>
  <si>
    <t>0 0 0 1 1</t>
  </si>
  <si>
    <t>1489</t>
  </si>
  <si>
    <t>0</t>
  </si>
  <si>
    <t>72650</t>
  </si>
  <si>
    <t>0.4</t>
  </si>
  <si>
    <t>23878</t>
  </si>
  <si>
    <t>0.1</t>
  </si>
  <si>
    <t>0 0 0 0 1</t>
  </si>
  <si>
    <t>Per cluster parallelization up until 4th pass</t>
  </si>
  <si>
    <t>Similar Values</t>
  </si>
  <si>
    <t>CAN ONLY</t>
  </si>
  <si>
    <t>Similar Values</t>
  </si>
  <si>
    <t>Similar Values</t>
  </si>
  <si>
    <t>0 0 0 0 0</t>
  </si>
  <si>
    <t>1465</t>
  </si>
  <si>
    <t>0</t>
  </si>
  <si>
    <t>118052</t>
  </si>
  <si>
    <t>0.7</t>
  </si>
  <si>
    <t>30280</t>
  </si>
  <si>
    <t>0.1</t>
  </si>
  <si>
    <t>Full per cluster parallelization</t>
  </si>
  <si>
    <t>USE</t>
  </si>
  <si>
    <t>Similar Values</t>
  </si>
  <si>
    <t>Similar Values</t>
  </si>
  <si>
    <t>Similar Values</t>
  </si>
  <si>
    <t>Full per cluster parallelization</t>
  </si>
  <si>
    <t>UP TO 16</t>
  </si>
  <si>
    <t>Similar Values</t>
  </si>
  <si>
    <t>1 1 1 1 7</t>
  </si>
  <si>
    <t>Similar Values</t>
  </si>
  <si>
    <t>Similar Values</t>
  </si>
  <si>
    <t>1226</t>
  </si>
  <si>
    <t>0</t>
  </si>
  <si>
    <t>Full per cluster parallelization</t>
  </si>
  <si>
    <t>113200</t>
  </si>
  <si>
    <t>0.4</t>
  </si>
  <si>
    <t>THREADS</t>
  </si>
  <si>
    <t>Similar Values</t>
  </si>
  <si>
    <t>Similar Values</t>
  </si>
  <si>
    <t>Similar Values</t>
  </si>
  <si>
    <t>Full per cluster parallelization</t>
  </si>
  <si>
    <t>FOR THE LAST PASS</t>
  </si>
  <si>
    <t>Similar Values</t>
  </si>
  <si>
    <t>Similar Values</t>
  </si>
  <si>
    <t>Similar Values</t>
  </si>
  <si>
    <t>Full per cluster parallelization</t>
  </si>
  <si>
    <t>IS DONE SERIALLY</t>
  </si>
  <si>
    <t>Similar Values</t>
  </si>
  <si>
    <t>Similar Values</t>
  </si>
  <si>
    <t>Similar Values</t>
  </si>
  <si>
    <t>Full per cluster parallelization</t>
  </si>
  <si>
    <t>Similar Values</t>
  </si>
  <si>
    <t>Similar Values</t>
  </si>
  <si>
    <t>Similar Values</t>
  </si>
  <si>
    <t>Full per cluster parallelization</t>
  </si>
  <si>
    <t>26105</t>
  </si>
  <si>
    <t>3 1 5 1 1</t>
  </si>
  <si>
    <t>0</t>
  </si>
  <si>
    <t>1 1 1 1 1</t>
  </si>
  <si>
    <t>NOTE</t>
  </si>
  <si>
    <t>1440</t>
  </si>
  <si>
    <t>0</t>
  </si>
  <si>
    <t>113877</t>
  </si>
  <si>
    <t>0.4</t>
  </si>
  <si>
    <t>0 1 1 1 1</t>
  </si>
  <si>
    <t>26252</t>
  </si>
  <si>
    <t>0</t>
  </si>
  <si>
    <t>THIS</t>
  </si>
  <si>
    <t>No parallelization</t>
  </si>
  <si>
    <t>1457</t>
  </si>
  <si>
    <t>0</t>
  </si>
  <si>
    <t>114354</t>
  </si>
  <si>
    <t>0.4</t>
  </si>
  <si>
    <t>0 0 1 1 1</t>
  </si>
  <si>
    <t>Per block parallelization for calling 2nd pass (4 out of 8 new clusters per thread).</t>
  </si>
  <si>
    <t>0 0 0 1 1</t>
  </si>
  <si>
    <t>26369</t>
  </si>
  <si>
    <t>0</t>
  </si>
  <si>
    <t>0 0 0 0 1</t>
  </si>
  <si>
    <t>CASE</t>
  </si>
  <si>
    <t>1476</t>
  </si>
  <si>
    <t>0</t>
  </si>
  <si>
    <t>115176</t>
  </si>
  <si>
    <t>0.3</t>
  </si>
  <si>
    <t>Per block parallelization for calling 2nd pass (2 out of 8 new clusters per thread).</t>
  </si>
  <si>
    <t>26592</t>
  </si>
  <si>
    <t>0</t>
  </si>
  <si>
    <t>CAN ONLY</t>
  </si>
  <si>
    <t>1470</t>
  </si>
  <si>
    <t>0</t>
  </si>
  <si>
    <t>116886</t>
  </si>
  <si>
    <t>0.3</t>
  </si>
  <si>
    <t>Per cluster parallelization up until calling 2nd pass</t>
  </si>
  <si>
    <t>26991</t>
  </si>
  <si>
    <t>0</t>
  </si>
  <si>
    <t>USE</t>
  </si>
  <si>
    <t>Similar Values</t>
  </si>
  <si>
    <t>Similar Values</t>
  </si>
  <si>
    <t>Similar Values</t>
  </si>
  <si>
    <t>Similar Values</t>
  </si>
  <si>
    <t>Per cluster parallelization up until calling 3rd pass.</t>
  </si>
  <si>
    <t>Similar Values</t>
  </si>
  <si>
    <t>Similar Values</t>
  </si>
  <si>
    <t>Similar Values</t>
  </si>
  <si>
    <t>Similar Values</t>
  </si>
  <si>
    <t>UP TO 16</t>
  </si>
  <si>
    <t>Similar Values</t>
  </si>
  <si>
    <t>Similar Values</t>
  </si>
  <si>
    <t>Similar Values</t>
  </si>
  <si>
    <t>Similar Values</t>
  </si>
  <si>
    <t>Similar Values</t>
  </si>
  <si>
    <t>Similar Values</t>
  </si>
  <si>
    <t>Similar Values</t>
  </si>
  <si>
    <t>Similar Values</t>
  </si>
  <si>
    <t>THREADS</t>
  </si>
  <si>
    <t>Similar Values</t>
  </si>
  <si>
    <t>Per block parallelization for calling 4th pass (16 out of 32 new clusters per thread)</t>
  </si>
  <si>
    <t>Similar Values</t>
  </si>
  <si>
    <t>Similar Values</t>
  </si>
  <si>
    <t>Similar Values</t>
  </si>
  <si>
    <t>Similar Values</t>
  </si>
  <si>
    <t>Similar Values</t>
  </si>
  <si>
    <t>Similar Values</t>
  </si>
  <si>
    <t>Similar Values</t>
  </si>
  <si>
    <t>FOR THE LAST PASS</t>
  </si>
  <si>
    <t>Similar Values</t>
  </si>
  <si>
    <t>Similar Values</t>
  </si>
  <si>
    <t>Similar Values</t>
  </si>
  <si>
    <t>Similar Values</t>
  </si>
  <si>
    <t>Similar Values</t>
  </si>
  <si>
    <t>Similar Values</t>
  </si>
  <si>
    <t>Similar Values</t>
  </si>
  <si>
    <t>Similar Values</t>
  </si>
  <si>
    <t>IS DONE SERIALLY</t>
  </si>
  <si>
    <t>Similar Values</t>
  </si>
  <si>
    <t>Similar Values</t>
  </si>
  <si>
    <t>Similar Values</t>
  </si>
  <si>
    <t>Similar Values</t>
  </si>
  <si>
    <t>Similar Values</t>
  </si>
  <si>
    <t>Per block parallelization for calling 4th pass (8 out of 32 new clusters per thread)</t>
  </si>
  <si>
    <t>Similar Values</t>
  </si>
  <si>
    <t>Similar Values</t>
  </si>
  <si>
    <t>Similar Values</t>
  </si>
  <si>
    <t>Similar Values</t>
  </si>
  <si>
    <t>Similar Values</t>
  </si>
  <si>
    <t>Similar Values</t>
  </si>
  <si>
    <t>Similar Values</t>
  </si>
  <si>
    <t>Similar Values</t>
  </si>
  <si>
    <t>Similar Values</t>
  </si>
  <si>
    <t>Similar Values</t>
  </si>
  <si>
    <t>Similar Values</t>
  </si>
  <si>
    <t>3 1 5 1 1</t>
  </si>
  <si>
    <t>1214</t>
  </si>
  <si>
    <t>0</t>
  </si>
  <si>
    <t>83952</t>
  </si>
  <si>
    <t>0.3</t>
  </si>
  <si>
    <t>Per block parallelization for calling 4th pass (4 out of 32 new clusters per thread)</t>
  </si>
  <si>
    <t>26098</t>
  </si>
  <si>
    <t>0</t>
  </si>
  <si>
    <t>Per block parallelization for calling 4th pass (2 out of 32 new clusters per thread)</t>
  </si>
  <si>
    <t>1438</t>
  </si>
  <si>
    <t>Per cluster parallelization up until calling 4th pass.</t>
  </si>
  <si>
    <t>0</t>
  </si>
  <si>
    <t>84611</t>
  </si>
  <si>
    <t>0.3</t>
  </si>
  <si>
    <t>26243</t>
  </si>
  <si>
    <t>0</t>
  </si>
  <si>
    <t>1440</t>
  </si>
  <si>
    <t>0</t>
  </si>
  <si>
    <t>84977</t>
  </si>
  <si>
    <t>Full per cluster parallelization</t>
  </si>
  <si>
    <t>0.3</t>
  </si>
  <si>
    <t>5 3 1 1 1</t>
  </si>
  <si>
    <t>26394</t>
  </si>
  <si>
    <t>0</t>
  </si>
  <si>
    <t>No parallelization</t>
  </si>
  <si>
    <t>1466</t>
  </si>
  <si>
    <t>0</t>
  </si>
  <si>
    <t>85190</t>
  </si>
  <si>
    <t>0.3</t>
  </si>
  <si>
    <t>26452</t>
  </si>
  <si>
    <t>0</t>
  </si>
  <si>
    <t>Per block parallelization for calling 2nd pass (16 out of 32 new clusters per thread)</t>
  </si>
  <si>
    <t>1529</t>
  </si>
  <si>
    <t>0</t>
  </si>
  <si>
    <t>87300</t>
  </si>
  <si>
    <t>0.3</t>
  </si>
  <si>
    <t>26867</t>
  </si>
  <si>
    <t>0</t>
  </si>
  <si>
    <t>1613</t>
  </si>
  <si>
    <t>0</t>
  </si>
  <si>
    <t>91662</t>
  </si>
  <si>
    <t>Per block parallelization for calling 2nd pass (8 out of 32 new clusters per thread)</t>
  </si>
  <si>
    <t>0.3</t>
  </si>
  <si>
    <t>27910</t>
  </si>
  <si>
    <t>0</t>
  </si>
  <si>
    <t>1786</t>
  </si>
  <si>
    <t>Per block parallelization for calling 2nd pass (4 out of 32 new clusters per thread)</t>
  </si>
  <si>
    <t>0</t>
  </si>
  <si>
    <t>94498</t>
  </si>
  <si>
    <t>0.3</t>
  </si>
  <si>
    <t>28034</t>
  </si>
  <si>
    <t>0</t>
  </si>
  <si>
    <t>Per block parallelization for calling 2nd pass (2 out of 32 new clusters per thread)</t>
  </si>
  <si>
    <t>2200</t>
  </si>
  <si>
    <t>0</t>
  </si>
  <si>
    <t>99661</t>
  </si>
  <si>
    <t>0.3</t>
  </si>
  <si>
    <t>30058</t>
  </si>
  <si>
    <t>0.1</t>
  </si>
  <si>
    <t>Per cluster parallelization up until calling 2nd pass</t>
  </si>
  <si>
    <t>3235</t>
  </si>
  <si>
    <t>0</t>
  </si>
  <si>
    <t>108815</t>
  </si>
  <si>
    <t>0.3</t>
  </si>
  <si>
    <t>32752</t>
  </si>
  <si>
    <t>0.1</t>
  </si>
  <si>
    <t>Per block parallelization for calling 3rd pass (4 out of new 8 clusters per thread)</t>
  </si>
  <si>
    <t>1482</t>
  </si>
  <si>
    <t>0</t>
  </si>
  <si>
    <t>123998</t>
  </si>
  <si>
    <t>0.4</t>
  </si>
  <si>
    <t>39129</t>
  </si>
  <si>
    <t>0.1</t>
  </si>
  <si>
    <t>Per block parallelization for calling 3rd pass (2 out of new 8 clusters per thread)</t>
  </si>
  <si>
    <t>1479</t>
  </si>
  <si>
    <t>0</t>
  </si>
  <si>
    <t>175126</t>
  </si>
  <si>
    <t>0.5</t>
  </si>
  <si>
    <t>54034</t>
  </si>
  <si>
    <t>0.1</t>
  </si>
  <si>
    <t>5 3 1 1 1</t>
  </si>
  <si>
    <t>1213</t>
  </si>
  <si>
    <t>0</t>
  </si>
  <si>
    <t>49989</t>
  </si>
  <si>
    <t>0.1</t>
  </si>
  <si>
    <t>26098</t>
  </si>
  <si>
    <t>0</t>
  </si>
  <si>
    <t>Per cluster parallelization up until calling 3rd pass.</t>
  </si>
  <si>
    <t>1440</t>
  </si>
  <si>
    <t>0</t>
  </si>
  <si>
    <t>50622</t>
  </si>
  <si>
    <t>0.1</t>
  </si>
  <si>
    <t>26259</t>
  </si>
  <si>
    <t>0</t>
  </si>
  <si>
    <t>Per cluster parallelization up until calling 4th pass.</t>
  </si>
  <si>
    <t>1441</t>
  </si>
  <si>
    <t>0</t>
  </si>
  <si>
    <t>50782</t>
  </si>
  <si>
    <t>0.1</t>
  </si>
  <si>
    <t>26332</t>
  </si>
  <si>
    <t>0</t>
  </si>
  <si>
    <t>Full per cluster parallelization</t>
  </si>
  <si>
    <t>7 1 1 1 1</t>
  </si>
  <si>
    <t>1478</t>
  </si>
  <si>
    <t>0</t>
  </si>
  <si>
    <t>51163</t>
  </si>
  <si>
    <t>0.1</t>
  </si>
  <si>
    <t>No parallelization</t>
  </si>
  <si>
    <t>26459</t>
  </si>
  <si>
    <t>0</t>
  </si>
  <si>
    <t>1523</t>
  </si>
  <si>
    <t>0</t>
  </si>
  <si>
    <t>52336</t>
  </si>
  <si>
    <t>0.1</t>
  </si>
  <si>
    <t>Per block parallelization for calling second pass (64 clusters per block)</t>
  </si>
  <si>
    <t>26846</t>
  </si>
  <si>
    <t>0</t>
  </si>
  <si>
    <t>1563</t>
  </si>
  <si>
    <t>0</t>
  </si>
  <si>
    <t>53501</t>
  </si>
  <si>
    <t>0.1</t>
  </si>
  <si>
    <t>Per block parallelization for calling second pass (32 clusters per block)</t>
  </si>
  <si>
    <t>27255</t>
  </si>
  <si>
    <t>0</t>
  </si>
  <si>
    <t>1745</t>
  </si>
  <si>
    <t>0</t>
  </si>
  <si>
    <t>68210</t>
  </si>
  <si>
    <t>0.2</t>
  </si>
  <si>
    <t>Per block parallelization for calling second pass (16 clusters per block)</t>
  </si>
  <si>
    <t>28034</t>
  </si>
  <si>
    <t>0</t>
  </si>
  <si>
    <t>Per block parallelization for calling second pass (8 clusters per block)</t>
  </si>
  <si>
    <t>2042</t>
  </si>
  <si>
    <t>0</t>
  </si>
  <si>
    <t>73322</t>
  </si>
  <si>
    <t>0.2</t>
  </si>
  <si>
    <t>28512</t>
  </si>
  <si>
    <t>0.1</t>
  </si>
  <si>
    <t>Per block parallelization for calling second pass (4 clusters per block)</t>
  </si>
  <si>
    <t>2160</t>
  </si>
  <si>
    <t>0</t>
  </si>
  <si>
    <t>82715</t>
  </si>
  <si>
    <t>0.2</t>
  </si>
  <si>
    <t>Per block parallelization for calling second pass (2 clusters per block)</t>
  </si>
  <si>
    <t>30437</t>
  </si>
  <si>
    <t>0.1</t>
  </si>
  <si>
    <t>1494</t>
  </si>
  <si>
    <t>0</t>
  </si>
  <si>
    <t>115455</t>
  </si>
  <si>
    <t>0.3</t>
  </si>
  <si>
    <t>Per cluster parallelization up until calling 2nd pass</t>
  </si>
  <si>
    <t>Per cluster parallelization up until calling 3rd pass</t>
  </si>
  <si>
    <t>Per cluster parallelization up until calling 4th pass</t>
  </si>
  <si>
    <t>40482</t>
  </si>
  <si>
    <t>0.1</t>
  </si>
  <si>
    <t>Full per cluster parallelization</t>
  </si>
  <si>
    <t>1 1 1 1 7</t>
  </si>
  <si>
    <t>1477</t>
  </si>
  <si>
    <t>0</t>
  </si>
  <si>
    <t>165394</t>
  </si>
  <si>
    <t>0.5</t>
  </si>
  <si>
    <t>49530</t>
  </si>
  <si>
    <t>0.1</t>
  </si>
  <si>
    <t>7 1 1 1 1</t>
  </si>
  <si>
    <t>1230</t>
  </si>
  <si>
    <t>0</t>
  </si>
  <si>
    <t>49488</t>
  </si>
  <si>
    <t>0.1</t>
  </si>
  <si>
    <t>26095</t>
  </si>
  <si>
    <t>0</t>
  </si>
  <si>
    <t>No parallelization</t>
  </si>
  <si>
    <t>NOTE</t>
  </si>
  <si>
    <t>1449</t>
  </si>
  <si>
    <t>0</t>
  </si>
  <si>
    <t>50222</t>
  </si>
  <si>
    <t>0.1</t>
  </si>
  <si>
    <t>26331</t>
  </si>
  <si>
    <t>0</t>
  </si>
  <si>
    <t>Per cluster parallelization up until 2nd pass</t>
  </si>
  <si>
    <t>1443</t>
  </si>
  <si>
    <t>0</t>
  </si>
  <si>
    <t>THIS</t>
  </si>
  <si>
    <t>50499</t>
  </si>
  <si>
    <t>0.1</t>
  </si>
  <si>
    <t>26393</t>
  </si>
  <si>
    <t>0</t>
  </si>
  <si>
    <t>Per cluster parallelization up until 3rd pass</t>
  </si>
  <si>
    <t>CASE</t>
  </si>
  <si>
    <t>1471</t>
  </si>
  <si>
    <t>0</t>
  </si>
  <si>
    <t>50957</t>
  </si>
  <si>
    <t>0.1</t>
  </si>
  <si>
    <t>26571</t>
  </si>
  <si>
    <t>0</t>
  </si>
  <si>
    <t>Per cluster parallelization up until 4th pass</t>
  </si>
  <si>
    <t>CAN ONLY</t>
  </si>
  <si>
    <t>1467</t>
  </si>
  <si>
    <t>0</t>
  </si>
  <si>
    <t>52026</t>
  </si>
  <si>
    <t>0.1</t>
  </si>
  <si>
    <t>26842</t>
  </si>
  <si>
    <t>0</t>
  </si>
  <si>
    <t>Full per cluster parallelization</t>
  </si>
  <si>
    <t>USE</t>
  </si>
  <si>
    <t>Similar Values</t>
  </si>
  <si>
    <t>Similar Values</t>
  </si>
  <si>
    <t>1536</t>
  </si>
  <si>
    <t>Similar Values</t>
  </si>
  <si>
    <t>0</t>
  </si>
  <si>
    <t>53045</t>
  </si>
  <si>
    <t>Full per cluster parallelization</t>
  </si>
  <si>
    <t>0.1</t>
  </si>
  <si>
    <t>UP TO 16</t>
  </si>
  <si>
    <t>Similar Values</t>
  </si>
  <si>
    <t>Similar Values</t>
  </si>
  <si>
    <t>Similar Values</t>
  </si>
  <si>
    <t>Full per cluster parallelization</t>
  </si>
  <si>
    <t>27260</t>
  </si>
  <si>
    <t>THREADS</t>
  </si>
  <si>
    <t>0</t>
  </si>
  <si>
    <t>Similar Values</t>
  </si>
  <si>
    <t>Similar Values</t>
  </si>
  <si>
    <t>Similar Values</t>
  </si>
  <si>
    <t>Full per cluster parallelization</t>
  </si>
  <si>
    <t>FOR THE LAST PASS</t>
  </si>
  <si>
    <t>Similar Values</t>
  </si>
  <si>
    <t>1736</t>
  </si>
  <si>
    <t>0</t>
  </si>
  <si>
    <t>Similar Values</t>
  </si>
  <si>
    <t>54473</t>
  </si>
  <si>
    <t>Similar Values</t>
  </si>
  <si>
    <t>0.1</t>
  </si>
  <si>
    <t>Full per cluster parallelization</t>
  </si>
  <si>
    <t>IS DONE SERIALLY</t>
  </si>
  <si>
    <t>Similar Values</t>
  </si>
  <si>
    <t>Similar Values</t>
  </si>
  <si>
    <t>Similar Values</t>
  </si>
  <si>
    <t>Full per cluster parallelization</t>
  </si>
  <si>
    <t>28296</t>
  </si>
  <si>
    <t>0.1</t>
  </si>
  <si>
    <t>Similar Values</t>
  </si>
  <si>
    <t>Similar Values</t>
  </si>
  <si>
    <t>Similar Values</t>
  </si>
  <si>
    <t>Full per cluster parallelization</t>
  </si>
  <si>
    <t>3 1 5 1 1</t>
  </si>
  <si>
    <t>2162</t>
  </si>
  <si>
    <t>0</t>
  </si>
  <si>
    <t>56661</t>
  </si>
  <si>
    <t>0.1</t>
  </si>
  <si>
    <t>30477</t>
  </si>
  <si>
    <t>0.1</t>
  </si>
  <si>
    <t>1970</t>
  </si>
  <si>
    <t>0</t>
  </si>
  <si>
    <t>70028</t>
  </si>
  <si>
    <t>0.2</t>
  </si>
  <si>
    <t>31687</t>
  </si>
  <si>
    <t>0.1</t>
  </si>
  <si>
    <t>2616</t>
  </si>
  <si>
    <t>0</t>
  </si>
  <si>
    <t>94344</t>
  </si>
  <si>
    <t>0.3</t>
  </si>
  <si>
    <t>No parallelization</t>
  </si>
  <si>
    <t>33850</t>
  </si>
  <si>
    <t>0.1</t>
  </si>
  <si>
    <t>1446</t>
  </si>
  <si>
    <t>0</t>
  </si>
  <si>
    <t>147029</t>
  </si>
  <si>
    <t>0.4</t>
  </si>
  <si>
    <t>Per block parallelization for calling 2nd pass (4 out of 8 new clusters per thread).</t>
  </si>
  <si>
    <t>41000</t>
  </si>
  <si>
    <t>0.1</t>
  </si>
  <si>
    <t>1 1 1 1 7</t>
  </si>
  <si>
    <t>1202</t>
  </si>
  <si>
    <t>0</t>
  </si>
  <si>
    <t>514649</t>
  </si>
  <si>
    <t>0.3</t>
  </si>
  <si>
    <t>Per block parallelization for calling 2nd pass (2 out of 8 new clusters per thread).</t>
  </si>
  <si>
    <t>Per cluster parallelization up until calling 2nd pass</t>
  </si>
  <si>
    <t>101095</t>
  </si>
  <si>
    <t>0</t>
  </si>
  <si>
    <t>Per cluster parallelization up until calling 3rd pass.</t>
  </si>
  <si>
    <t>NOTE</t>
  </si>
  <si>
    <t>1404</t>
  </si>
  <si>
    <t>0</t>
  </si>
  <si>
    <t>515296</t>
  </si>
  <si>
    <t>0.3</t>
  </si>
  <si>
    <t>101243</t>
  </si>
  <si>
    <t>0</t>
  </si>
  <si>
    <t>Per block parallelization for calling 4th pass (16 out of 32 new clusters per thread)</t>
  </si>
  <si>
    <t>THIS</t>
  </si>
  <si>
    <t>1422</t>
  </si>
  <si>
    <t>0</t>
  </si>
  <si>
    <t>515785</t>
  </si>
  <si>
    <t>0.3</t>
  </si>
  <si>
    <t>Per block parallelization for calling 4th pass (8 out of 32 new clusters per thread)</t>
  </si>
  <si>
    <t>101361</t>
  </si>
  <si>
    <t>0</t>
  </si>
  <si>
    <t>CASE</t>
  </si>
  <si>
    <t>1460</t>
  </si>
  <si>
    <t>0</t>
  </si>
  <si>
    <t>516580</t>
  </si>
  <si>
    <t>Per block parallelization for calling 4th pass (4 out of 32 new clusters per thread)</t>
  </si>
  <si>
    <t>0.3</t>
  </si>
  <si>
    <t>101576</t>
  </si>
  <si>
    <t>0</t>
  </si>
  <si>
    <t>Per block parallelization for calling 4th pass (2 out of 32 new clusters per thread)</t>
  </si>
  <si>
    <t>CAN ONLY</t>
  </si>
  <si>
    <t>1436</t>
  </si>
  <si>
    <t>0</t>
  </si>
  <si>
    <t>517993</t>
  </si>
  <si>
    <t>0.3</t>
  </si>
  <si>
    <t>101966</t>
  </si>
  <si>
    <t>Per cluster parallelization up until calling 4th pass.</t>
  </si>
  <si>
    <t>0</t>
  </si>
  <si>
    <t>USE</t>
  </si>
  <si>
    <t>Similar Values</t>
  </si>
  <si>
    <t>Similar Values</t>
  </si>
  <si>
    <t>Similar Values</t>
  </si>
  <si>
    <t>Similar Values</t>
  </si>
  <si>
    <t>Similar Values</t>
  </si>
  <si>
    <t>Similar Values</t>
  </si>
  <si>
    <t>Full per cluster parallelization</t>
  </si>
  <si>
    <t>Similar Values</t>
  </si>
  <si>
    <t>Similar Values</t>
  </si>
  <si>
    <t>5 3 1 1 1</t>
  </si>
  <si>
    <t>UP TO 16</t>
  </si>
  <si>
    <t>Similar Values</t>
  </si>
  <si>
    <t>Similar Values</t>
  </si>
  <si>
    <t>No parallelization</t>
  </si>
  <si>
    <t>Similar Values</t>
  </si>
  <si>
    <t>Similar Values</t>
  </si>
  <si>
    <t>Similar Values</t>
  </si>
  <si>
    <t>Similar Values</t>
  </si>
  <si>
    <t>Similar Values</t>
  </si>
  <si>
    <t>Similar Values</t>
  </si>
  <si>
    <t>THREADS</t>
  </si>
  <si>
    <t>Similar Values</t>
  </si>
  <si>
    <t>Similar Values</t>
  </si>
  <si>
    <t>Similar Values</t>
  </si>
  <si>
    <t>Similar Values</t>
  </si>
  <si>
    <t>Similar Values</t>
  </si>
  <si>
    <t>Similar Values</t>
  </si>
  <si>
    <t>Per block parallelization for calling 2nd pass (16 out of 32 new clusters per thread)</t>
  </si>
  <si>
    <t>Similar Values</t>
  </si>
  <si>
    <t>Similar Values</t>
  </si>
  <si>
    <t>FOR THE LAST PASS</t>
  </si>
  <si>
    <t>Similar Values</t>
  </si>
  <si>
    <t>Similar Values</t>
  </si>
  <si>
    <t>Similar Values</t>
  </si>
  <si>
    <t>Similar Values</t>
  </si>
  <si>
    <t>Similar Values</t>
  </si>
  <si>
    <t>Similar Values</t>
  </si>
  <si>
    <t>Similar Values</t>
  </si>
  <si>
    <t>Similar Values</t>
  </si>
  <si>
    <t>IS DONE SERIALLY</t>
  </si>
  <si>
    <t>Similar Values</t>
  </si>
  <si>
    <t>Similar Values</t>
  </si>
  <si>
    <t>Similar Values</t>
  </si>
  <si>
    <t>Similar Values</t>
  </si>
  <si>
    <t>Similar Values</t>
  </si>
  <si>
    <t>Similar Values</t>
  </si>
  <si>
    <t>Similar Values</t>
  </si>
  <si>
    <t>Similar Values</t>
  </si>
  <si>
    <t>Per block parallelization for calling 2nd pass (8 out of 32 new clusters per thread)</t>
  </si>
  <si>
    <t>Similar Values</t>
  </si>
  <si>
    <t>Similar Values</t>
  </si>
  <si>
    <t>Similar Values</t>
  </si>
  <si>
    <t>Similar Values</t>
  </si>
  <si>
    <t>Similar Values</t>
  </si>
  <si>
    <t>Similar Values</t>
  </si>
  <si>
    <t>Similar Values</t>
  </si>
  <si>
    <t>Similar Values</t>
  </si>
  <si>
    <t>3 1 5 1 1</t>
  </si>
  <si>
    <t>1188</t>
  </si>
  <si>
    <t>0</t>
  </si>
  <si>
    <t>387771</t>
  </si>
  <si>
    <t>0.2</t>
  </si>
  <si>
    <t>101088</t>
  </si>
  <si>
    <t>0</t>
  </si>
  <si>
    <t>1396</t>
  </si>
  <si>
    <t>0</t>
  </si>
  <si>
    <t>388409</t>
  </si>
  <si>
    <t>0.2</t>
  </si>
  <si>
    <t>Per block parallelization for calling 2nd pass (4 out of 32 new clusters per thread)</t>
  </si>
  <si>
    <t>101235</t>
  </si>
  <si>
    <t>0</t>
  </si>
  <si>
    <t>1397</t>
  </si>
  <si>
    <t>0</t>
  </si>
  <si>
    <t>388770</t>
  </si>
  <si>
    <t>0.2</t>
  </si>
  <si>
    <t>101387</t>
  </si>
  <si>
    <t>0</t>
  </si>
  <si>
    <t>1427</t>
  </si>
  <si>
    <t>0</t>
  </si>
  <si>
    <t>389470</t>
  </si>
  <si>
    <t>0.2</t>
  </si>
  <si>
    <t>101552</t>
  </si>
  <si>
    <t>0</t>
  </si>
  <si>
    <t>1473</t>
  </si>
  <si>
    <t>0</t>
  </si>
  <si>
    <t>391144</t>
  </si>
  <si>
    <t>0.2</t>
  </si>
  <si>
    <t>Per block parallelization for calling 2nd pass (2 out of 32 new clusters per thread)</t>
  </si>
  <si>
    <t>101837</t>
  </si>
  <si>
    <t>0</t>
  </si>
  <si>
    <t>Per cluster parallelization up until calling 2nd pass</t>
  </si>
  <si>
    <t>Per block parallelization for calling 3rd pass (4 out of new 8 clusters per thread)</t>
  </si>
  <si>
    <t>1564</t>
  </si>
  <si>
    <t>0</t>
  </si>
  <si>
    <t>394853</t>
  </si>
  <si>
    <t>0.2</t>
  </si>
  <si>
    <t>102770</t>
  </si>
  <si>
    <t>0</t>
  </si>
  <si>
    <t>Per block parallelization for calling 3rd pass (2 out of new 8 clusters per thread)</t>
  </si>
  <si>
    <t>1696</t>
  </si>
  <si>
    <t>0</t>
  </si>
  <si>
    <t>398636</t>
  </si>
  <si>
    <t>0.2</t>
  </si>
  <si>
    <t>103236</t>
  </si>
  <si>
    <t>0</t>
  </si>
  <si>
    <t>Per cluster parallelization up until calling 3rd pass.</t>
  </si>
  <si>
    <t>2036</t>
  </si>
  <si>
    <t>0</t>
  </si>
  <si>
    <t>405765</t>
  </si>
  <si>
    <t>0.2</t>
  </si>
  <si>
    <t>Per cluster parallelization up until calling 4th pass.</t>
  </si>
  <si>
    <t>105284</t>
  </si>
  <si>
    <t>0</t>
  </si>
  <si>
    <t>2916</t>
  </si>
  <si>
    <t>0</t>
  </si>
  <si>
    <t>413303</t>
  </si>
  <si>
    <t>0.2</t>
  </si>
  <si>
    <t>Full per cluster parallelization</t>
  </si>
  <si>
    <t>107989</t>
  </si>
  <si>
    <t>0</t>
  </si>
  <si>
    <t>4771</t>
  </si>
  <si>
    <t>0</t>
  </si>
  <si>
    <t>428949</t>
  </si>
  <si>
    <t>0.3</t>
  </si>
  <si>
    <t>7 1 1 1 1</t>
  </si>
  <si>
    <t>113681</t>
  </si>
  <si>
    <t>0</t>
  </si>
  <si>
    <t>No parallelization</t>
  </si>
  <si>
    <t>1439</t>
  </si>
  <si>
    <t>0</t>
  </si>
  <si>
    <t>505765</t>
  </si>
  <si>
    <t>0.3</t>
  </si>
  <si>
    <t>129866</t>
  </si>
  <si>
    <t>0</t>
  </si>
  <si>
    <t>Per block parallelization for calling second pass (64 clusters per block)</t>
  </si>
  <si>
    <t>5 3 1 1 1</t>
  </si>
  <si>
    <t>1188</t>
  </si>
  <si>
    <t>0</t>
  </si>
  <si>
    <t>293321</t>
  </si>
  <si>
    <t>0.2</t>
  </si>
  <si>
    <t>101088</t>
  </si>
  <si>
    <t>0</t>
  </si>
  <si>
    <t>1398</t>
  </si>
  <si>
    <t>Per block parallelization for calling second pass (32 clusters per block)</t>
  </si>
  <si>
    <t>0</t>
  </si>
  <si>
    <t>294129</t>
  </si>
  <si>
    <t>0.2</t>
  </si>
  <si>
    <t>101521</t>
  </si>
  <si>
    <t>0</t>
  </si>
  <si>
    <t>Per block parallelization for calling second pass (16 clusters per block)</t>
  </si>
  <si>
    <t>1399</t>
  </si>
  <si>
    <t>0</t>
  </si>
  <si>
    <t>294371</t>
  </si>
  <si>
    <t>0.2</t>
  </si>
  <si>
    <t>101312</t>
  </si>
  <si>
    <t>0</t>
  </si>
  <si>
    <t>Per block parallelization for calling second pass (8 clusters per block)</t>
  </si>
  <si>
    <t>1422</t>
  </si>
  <si>
    <t>0</t>
  </si>
  <si>
    <t>295805</t>
  </si>
  <si>
    <t>0.2</t>
  </si>
  <si>
    <t>101597</t>
  </si>
  <si>
    <t>0</t>
  </si>
  <si>
    <t>Per block parallelization for calling second pass (4 clusters per block)</t>
  </si>
  <si>
    <t>1475</t>
  </si>
  <si>
    <t>0</t>
  </si>
  <si>
    <t>295692</t>
  </si>
  <si>
    <t>0.2</t>
  </si>
  <si>
    <t>101734</t>
  </si>
  <si>
    <t>0</t>
  </si>
  <si>
    <t>Per block parallelization for calling second pass (2 clusters per block)</t>
  </si>
  <si>
    <t>1544</t>
  </si>
  <si>
    <t>0</t>
  </si>
  <si>
    <t>298158</t>
  </si>
  <si>
    <t>0.2</t>
  </si>
  <si>
    <t>102319</t>
  </si>
  <si>
    <t>0</t>
  </si>
  <si>
    <t>Per cluster parallelization up until calling 2nd pass</t>
  </si>
  <si>
    <t>1598</t>
  </si>
  <si>
    <t>0</t>
  </si>
  <si>
    <t>304429</t>
  </si>
  <si>
    <t>0.2</t>
  </si>
  <si>
    <t>102943</t>
  </si>
  <si>
    <t>0</t>
  </si>
  <si>
    <t>Per cluster parallelization up until calling 3rd pass</t>
  </si>
  <si>
    <t>1757</t>
  </si>
  <si>
    <t>0</t>
  </si>
  <si>
    <t>310989</t>
  </si>
  <si>
    <t>0.2</t>
  </si>
  <si>
    <t>103489</t>
  </si>
  <si>
    <t>0</t>
  </si>
  <si>
    <t>Per cluster parallelization up until calling 4th pass</t>
  </si>
  <si>
    <t>2270</t>
  </si>
  <si>
    <t>0</t>
  </si>
  <si>
    <t>318263</t>
  </si>
  <si>
    <t>0.2</t>
  </si>
  <si>
    <t>105238</t>
  </si>
  <si>
    <t>0</t>
  </si>
  <si>
    <t>Full per cluster parallelization</t>
  </si>
  <si>
    <t>2481</t>
  </si>
  <si>
    <t>0</t>
  </si>
  <si>
    <t>387013</t>
  </si>
  <si>
    <t>0.2</t>
  </si>
  <si>
    <t>113551</t>
  </si>
  <si>
    <t>0</t>
  </si>
  <si>
    <t>1455</t>
  </si>
  <si>
    <t>0</t>
  </si>
  <si>
    <t>465668</t>
  </si>
  <si>
    <t>0.3</t>
  </si>
  <si>
    <t>124496</t>
  </si>
  <si>
    <t>0</t>
  </si>
  <si>
    <t>7 1 1 1 1</t>
  </si>
  <si>
    <t>1205</t>
  </si>
  <si>
    <t>0</t>
  </si>
  <si>
    <t>212022</t>
  </si>
  <si>
    <t>0.1</t>
  </si>
  <si>
    <t>101095</t>
  </si>
  <si>
    <t>0</t>
  </si>
  <si>
    <t>1407</t>
  </si>
  <si>
    <t>0</t>
  </si>
  <si>
    <t>213104</t>
  </si>
  <si>
    <t>0.1</t>
  </si>
  <si>
    <t>101323</t>
  </si>
  <si>
    <t>0</t>
  </si>
  <si>
    <t>1400</t>
  </si>
  <si>
    <t>0</t>
  </si>
  <si>
    <t>213855</t>
  </si>
  <si>
    <t>0.1</t>
  </si>
  <si>
    <t>101383</t>
  </si>
  <si>
    <t>0</t>
  </si>
  <si>
    <t>1424</t>
  </si>
  <si>
    <t>0</t>
  </si>
  <si>
    <t>214511</t>
  </si>
  <si>
    <t>0.1</t>
  </si>
  <si>
    <t>101512</t>
  </si>
  <si>
    <t>0</t>
  </si>
  <si>
    <t>1470</t>
  </si>
  <si>
    <t>0</t>
  </si>
  <si>
    <t>218064</t>
  </si>
  <si>
    <t>0.1</t>
  </si>
  <si>
    <t>101880</t>
  </si>
  <si>
    <t>0</t>
  </si>
  <si>
    <t>1543</t>
  </si>
  <si>
    <t>0</t>
  </si>
  <si>
    <t>218596</t>
  </si>
  <si>
    <t>0.1</t>
  </si>
  <si>
    <t>102413</t>
  </si>
  <si>
    <t>0</t>
  </si>
  <si>
    <t>1681</t>
  </si>
  <si>
    <t>0</t>
  </si>
  <si>
    <t>219703</t>
  </si>
  <si>
    <t>0.1</t>
  </si>
  <si>
    <t>103296</t>
  </si>
  <si>
    <t>0</t>
  </si>
  <si>
    <t>1985</t>
  </si>
  <si>
    <t>0</t>
  </si>
  <si>
    <t>226683</t>
  </si>
  <si>
    <t>0.1</t>
  </si>
  <si>
    <t>105088</t>
  </si>
  <si>
    <t>0</t>
  </si>
  <si>
    <t>1915</t>
  </si>
  <si>
    <t>0</t>
  </si>
  <si>
    <t>280778</t>
  </si>
  <si>
    <t>0.2</t>
  </si>
  <si>
    <t>106619</t>
  </si>
  <si>
    <t>0</t>
  </si>
  <si>
    <t>2554</t>
  </si>
  <si>
    <t>0</t>
  </si>
  <si>
    <t>350851</t>
  </si>
  <si>
    <t>0.2</t>
  </si>
  <si>
    <t>109037</t>
  </si>
  <si>
    <t>0</t>
  </si>
  <si>
    <t>1442</t>
  </si>
  <si>
    <t>0</t>
  </si>
  <si>
    <t>415645</t>
  </si>
  <si>
    <t>0.3</t>
  </si>
  <si>
    <t>117876</t>
  </si>
  <si>
    <t>0</t>
  </si>
  <si>
    <t>To the right are the results for different number of tuples</t>
  </si>
  <si>
    <t>====&gt;</t>
  </si>
  <si>
    <t>Execution time results</t>
  </si>
  <si>
    <t>SPEEDUP</t>
  </si>
  <si>
    <t>SPEEDUP</t>
  </si>
  <si>
    <t>SPEEDUP</t>
  </si>
  <si>
    <t># threads</t>
  </si>
  <si>
    <t>1 1 1 1 7</t>
  </si>
  <si>
    <t>3 1 5 1 1</t>
  </si>
  <si>
    <t>5 3 1 1 1</t>
  </si>
  <si>
    <t>7 1 1 1 1</t>
  </si>
  <si>
    <t># threads</t>
  </si>
  <si>
    <t>1 1 1 1 7</t>
  </si>
  <si>
    <t>3 1 5 1 1</t>
  </si>
  <si>
    <t>5 3 1 1 1</t>
  </si>
  <si>
    <t>7 1 1 1 1</t>
  </si>
  <si>
    <t># Threads</t>
  </si>
  <si>
    <t>1 1 1 1 7</t>
  </si>
  <si>
    <t>3 1 5 1 1</t>
  </si>
  <si>
    <t>5 3 1 1 1</t>
  </si>
  <si>
    <t>7 1 1 1 1</t>
  </si>
  <si>
    <t># threads</t>
  </si>
  <si>
    <t>1 1 1 1 7</t>
  </si>
  <si>
    <t>3 1 5 1 1</t>
  </si>
  <si>
    <t>5 3 1 1 1</t>
  </si>
  <si>
    <t>7 1 1 1 1</t>
  </si>
  <si>
    <t># Threads</t>
  </si>
  <si>
    <t>1 1 1 1 7</t>
  </si>
  <si>
    <t>3 1 5 1 1</t>
  </si>
  <si>
    <t>5 3 1 1 1</t>
  </si>
  <si>
    <t>7 1 1 1 1</t>
  </si>
  <si>
    <t># threads</t>
  </si>
  <si>
    <t>1 1 1 1 7</t>
  </si>
  <si>
    <t>3 1 5 1 1</t>
  </si>
  <si>
    <t>5 3 1 1 1</t>
  </si>
  <si>
    <t>7 1 1 1 1</t>
  </si>
  <si>
    <t>Execution times (ms)</t>
  </si>
  <si>
    <t>50000 Tuples</t>
  </si>
  <si>
    <t>1000 Repeats</t>
  </si>
  <si>
    <t>Execution times (ms)</t>
  </si>
  <si>
    <t>100000 Tuples</t>
  </si>
  <si>
    <t>500 Repeats</t>
  </si>
  <si>
    <t>Execution times (ms)</t>
  </si>
  <si>
    <t>500000 Tuples</t>
  </si>
  <si>
    <t>100 Repeats</t>
  </si>
  <si>
    <t># threads</t>
  </si>
  <si>
    <t>1 1 1 1 7</t>
  </si>
  <si>
    <t>3 1 5 1 1</t>
  </si>
  <si>
    <t>5 3 1 1 1</t>
  </si>
  <si>
    <t>7 1 1 1 1</t>
  </si>
  <si>
    <t># Threads</t>
  </si>
  <si>
    <t>1 1 1 1 7</t>
  </si>
  <si>
    <t>3 1 5 1 1</t>
  </si>
  <si>
    <t>5 3 1 1 1</t>
  </si>
  <si>
    <t>7 1 1 1 1</t>
  </si>
  <si>
    <t># Threads</t>
  </si>
  <si>
    <t>1 1 1 1 7</t>
  </si>
  <si>
    <t>3 1 5 1 1</t>
  </si>
  <si>
    <t>5 3 1 1 1</t>
  </si>
  <si>
    <t>7 1 1 1 1</t>
  </si>
  <si>
    <t>Execution times (ms)</t>
  </si>
  <si>
    <t>50000 Tuples</t>
  </si>
  <si>
    <t>1000 Repeats</t>
  </si>
  <si>
    <t>Execution times (ms)</t>
  </si>
  <si>
    <t>500000 Tuples</t>
  </si>
  <si>
    <t>100 Repeats</t>
  </si>
  <si>
    <t># threads</t>
  </si>
  <si>
    <t>1 1 1 1 7</t>
  </si>
  <si>
    <t>3 1 5 1 1</t>
  </si>
  <si>
    <t>5 3 1 1 1</t>
  </si>
  <si>
    <t>7 1 1 1 1</t>
  </si>
  <si>
    <t># threads</t>
  </si>
  <si>
    <t>1 1 1 1 7</t>
  </si>
  <si>
    <t>3 1 5 1 1</t>
  </si>
  <si>
    <t>5 3 1 1 1</t>
  </si>
  <si>
    <t>7 1 1 1 1</t>
  </si>
  <si>
    <t># threads</t>
  </si>
  <si>
    <t>1 1 1 1 7</t>
  </si>
  <si>
    <t>3 1 5 1 1</t>
  </si>
  <si>
    <t>5 3 1 1 1</t>
  </si>
  <si>
    <t>7 1 1 1 1</t>
  </si>
  <si>
    <t>Execution times per tuple (nanoseconds)</t>
  </si>
  <si>
    <t>50000 Tuples</t>
  </si>
  <si>
    <t>1000 Repeats</t>
  </si>
  <si>
    <t>Execution times per tuple (nanoseconds)</t>
  </si>
  <si>
    <t>100000 Tuples</t>
  </si>
  <si>
    <t>500 Repeats</t>
  </si>
  <si>
    <t>Execution times per tuple (nanoseconds)</t>
  </si>
  <si>
    <t>500000 Tuples</t>
  </si>
  <si>
    <t>100 Repeats</t>
  </si>
  <si>
    <t>THROUGHPUT FOR A SECOND (Millions of tuples)</t>
  </si>
  <si>
    <t># threads</t>
  </si>
  <si>
    <t>50K- 11117</t>
  </si>
  <si>
    <t>50K-31511</t>
  </si>
  <si>
    <t>50K-53111</t>
  </si>
  <si>
    <t>50K-71111</t>
  </si>
  <si>
    <t>100K- 11117</t>
  </si>
  <si>
    <t>100K-31511</t>
  </si>
  <si>
    <t>100K-53111</t>
  </si>
  <si>
    <t>100K-71111</t>
  </si>
  <si>
    <t>500K- 11117</t>
  </si>
  <si>
    <t>500K-31511</t>
  </si>
  <si>
    <t>500K-53111</t>
  </si>
  <si>
    <t>500K-71111</t>
  </si>
  <si>
    <t># threads</t>
  </si>
  <si>
    <t>50K- 11117</t>
  </si>
  <si>
    <t>50K-31511</t>
  </si>
  <si>
    <t>50K-53111</t>
  </si>
  <si>
    <t>50K-71111</t>
  </si>
  <si>
    <t>100K- 11117</t>
  </si>
  <si>
    <t>100K-31511</t>
  </si>
  <si>
    <t>100K-53111</t>
  </si>
  <si>
    <t>100K-71111</t>
  </si>
  <si>
    <t>500K- 11117</t>
  </si>
  <si>
    <t>500K-31511</t>
  </si>
  <si>
    <t>500K-53111</t>
  </si>
  <si>
    <t>500K-71111</t>
  </si>
  <si>
    <t># threads</t>
  </si>
  <si>
    <t>50K- 11117</t>
  </si>
  <si>
    <t>50K-31511</t>
  </si>
  <si>
    <t>50K-53111</t>
  </si>
  <si>
    <t>50K-71111</t>
  </si>
  <si>
    <t>100K- 11117</t>
  </si>
  <si>
    <t>100K-31511</t>
  </si>
  <si>
    <t>100K-53111</t>
  </si>
  <si>
    <t>100K-71111</t>
  </si>
  <si>
    <t>500K- 11117</t>
  </si>
  <si>
    <t>500K-31511</t>
  </si>
  <si>
    <t>500K-53111</t>
  </si>
  <si>
    <t>500K-71111</t>
  </si>
  <si>
    <t>SCALEUP</t>
  </si>
  <si>
    <t># threads, tuples</t>
  </si>
  <si>
    <t>1, 50K</t>
  </si>
  <si>
    <t>2, 100K</t>
  </si>
  <si>
    <t>10, 500K</t>
  </si>
  <si>
    <t>Results of memory usage evaluation.</t>
  </si>
  <si>
    <t># threads</t>
  </si>
  <si>
    <t>1 1 1 1 7</t>
  </si>
  <si>
    <t>3 1 5 1 1</t>
  </si>
  <si>
    <t>5 3 1 1 1</t>
  </si>
  <si>
    <t>7 1 1 1 1</t>
  </si>
  <si>
    <t># Threads</t>
  </si>
  <si>
    <t>1 1 1 1 7</t>
  </si>
  <si>
    <t>3 1 5 1 1</t>
  </si>
  <si>
    <t>5 3 1 1 1</t>
  </si>
  <si>
    <t>7 1 1 1 1</t>
  </si>
  <si>
    <t># Threads</t>
  </si>
  <si>
    <t>1 1 1 1 7</t>
  </si>
  <si>
    <t>3 1 5 1 1</t>
  </si>
  <si>
    <t>5 3 1 1 1</t>
  </si>
  <si>
    <t>7 1 1 1 1</t>
  </si>
  <si>
    <t>IC Misses (Total)</t>
  </si>
  <si>
    <t>50000 Tuples</t>
  </si>
  <si>
    <t>IC Misses (Total)</t>
  </si>
  <si>
    <t>100000 Tuples</t>
  </si>
  <si>
    <t>IC Misses (Total)</t>
  </si>
  <si>
    <t>500000 Tuples</t>
  </si>
  <si>
    <t># Threads</t>
  </si>
  <si>
    <t>11117, 50K</t>
  </si>
  <si>
    <t>31511, 50K</t>
  </si>
  <si>
    <t>53111, 50K</t>
  </si>
  <si>
    <t>71111, 50K</t>
  </si>
  <si>
    <t>11117, 100K</t>
  </si>
  <si>
    <t>31511, 100K</t>
  </si>
  <si>
    <t>53111, 100K</t>
  </si>
  <si>
    <t>71111, 100K</t>
  </si>
  <si>
    <t>11117, 500K</t>
  </si>
  <si>
    <t>31511, 500K</t>
  </si>
  <si>
    <t>53111, 500K</t>
  </si>
  <si>
    <t>71111, 500K</t>
  </si>
  <si>
    <t># Threads</t>
  </si>
  <si>
    <t>1 1 1 1 7</t>
  </si>
  <si>
    <t>3 1 5 1 1</t>
  </si>
  <si>
    <t>5 3 1 1 1</t>
  </si>
  <si>
    <t>7 1 1 1 1</t>
  </si>
  <si>
    <t># Threads</t>
  </si>
  <si>
    <t>1 1 1 1 7</t>
  </si>
  <si>
    <t>3 1 5 1 1</t>
  </si>
  <si>
    <t>5 3 1 1 1</t>
  </si>
  <si>
    <t>7 1 1 1 1</t>
  </si>
  <si>
    <t>DC Misses (Total) 50000 Tuples</t>
  </si>
  <si>
    <t>DC Misses (Total) 100000 Tuples</t>
  </si>
  <si>
    <t>DC Misses (Total) 500000 Tuples</t>
  </si>
  <si>
    <t># threads</t>
  </si>
  <si>
    <t>11117, 50K</t>
  </si>
  <si>
    <t>31511, 50K</t>
  </si>
  <si>
    <t>53111, 50K</t>
  </si>
  <si>
    <t>71111, 50K</t>
  </si>
  <si>
    <t>11117, 100K</t>
  </si>
  <si>
    <t>31511, 100K</t>
  </si>
  <si>
    <t>53111, 100K</t>
  </si>
  <si>
    <t>71111, 100K</t>
  </si>
  <si>
    <t>11117, 500K</t>
  </si>
  <si>
    <t>31511, 500K</t>
  </si>
  <si>
    <t>53111, 500K</t>
  </si>
  <si>
    <t>71111, 500K</t>
  </si>
  <si>
    <t># threads</t>
  </si>
  <si>
    <t>1 1 1 1 7</t>
  </si>
  <si>
    <t>3 1 5 1 1</t>
  </si>
  <si>
    <t>5 3 1 1 1</t>
  </si>
  <si>
    <t>7 1 1 1 1</t>
  </si>
  <si>
    <t># threads</t>
  </si>
  <si>
    <t>1 1 1 1 7</t>
  </si>
  <si>
    <t>3 1 5 1 1</t>
  </si>
  <si>
    <t>5 3 1 1 1</t>
  </si>
  <si>
    <t>7 1 1 1 1</t>
  </si>
  <si>
    <t>% DC Misses (Total) 50000 Tuples</t>
  </si>
  <si>
    <t>% DC Misses (Total) 100000 Tuples</t>
  </si>
  <si>
    <t>% DC Misses (Total) 500000 Tuples</t>
  </si>
  <si>
    <t># Threads</t>
  </si>
  <si>
    <t>1 1 1 1 7</t>
  </si>
  <si>
    <t>3 1 5 1 1</t>
  </si>
  <si>
    <t>5 3 1 1 1</t>
  </si>
  <si>
    <t>7 1 1 1 1</t>
  </si>
  <si>
    <t># Threads</t>
  </si>
  <si>
    <t>1 1 1 1 7</t>
  </si>
  <si>
    <t>3 1 5 1 1</t>
  </si>
  <si>
    <t>5 3 1 1 1</t>
  </si>
  <si>
    <t>7 1 1 1 1</t>
  </si>
  <si>
    <t># Threads</t>
  </si>
  <si>
    <t>1 1 1 1 7</t>
  </si>
  <si>
    <t>3 1 5 1 1</t>
  </si>
  <si>
    <t>5 3 1 1 1</t>
  </si>
  <si>
    <t>7 1 1 1 1</t>
  </si>
  <si>
    <t>DC Misses per Tuple  50000 Tuples</t>
  </si>
  <si>
    <t>DC Misses per Tuple  100000 Tuples</t>
  </si>
  <si>
    <t>DC Misses per Tuple  500000 Tuples</t>
  </si>
  <si>
    <t># Threads</t>
  </si>
  <si>
    <t>1 1 1 1 7</t>
  </si>
  <si>
    <t>3 1 5 1 1</t>
  </si>
  <si>
    <t>5 3 1 1 1</t>
  </si>
  <si>
    <t>7 1 1 1 1</t>
  </si>
  <si>
    <t># Threads</t>
  </si>
  <si>
    <t>1 1 1 1 7</t>
  </si>
  <si>
    <t>3 1 5 1 1</t>
  </si>
  <si>
    <t>5 3 1 1 1</t>
  </si>
  <si>
    <t>7 1 1 1 1</t>
  </si>
  <si>
    <t># Threads</t>
  </si>
  <si>
    <t>1 1 1 1 7</t>
  </si>
  <si>
    <t>3 1 5 1 1</t>
  </si>
  <si>
    <t>5 3 1 1 1</t>
  </si>
  <si>
    <t>7 1 1 1 1</t>
  </si>
  <si>
    <t>LL DC Misses (Total) 50000 Tuples</t>
  </si>
  <si>
    <t>LL DC Misses (Total) 100000 Tuples</t>
  </si>
  <si>
    <t>LL DC Misses (Total) 500000 Tuples</t>
  </si>
  <si>
    <t># threads</t>
  </si>
  <si>
    <t>1 1 1 1 7</t>
  </si>
  <si>
    <t>3 1 5 1 1</t>
  </si>
  <si>
    <t>5 3 1 1 1</t>
  </si>
  <si>
    <t>7 1 1 1 1</t>
  </si>
  <si>
    <t># threads</t>
  </si>
  <si>
    <t>1 1 1 1 7</t>
  </si>
  <si>
    <t>3 1 5 1 1</t>
  </si>
  <si>
    <t>5 3 1 1 1</t>
  </si>
  <si>
    <t>7 1 1 1 1</t>
  </si>
  <si>
    <t># threads</t>
  </si>
  <si>
    <t>1 1 1 1 7</t>
  </si>
  <si>
    <t>3 1 5 1 1</t>
  </si>
  <si>
    <t>5 3 1 1 1</t>
  </si>
  <si>
    <t>7 1 1 1 1</t>
  </si>
  <si>
    <t>% LL DC Misses (Total) 50000 Tuples</t>
  </si>
  <si>
    <t>% LL DC Misses (Total) 100000 Tuples</t>
  </si>
  <si>
    <t>% LL DC Misses (Total) 500000 Tuples</t>
  </si>
  <si>
    <t># Threads</t>
  </si>
  <si>
    <t>1 1 1 1 7</t>
  </si>
  <si>
    <t>3 1 5 1 1</t>
  </si>
  <si>
    <t>5 3 1 1 1</t>
  </si>
  <si>
    <t>7 1 1 1 1</t>
  </si>
  <si>
    <t># Threads</t>
  </si>
  <si>
    <t>1 1 1 1 7</t>
  </si>
  <si>
    <t>3 1 5 1 1</t>
  </si>
  <si>
    <t>5 3 1 1 1</t>
  </si>
  <si>
    <t>7 1 1 1 1</t>
  </si>
  <si>
    <t># Threads</t>
  </si>
  <si>
    <t>1 1 1 1 7</t>
  </si>
  <si>
    <t>3 1 5 1 1</t>
  </si>
  <si>
    <t>5 3 1 1 1</t>
  </si>
  <si>
    <t>7 1 1 1 1</t>
  </si>
  <si>
    <t>LL DC Misses Per Tuple, 50000 Tuples</t>
  </si>
  <si>
    <t>LL DC Misses Per Tuple, 100000 Tuples</t>
  </si>
  <si>
    <t>LL DC Misses Per Tuple, 500000 Tuples</t>
  </si>
  <si>
    <t>And finally the examples for Affinity Cases. </t>
  </si>
  <si>
    <t>Affinity</t>
  </si>
  <si>
    <t>1 Thread</t>
  </si>
  <si>
    <t>2 Threads</t>
  </si>
  <si>
    <t>4 Threads</t>
  </si>
  <si>
    <t>8 Threads</t>
  </si>
  <si>
    <t>16 Threads</t>
  </si>
  <si>
    <t>0 0 0 0 0</t>
  </si>
  <si>
    <t>1 1 1 1 1</t>
  </si>
  <si>
    <t>0 1 1 1 1</t>
  </si>
  <si>
    <t>0 0 1 1 1</t>
  </si>
  <si>
    <t>0 0 0 1 1</t>
  </si>
  <si>
    <t>0 0 0 0 1</t>
  </si>
  <si>
    <t>Execution Time per tuple for different Affinity Configurations, 50000 Tuples, Case 1 1 1 1 7</t>
  </si>
  <si>
    <t>Affinity</t>
  </si>
  <si>
    <t>1 Thread</t>
  </si>
  <si>
    <t>2 Threads</t>
  </si>
  <si>
    <t>4 Threads</t>
  </si>
  <si>
    <t>8 Threads</t>
  </si>
  <si>
    <t>16 Threads</t>
  </si>
  <si>
    <t>0 0 0 0 0</t>
  </si>
  <si>
    <t>1 1 1 1 1</t>
  </si>
  <si>
    <t>0 1 1 1 1</t>
  </si>
  <si>
    <t>0 0 1 1 1</t>
  </si>
  <si>
    <t>0 0 0 1 1</t>
  </si>
  <si>
    <t>0 0 0 0 1</t>
  </si>
  <si>
    <t>Execution Time per tuple for different Affinity Configurations, 50000000 Tuples, Case 1 1 1 1 7</t>
  </si>
  <si>
    <t>Affinity</t>
  </si>
  <si>
    <t>1 Thread</t>
  </si>
  <si>
    <t>2 Threads</t>
  </si>
  <si>
    <t>4 Threads</t>
  </si>
  <si>
    <t>8 Threads</t>
  </si>
  <si>
    <t>16 Threads</t>
  </si>
  <si>
    <t>0 0 0 0 0</t>
  </si>
  <si>
    <t>1 1 1 1 1</t>
  </si>
  <si>
    <t>0 1 1 1 1</t>
  </si>
  <si>
    <t>0 0 1 1 1</t>
  </si>
  <si>
    <t>0 0 0 1 1</t>
  </si>
  <si>
    <t>0 0 0 0 1</t>
  </si>
  <si>
    <t>Execution Time per repeat (for 1000 repeats) for different Affinity Configurations, 50000 Tuples, Case 1 1 1 1 7</t>
  </si>
  <si>
    <t>Affinity</t>
  </si>
  <si>
    <t>1 Thread</t>
  </si>
  <si>
    <t>2 Threads</t>
  </si>
  <si>
    <t>4 Threads</t>
  </si>
  <si>
    <t>8 Threads</t>
  </si>
  <si>
    <t>16 Threads</t>
  </si>
  <si>
    <t>0 0 0 0 0</t>
  </si>
  <si>
    <t>1 1 1 1 1</t>
  </si>
  <si>
    <t>0 1 1 1 1</t>
  </si>
  <si>
    <t>0 0 1 1 1</t>
  </si>
  <si>
    <t>0 0 0 1 1</t>
  </si>
  <si>
    <t>0 0 0 0 1</t>
  </si>
  <si>
    <t>Execution Time per repeat (for 1 repeats) for different Affinity Configurations, 50000000 Tuples, Case 1 1 1 1 7</t>
  </si>
</sst>
</file>

<file path=xl/styles.xml><?xml version="1.0" encoding="utf-8"?>
<styleSheet xmlns="http://schemas.openxmlformats.org/spreadsheetml/2006/main" xmlns:x14ac="http://schemas.microsoft.com/office/spreadsheetml/2009/9/ac" xmlns:mc="http://schemas.openxmlformats.org/markup-compatibility/2006">
  <fonts count="6">
    <font>
      <sz val="10.0"/>
      <name val="Arial"/>
    </font>
    <font/>
    <font>
      <sz val="10.0"/>
    </font>
    <font>
      <sz val="11.0"/>
    </font>
    <font>
      <sz val="11.0"/>
      <color rgb="FF000000"/>
      <name val="Calibri"/>
    </font>
    <font>
      <b/>
    </font>
  </fonts>
  <fills count="4">
    <fill>
      <patternFill patternType="none"/>
    </fill>
    <fill>
      <patternFill patternType="lightGray"/>
    </fill>
    <fill>
      <patternFill patternType="solid">
        <fgColor rgb="FFFFFFFF"/>
        <bgColor rgb="FFFFFFFF"/>
      </patternFill>
    </fill>
    <fill>
      <patternFill patternType="solid">
        <fgColor rgb="FF4A86E8"/>
        <bgColor rgb="FF4A86E8"/>
      </patternFill>
    </fill>
  </fills>
  <borders count="2">
    <border>
      <left/>
      <right/>
      <top/>
      <bottom/>
      <diagonal/>
    </border>
    <border>
      <left/>
      <right/>
      <top/>
      <bottom/>
    </border>
  </borders>
  <cellStyleXfs count="1">
    <xf fillId="0" numFmtId="0" borderId="0" fontId="0"/>
  </cellStyleXfs>
  <cellXfs count="30">
    <xf fillId="0" numFmtId="0" borderId="0" fontId="0"/>
    <xf applyAlignment="1" fillId="0" xfId="0" numFmtId="0" borderId="1" applyFont="1" fontId="1">
      <alignment/>
    </xf>
    <xf applyAlignment="1" fillId="2" xfId="0" numFmtId="0" borderId="1" applyFont="1" fontId="2" applyFill="1">
      <alignment/>
    </xf>
    <xf applyAlignment="1" fillId="0" xfId="0" numFmtId="0" borderId="1" applyFont="1" fontId="3">
      <alignment/>
    </xf>
    <xf applyAlignment="1" fillId="0" xfId="0" numFmtId="0" borderId="1" applyFont="1" fontId="4">
      <alignment/>
    </xf>
    <xf applyAlignment="1" fillId="0" xfId="0" numFmtId="0" borderId="1" applyFont="1" fontId="3">
      <alignment/>
    </xf>
    <xf applyAlignment="1" fillId="0" xfId="0" numFmtId="0" borderId="1" applyFont="1" fontId="1">
      <alignment/>
    </xf>
    <xf applyAlignment="1" fillId="0" xfId="0" numFmtId="0" borderId="1" applyFont="1" fontId="3">
      <alignment horizontal="right"/>
    </xf>
    <xf applyAlignment="1" fillId="0" xfId="0" numFmtId="0" borderId="1" applyFont="1" fontId="2">
      <alignment/>
    </xf>
    <xf applyAlignment="1" fillId="0" xfId="0" numFmtId="0" borderId="1" applyFont="1" fontId="3">
      <alignment/>
    </xf>
    <xf applyAlignment="1" fillId="0" xfId="0" numFmtId="0" borderId="1" applyFont="1" fontId="3">
      <alignment horizontal="right"/>
    </xf>
    <xf applyAlignment="1" fillId="0" xfId="0" numFmtId="11" borderId="1" applyFont="1" fontId="4" applyNumberFormat="1">
      <alignment/>
    </xf>
    <xf applyAlignment="1" fillId="0" xfId="0" numFmtId="0" borderId="1" applyFont="1" fontId="3">
      <alignment horizontal="right"/>
    </xf>
    <xf applyAlignment="1" fillId="0" xfId="0" numFmtId="0" borderId="1" applyFont="1" fontId="2">
      <alignment horizontal="right"/>
    </xf>
    <xf fillId="0" xfId="0" numFmtId="0" borderId="1" applyFont="1" fontId="1"/>
    <xf applyAlignment="1" fillId="0" xfId="0" numFmtId="0" borderId="1" applyFont="1" fontId="2">
      <alignment horizontal="right"/>
    </xf>
    <xf applyAlignment="1" fillId="3" xfId="0" numFmtId="0" borderId="1" applyFont="1" fontId="5" applyFill="1">
      <alignment/>
    </xf>
    <xf applyAlignment="1" fillId="3" xfId="0" numFmtId="0" borderId="1" applyFont="1" fontId="1">
      <alignment/>
    </xf>
    <xf fillId="0" xfId="0" numFmtId="4" borderId="1" applyFont="1" fontId="4" applyNumberFormat="1"/>
    <xf applyAlignment="1" fillId="0" xfId="0" numFmtId="4" borderId="1" applyFont="1" fontId="3" applyNumberFormat="1">
      <alignment horizontal="right"/>
    </xf>
    <xf fillId="0" xfId="0" numFmtId="4" borderId="1" applyFont="1" fontId="1" applyNumberFormat="1"/>
    <xf applyAlignment="1" fillId="0" xfId="0" numFmtId="4" borderId="1" applyFont="1" fontId="4" applyNumberFormat="1">
      <alignment/>
    </xf>
    <xf applyAlignment="1" fillId="0" xfId="0" numFmtId="0" borderId="1" applyFont="1" fontId="1">
      <alignment/>
    </xf>
    <xf fillId="3" xfId="0" numFmtId="0" borderId="1" applyFont="1" fontId="1"/>
    <xf applyAlignment="1" fillId="0" xfId="0" numFmtId="4" borderId="1" applyFont="1" fontId="3" applyNumberFormat="1">
      <alignment/>
    </xf>
    <xf applyAlignment="1" fillId="0" xfId="0" numFmtId="4" borderId="1" applyFont="1" fontId="3" applyNumberFormat="1">
      <alignment/>
    </xf>
    <xf applyAlignment="1" fillId="0" xfId="0" numFmtId="4" borderId="1" applyFont="1" fontId="2" applyNumberFormat="1">
      <alignment/>
    </xf>
    <xf fillId="3" xfId="0" numFmtId="0" borderId="1" applyFont="1" fontId="5"/>
    <xf fillId="0" xfId="0" numFmtId="0" borderId="1" applyFont="1" fontId="1"/>
    <xf applyAlignment="1" fillId="0" xfId="0" numFmtId="0" borderId="1" applyFont="1" fontId="2">
      <alignment horizontal="righ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3.xml" Type="http://schemas.openxmlformats.org/officeDocument/2006/relationships/worksheet" Id="rId4"/><Relationship Target="worksheets/sheet2.xml" Type="http://schemas.openxmlformats.org/officeDocument/2006/relationships/worksheet" Id="rId3"/><Relationship Target="worksheets/sheet4.xml" Type="http://schemas.openxmlformats.org/officeDocument/2006/relationships/worksheet" Id="rId6"/><Relationship Target="worksheets/sheet1.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tuple- 50k tuples</a:t>
            </a:r>
          </a:p>
        </c:rich>
      </c:tx>
      <c:overlay val="0"/>
    </c:title>
    <c:plotArea>
      <c:layout/>
      <c:lineChart>
        <c:ser>
          <c:idx val="0"/>
          <c:order val="0"/>
          <c:tx>
            <c:strRef>
              <c:f>Charts!$B$25</c:f>
            </c:strRef>
          </c:tx>
          <c:spPr>
            <a:ln w="25400" cmpd="sng">
              <a:solidFill>
                <a:srgbClr val="4684EE"/>
              </a:solidFill>
            </a:ln>
          </c:spPr>
          <c:marker>
            <c:symbol val="none"/>
          </c:marker>
          <c:cat>
            <c:strRef>
              <c:f>Charts!$A$26:$A$31</c:f>
            </c:strRef>
          </c:cat>
          <c:val>
            <c:numRef>
              <c:f>Charts!$B$26:$B$31</c:f>
            </c:numRef>
          </c:val>
          <c:smooth val="0"/>
        </c:ser>
        <c:ser>
          <c:idx val="1"/>
          <c:order val="1"/>
          <c:tx>
            <c:strRef>
              <c:f>Charts!$C$25</c:f>
            </c:strRef>
          </c:tx>
          <c:spPr>
            <a:ln w="25400" cmpd="sng">
              <a:solidFill>
                <a:srgbClr val="DC3912"/>
              </a:solidFill>
            </a:ln>
          </c:spPr>
          <c:marker>
            <c:symbol val="none"/>
          </c:marker>
          <c:cat>
            <c:strRef>
              <c:f>Charts!$A$26:$A$31</c:f>
            </c:strRef>
          </c:cat>
          <c:val>
            <c:numRef>
              <c:f>Charts!$C$26:$C$31</c:f>
            </c:numRef>
          </c:val>
          <c:smooth val="0"/>
        </c:ser>
        <c:ser>
          <c:idx val="2"/>
          <c:order val="2"/>
          <c:tx>
            <c:strRef>
              <c:f>Charts!$D$25</c:f>
            </c:strRef>
          </c:tx>
          <c:spPr>
            <a:ln w="25400" cmpd="sng">
              <a:solidFill>
                <a:srgbClr val="FF9900"/>
              </a:solidFill>
            </a:ln>
          </c:spPr>
          <c:marker>
            <c:symbol val="none"/>
          </c:marker>
          <c:cat>
            <c:strRef>
              <c:f>Charts!$A$26:$A$31</c:f>
            </c:strRef>
          </c:cat>
          <c:val>
            <c:numRef>
              <c:f>Charts!$D$26:$D$31</c:f>
            </c:numRef>
          </c:val>
          <c:smooth val="0"/>
        </c:ser>
        <c:ser>
          <c:idx val="3"/>
          <c:order val="3"/>
          <c:tx>
            <c:strRef>
              <c:f>Charts!$E$25</c:f>
            </c:strRef>
          </c:tx>
          <c:spPr>
            <a:ln w="25400" cmpd="sng">
              <a:solidFill>
                <a:srgbClr val="008000"/>
              </a:solidFill>
            </a:ln>
          </c:spPr>
          <c:marker>
            <c:symbol val="none"/>
          </c:marker>
          <c:cat>
            <c:strRef>
              <c:f>Charts!$A$26:$A$31</c:f>
            </c:strRef>
          </c:cat>
          <c:val>
            <c:numRef>
              <c:f>Charts!$E$26:$E$31</c:f>
            </c:numRef>
          </c:val>
          <c:smooth val="0"/>
        </c:ser>
        <c:axId val="30181705"/>
        <c:axId val="1071790272"/>
      </c:lineChart>
      <c:catAx>
        <c:axId val="30181705"/>
        <c:scaling>
          <c:orientation val="minMax"/>
        </c:scaling>
        <c:delete val="0"/>
        <c:axPos val="b"/>
        <c:title>
          <c:tx>
            <c:rich>
              <a:bodyPr/>
              <a:lstStyle/>
              <a:p>
                <a:pPr>
                  <a:defRPr/>
                </a:pPr>
                <a:r>
                  <a:t># threads</a:t>
                </a:r>
              </a:p>
            </c:rich>
          </c:tx>
          <c:overlay val="0"/>
        </c:title>
        <c:txPr>
          <a:bodyPr/>
          <a:lstStyle/>
          <a:p>
            <a:pPr>
              <a:defRPr/>
            </a:pPr>
          </a:p>
        </c:txPr>
        <c:crossAx val="1071790272"/>
      </c:catAx>
      <c:valAx>
        <c:axId val="1071790272"/>
        <c:scaling>
          <c:orientation val="minMax"/>
        </c:scaling>
        <c:delete val="0"/>
        <c:axPos val="l"/>
        <c:majorGridlines>
          <c:spPr>
            <a:ln>
              <a:solidFill>
                <a:srgbClr val="B7B7B7"/>
              </a:solidFill>
            </a:ln>
          </c:spPr>
        </c:majorGridlines>
        <c:title>
          <c:tx>
            <c:rich>
              <a:bodyPr/>
              <a:lstStyle/>
              <a:p>
                <a:pPr>
                  <a:defRPr/>
                </a:pPr>
                <a:r>
                  <a:t>Time (ns)</a:t>
                </a:r>
              </a:p>
            </c:rich>
          </c:tx>
          <c:overlay val="0"/>
        </c:title>
        <c:numFmt sourceLinked="1" formatCode="General"/>
        <c:tickLblPos val="nextTo"/>
        <c:spPr>
          <a:ln w="47625">
            <a:noFill/>
          </a:ln>
        </c:spPr>
        <c:txPr>
          <a:bodyPr/>
          <a:lstStyle/>
          <a:p>
            <a:pPr>
              <a:defRPr/>
            </a:pPr>
          </a:p>
        </c:txPr>
        <c:crossAx val="30181705"/>
      </c:valAx>
    </c:plotArea>
    <c:legend>
      <c:legendPos val="r"/>
      <c:overlay val="0"/>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(milliseconds)- 50k tuples</a:t>
            </a:r>
          </a:p>
        </c:rich>
      </c:tx>
      <c:overlay val="0"/>
    </c:title>
    <c:plotArea>
      <c:layout/>
      <c:lineChart>
        <c:ser>
          <c:idx val="0"/>
          <c:order val="0"/>
          <c:tx>
            <c:strRef>
              <c:f>Charts!$B$4</c:f>
            </c:strRef>
          </c:tx>
          <c:spPr>
            <a:ln w="25400" cmpd="sng">
              <a:solidFill>
                <a:srgbClr val="4684EE"/>
              </a:solidFill>
            </a:ln>
          </c:spPr>
          <c:marker>
            <c:symbol val="none"/>
          </c:marker>
          <c:cat>
            <c:strRef>
              <c:f>Charts!$A$5:$A$10</c:f>
            </c:strRef>
          </c:cat>
          <c:val>
            <c:numRef>
              <c:f>Charts!$B$5:$B$10</c:f>
            </c:numRef>
          </c:val>
          <c:smooth val="0"/>
        </c:ser>
        <c:ser>
          <c:idx val="1"/>
          <c:order val="1"/>
          <c:tx>
            <c:strRef>
              <c:f>Charts!$C$4</c:f>
            </c:strRef>
          </c:tx>
          <c:spPr>
            <a:ln w="25400" cmpd="sng">
              <a:solidFill>
                <a:srgbClr val="DC3912"/>
              </a:solidFill>
            </a:ln>
          </c:spPr>
          <c:marker>
            <c:symbol val="none"/>
          </c:marker>
          <c:cat>
            <c:strRef>
              <c:f>Charts!$A$5:$A$10</c:f>
            </c:strRef>
          </c:cat>
          <c:val>
            <c:numRef>
              <c:f>Charts!$C$5:$C$10</c:f>
            </c:numRef>
          </c:val>
          <c:smooth val="0"/>
        </c:ser>
        <c:ser>
          <c:idx val="2"/>
          <c:order val="2"/>
          <c:tx>
            <c:strRef>
              <c:f>Charts!$D$4</c:f>
            </c:strRef>
          </c:tx>
          <c:spPr>
            <a:ln w="25400" cmpd="sng">
              <a:solidFill>
                <a:srgbClr val="FF9900"/>
              </a:solidFill>
            </a:ln>
          </c:spPr>
          <c:marker>
            <c:symbol val="none"/>
          </c:marker>
          <c:cat>
            <c:strRef>
              <c:f>Charts!$A$5:$A$10</c:f>
            </c:strRef>
          </c:cat>
          <c:val>
            <c:numRef>
              <c:f>Charts!$D$5:$D$10</c:f>
            </c:numRef>
          </c:val>
          <c:smooth val="0"/>
        </c:ser>
        <c:ser>
          <c:idx val="3"/>
          <c:order val="3"/>
          <c:tx>
            <c:strRef>
              <c:f>Charts!$E$4</c:f>
            </c:strRef>
          </c:tx>
          <c:spPr>
            <a:ln w="25400" cmpd="sng">
              <a:solidFill>
                <a:srgbClr val="008000"/>
              </a:solidFill>
            </a:ln>
          </c:spPr>
          <c:marker>
            <c:symbol val="none"/>
          </c:marker>
          <c:cat>
            <c:strRef>
              <c:f>Charts!$A$5:$A$10</c:f>
            </c:strRef>
          </c:cat>
          <c:val>
            <c:numRef>
              <c:f>Charts!$E$5:$E$10</c:f>
            </c:numRef>
          </c:val>
          <c:smooth val="0"/>
        </c:ser>
        <c:axId val="806464518"/>
        <c:axId val="1397032396"/>
      </c:lineChart>
      <c:catAx>
        <c:axId val="806464518"/>
        <c:scaling>
          <c:orientation val="minMax"/>
        </c:scaling>
        <c:delete val="0"/>
        <c:axPos val="b"/>
        <c:title>
          <c:tx>
            <c:rich>
              <a:bodyPr/>
              <a:lstStyle/>
              <a:p>
                <a:pPr>
                  <a:defRPr/>
                </a:pPr>
                <a:r>
                  <a:t># threads</a:t>
                </a:r>
              </a:p>
            </c:rich>
          </c:tx>
          <c:overlay val="0"/>
        </c:title>
        <c:txPr>
          <a:bodyPr/>
          <a:lstStyle/>
          <a:p>
            <a:pPr>
              <a:defRPr/>
            </a:pPr>
          </a:p>
        </c:txPr>
        <c:crossAx val="1397032396"/>
      </c:catAx>
      <c:valAx>
        <c:axId val="1397032396"/>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806464518"/>
      </c:valAx>
    </c:plotArea>
    <c:legend>
      <c:legendPos val="r"/>
      <c:overlay val="0"/>
    </c:legend>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(milliseconds), 100k tuples</a:t>
            </a:r>
          </a:p>
        </c:rich>
      </c:tx>
      <c:overlay val="0"/>
    </c:title>
    <c:plotArea>
      <c:layout/>
      <c:lineChart>
        <c:ser>
          <c:idx val="0"/>
          <c:order val="0"/>
          <c:tx>
            <c:strRef>
              <c:f>Charts!$O$4</c:f>
            </c:strRef>
          </c:tx>
          <c:spPr>
            <a:ln w="25400" cmpd="sng">
              <a:solidFill>
                <a:srgbClr val="4684EE"/>
              </a:solidFill>
            </a:ln>
          </c:spPr>
          <c:marker>
            <c:symbol val="none"/>
          </c:marker>
          <c:cat>
            <c:strRef>
              <c:f>Charts!$N$5:$N$10</c:f>
            </c:strRef>
          </c:cat>
          <c:val>
            <c:numRef>
              <c:f>Charts!$O$5:$O$10</c:f>
            </c:numRef>
          </c:val>
          <c:smooth val="0"/>
        </c:ser>
        <c:ser>
          <c:idx val="1"/>
          <c:order val="1"/>
          <c:tx>
            <c:strRef>
              <c:f>Charts!$P$4</c:f>
            </c:strRef>
          </c:tx>
          <c:spPr>
            <a:ln w="25400" cmpd="sng">
              <a:solidFill>
                <a:srgbClr val="DC3912"/>
              </a:solidFill>
            </a:ln>
          </c:spPr>
          <c:marker>
            <c:symbol val="none"/>
          </c:marker>
          <c:cat>
            <c:strRef>
              <c:f>Charts!$N$5:$N$10</c:f>
            </c:strRef>
          </c:cat>
          <c:val>
            <c:numRef>
              <c:f>Charts!$P$5:$P$10</c:f>
            </c:numRef>
          </c:val>
          <c:smooth val="0"/>
        </c:ser>
        <c:ser>
          <c:idx val="2"/>
          <c:order val="2"/>
          <c:tx>
            <c:strRef>
              <c:f>Charts!$Q$4</c:f>
            </c:strRef>
          </c:tx>
          <c:spPr>
            <a:ln w="25400" cmpd="sng">
              <a:solidFill>
                <a:srgbClr val="FF9900"/>
              </a:solidFill>
            </a:ln>
          </c:spPr>
          <c:marker>
            <c:symbol val="none"/>
          </c:marker>
          <c:cat>
            <c:strRef>
              <c:f>Charts!$N$5:$N$10</c:f>
            </c:strRef>
          </c:cat>
          <c:val>
            <c:numRef>
              <c:f>Charts!$Q$5:$Q$10</c:f>
            </c:numRef>
          </c:val>
          <c:smooth val="0"/>
        </c:ser>
        <c:ser>
          <c:idx val="3"/>
          <c:order val="3"/>
          <c:tx>
            <c:strRef>
              <c:f>Charts!$R$4</c:f>
            </c:strRef>
          </c:tx>
          <c:spPr>
            <a:ln w="25400" cmpd="sng">
              <a:solidFill>
                <a:srgbClr val="008000"/>
              </a:solidFill>
            </a:ln>
          </c:spPr>
          <c:marker>
            <c:symbol val="none"/>
          </c:marker>
          <c:cat>
            <c:strRef>
              <c:f>Charts!$N$5:$N$10</c:f>
            </c:strRef>
          </c:cat>
          <c:val>
            <c:numRef>
              <c:f>Charts!$R$5:$R$10</c:f>
            </c:numRef>
          </c:val>
          <c:smooth val="0"/>
        </c:ser>
        <c:axId val="451440870"/>
        <c:axId val="150195163"/>
      </c:lineChart>
      <c:catAx>
        <c:axId val="451440870"/>
        <c:scaling>
          <c:orientation val="minMax"/>
        </c:scaling>
        <c:delete val="0"/>
        <c:axPos val="b"/>
        <c:title>
          <c:tx>
            <c:rich>
              <a:bodyPr/>
              <a:lstStyle/>
              <a:p>
                <a:pPr>
                  <a:defRPr/>
                </a:pPr>
                <a:r>
                  <a:t># threads</a:t>
                </a:r>
              </a:p>
            </c:rich>
          </c:tx>
          <c:overlay val="0"/>
        </c:title>
        <c:txPr>
          <a:bodyPr/>
          <a:lstStyle/>
          <a:p>
            <a:pPr>
              <a:defRPr/>
            </a:pPr>
          </a:p>
        </c:txPr>
        <c:crossAx val="150195163"/>
      </c:catAx>
      <c:valAx>
        <c:axId val="150195163"/>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451440870"/>
      </c:valAx>
    </c:plotArea>
    <c:legend>
      <c:legendPos val="r"/>
      <c:overlay val="0"/>
    </c:legend>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(milliseconds), 500k tuples</a:t>
            </a:r>
          </a:p>
        </c:rich>
      </c:tx>
      <c:overlay val="0"/>
    </c:title>
    <c:plotArea>
      <c:layout/>
      <c:lineChart>
        <c:ser>
          <c:idx val="0"/>
          <c:order val="0"/>
          <c:tx>
            <c:strRef>
              <c:f>Charts!$Z$4</c:f>
            </c:strRef>
          </c:tx>
          <c:spPr>
            <a:ln w="25400" cmpd="sng">
              <a:solidFill>
                <a:srgbClr val="4684EE"/>
              </a:solidFill>
            </a:ln>
          </c:spPr>
          <c:marker>
            <c:symbol val="none"/>
          </c:marker>
          <c:cat>
            <c:strRef>
              <c:f>Charts!$Y$5:$Y$10</c:f>
            </c:strRef>
          </c:cat>
          <c:val>
            <c:numRef>
              <c:f>Charts!$Z$5:$Z$10</c:f>
            </c:numRef>
          </c:val>
          <c:smooth val="0"/>
        </c:ser>
        <c:ser>
          <c:idx val="1"/>
          <c:order val="1"/>
          <c:tx>
            <c:strRef>
              <c:f>Charts!$AA$4</c:f>
            </c:strRef>
          </c:tx>
          <c:spPr>
            <a:ln w="25400" cmpd="sng">
              <a:solidFill>
                <a:srgbClr val="DC3912"/>
              </a:solidFill>
            </a:ln>
          </c:spPr>
          <c:marker>
            <c:symbol val="none"/>
          </c:marker>
          <c:cat>
            <c:strRef>
              <c:f>Charts!$Y$5:$Y$10</c:f>
            </c:strRef>
          </c:cat>
          <c:val>
            <c:numRef>
              <c:f>Charts!$AA$5:$AA$10</c:f>
            </c:numRef>
          </c:val>
          <c:smooth val="0"/>
        </c:ser>
        <c:ser>
          <c:idx val="2"/>
          <c:order val="2"/>
          <c:tx>
            <c:strRef>
              <c:f>Charts!$AB$4</c:f>
            </c:strRef>
          </c:tx>
          <c:spPr>
            <a:ln w="25400" cmpd="sng">
              <a:solidFill>
                <a:srgbClr val="FF9900"/>
              </a:solidFill>
            </a:ln>
          </c:spPr>
          <c:marker>
            <c:symbol val="none"/>
          </c:marker>
          <c:cat>
            <c:strRef>
              <c:f>Charts!$Y$5:$Y$10</c:f>
            </c:strRef>
          </c:cat>
          <c:val>
            <c:numRef>
              <c:f>Charts!$AB$5:$AB$10</c:f>
            </c:numRef>
          </c:val>
          <c:smooth val="0"/>
        </c:ser>
        <c:ser>
          <c:idx val="3"/>
          <c:order val="3"/>
          <c:tx>
            <c:strRef>
              <c:f>Charts!$AC$4</c:f>
            </c:strRef>
          </c:tx>
          <c:spPr>
            <a:ln w="25400" cmpd="sng">
              <a:solidFill>
                <a:srgbClr val="008000"/>
              </a:solidFill>
            </a:ln>
          </c:spPr>
          <c:marker>
            <c:symbol val="none"/>
          </c:marker>
          <c:cat>
            <c:strRef>
              <c:f>Charts!$Y$5:$Y$10</c:f>
            </c:strRef>
          </c:cat>
          <c:val>
            <c:numRef>
              <c:f>Charts!$AC$5:$AC$10</c:f>
            </c:numRef>
          </c:val>
          <c:smooth val="0"/>
        </c:ser>
        <c:axId val="440618740"/>
        <c:axId val="1623837560"/>
      </c:lineChart>
      <c:catAx>
        <c:axId val="440618740"/>
        <c:scaling>
          <c:orientation val="minMax"/>
        </c:scaling>
        <c:delete val="0"/>
        <c:axPos val="b"/>
        <c:title>
          <c:tx>
            <c:rich>
              <a:bodyPr/>
              <a:lstStyle/>
              <a:p>
                <a:pPr>
                  <a:defRPr/>
                </a:pPr>
                <a:r>
                  <a:t># threads</a:t>
                </a:r>
              </a:p>
            </c:rich>
          </c:tx>
          <c:overlay val="0"/>
        </c:title>
        <c:txPr>
          <a:bodyPr/>
          <a:lstStyle/>
          <a:p>
            <a:pPr>
              <a:defRPr/>
            </a:pPr>
          </a:p>
        </c:txPr>
        <c:crossAx val="1623837560"/>
      </c:catAx>
      <c:valAx>
        <c:axId val="1623837560"/>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440618740"/>
      </c:valAx>
    </c:plotArea>
    <c:legend>
      <c:legendPos val="r"/>
      <c:overlay val="0"/>
    </c:legend>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500k tuples</a:t>
            </a:r>
          </a:p>
        </c:rich>
      </c:tx>
      <c:overlay val="0"/>
    </c:title>
    <c:plotArea>
      <c:layout/>
      <c:barChart>
        <c:barDir val="col"/>
        <c:ser>
          <c:idx val="0"/>
          <c:order val="0"/>
          <c:tx>
            <c:strRef>
              <c:f>Charts!$Z$18</c:f>
            </c:strRef>
          </c:tx>
          <c:spPr>
            <a:solidFill>
              <a:srgbClr val="4684EE"/>
            </a:solidFill>
          </c:spPr>
          <c:cat>
            <c:strRef>
              <c:f>Charts!$Y$19:$Y$22</c:f>
            </c:strRef>
          </c:cat>
          <c:val>
            <c:numRef>
              <c:f>Charts!$Z$19:$Z$22</c:f>
            </c:numRef>
          </c:val>
        </c:ser>
        <c:ser>
          <c:idx val="1"/>
          <c:order val="1"/>
          <c:tx>
            <c:strRef>
              <c:f>Charts!$AA$18</c:f>
            </c:strRef>
          </c:tx>
          <c:spPr>
            <a:solidFill>
              <a:srgbClr val="DC3912"/>
            </a:solidFill>
          </c:spPr>
          <c:cat>
            <c:strRef>
              <c:f>Charts!$Y$19:$Y$22</c:f>
            </c:strRef>
          </c:cat>
          <c:val>
            <c:numRef>
              <c:f>Charts!$AA$19:$AA$22</c:f>
            </c:numRef>
          </c:val>
        </c:ser>
        <c:ser>
          <c:idx val="2"/>
          <c:order val="2"/>
          <c:tx>
            <c:strRef>
              <c:f>Charts!$AB$18</c:f>
            </c:strRef>
          </c:tx>
          <c:spPr>
            <a:solidFill>
              <a:srgbClr val="FF9900"/>
            </a:solidFill>
          </c:spPr>
          <c:cat>
            <c:strRef>
              <c:f>Charts!$Y$19:$Y$22</c:f>
            </c:strRef>
          </c:cat>
          <c:val>
            <c:numRef>
              <c:f>Charts!$AB$19:$AB$22</c:f>
            </c:numRef>
          </c:val>
        </c:ser>
        <c:ser>
          <c:idx val="3"/>
          <c:order val="3"/>
          <c:tx>
            <c:strRef>
              <c:f>Charts!$AC$18</c:f>
            </c:strRef>
          </c:tx>
          <c:spPr>
            <a:solidFill>
              <a:srgbClr val="008000"/>
            </a:solidFill>
          </c:spPr>
          <c:cat>
            <c:strRef>
              <c:f>Charts!$Y$19:$Y$22</c:f>
            </c:strRef>
          </c:cat>
          <c:val>
            <c:numRef>
              <c:f>Charts!$AC$19:$AC$22</c:f>
            </c:numRef>
          </c:val>
        </c:ser>
        <c:axId val="1764193484"/>
        <c:axId val="781701194"/>
      </c:barChart>
      <c:catAx>
        <c:axId val="1764193484"/>
        <c:scaling>
          <c:orientation val="minMax"/>
        </c:scaling>
        <c:delete val="0"/>
        <c:axPos val="b"/>
        <c:title>
          <c:tx>
            <c:rich>
              <a:bodyPr/>
              <a:lstStyle/>
              <a:p>
                <a:pPr>
                  <a:defRPr/>
                </a:pPr>
                <a:r>
                  <a:t># threads</a:t>
                </a:r>
              </a:p>
            </c:rich>
          </c:tx>
          <c:overlay val="0"/>
        </c:title>
        <c:txPr>
          <a:bodyPr/>
          <a:lstStyle/>
          <a:p>
            <a:pPr>
              <a:defRPr/>
            </a:pPr>
          </a:p>
        </c:txPr>
        <c:crossAx val="781701194"/>
      </c:catAx>
      <c:valAx>
        <c:axId val="781701194"/>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1764193484"/>
      </c:valAx>
    </c:plotArea>
    <c:legend>
      <c:legendPos val="r"/>
      <c:overlay val="0"/>
    </c:legend>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tuple (nanoseconds), 100k tuples</a:t>
            </a:r>
          </a:p>
        </c:rich>
      </c:tx>
      <c:overlay val="0"/>
    </c:title>
    <c:plotArea>
      <c:layout/>
      <c:lineChart>
        <c:ser>
          <c:idx val="0"/>
          <c:order val="0"/>
          <c:tx>
            <c:strRef>
              <c:f>Charts!$O$25</c:f>
            </c:strRef>
          </c:tx>
          <c:spPr>
            <a:ln w="25400" cmpd="sng">
              <a:solidFill>
                <a:srgbClr val="4684EE"/>
              </a:solidFill>
            </a:ln>
          </c:spPr>
          <c:marker>
            <c:symbol val="none"/>
          </c:marker>
          <c:cat>
            <c:strRef>
              <c:f>Charts!$N$26:$N$31</c:f>
            </c:strRef>
          </c:cat>
          <c:val>
            <c:numRef>
              <c:f>Charts!$O$26:$O$31</c:f>
            </c:numRef>
          </c:val>
          <c:smooth val="0"/>
        </c:ser>
        <c:ser>
          <c:idx val="1"/>
          <c:order val="1"/>
          <c:tx>
            <c:strRef>
              <c:f>Charts!$P$25</c:f>
            </c:strRef>
          </c:tx>
          <c:spPr>
            <a:ln w="25400" cmpd="sng">
              <a:solidFill>
                <a:srgbClr val="DC3912"/>
              </a:solidFill>
            </a:ln>
          </c:spPr>
          <c:marker>
            <c:symbol val="none"/>
          </c:marker>
          <c:cat>
            <c:strRef>
              <c:f>Charts!$N$26:$N$31</c:f>
            </c:strRef>
          </c:cat>
          <c:val>
            <c:numRef>
              <c:f>Charts!$P$26:$P$31</c:f>
            </c:numRef>
          </c:val>
          <c:smooth val="0"/>
        </c:ser>
        <c:ser>
          <c:idx val="2"/>
          <c:order val="2"/>
          <c:tx>
            <c:strRef>
              <c:f>Charts!$Q$25</c:f>
            </c:strRef>
          </c:tx>
          <c:spPr>
            <a:ln w="25400" cmpd="sng">
              <a:solidFill>
                <a:srgbClr val="FF9900"/>
              </a:solidFill>
            </a:ln>
          </c:spPr>
          <c:marker>
            <c:symbol val="none"/>
          </c:marker>
          <c:cat>
            <c:strRef>
              <c:f>Charts!$N$26:$N$31</c:f>
            </c:strRef>
          </c:cat>
          <c:val>
            <c:numRef>
              <c:f>Charts!$Q$26:$Q$31</c:f>
            </c:numRef>
          </c:val>
          <c:smooth val="0"/>
        </c:ser>
        <c:ser>
          <c:idx val="3"/>
          <c:order val="3"/>
          <c:tx>
            <c:strRef>
              <c:f>Charts!$R$25</c:f>
            </c:strRef>
          </c:tx>
          <c:spPr>
            <a:ln w="25400" cmpd="sng">
              <a:solidFill>
                <a:srgbClr val="008000"/>
              </a:solidFill>
            </a:ln>
          </c:spPr>
          <c:marker>
            <c:symbol val="none"/>
          </c:marker>
          <c:cat>
            <c:strRef>
              <c:f>Charts!$N$26:$N$31</c:f>
            </c:strRef>
          </c:cat>
          <c:val>
            <c:numRef>
              <c:f>Charts!$R$26:$R$31</c:f>
            </c:numRef>
          </c:val>
          <c:smooth val="0"/>
        </c:ser>
        <c:axId val="1214292076"/>
        <c:axId val="403958411"/>
      </c:lineChart>
      <c:catAx>
        <c:axId val="1214292076"/>
        <c:scaling>
          <c:orientation val="minMax"/>
        </c:scaling>
        <c:delete val="0"/>
        <c:axPos val="b"/>
        <c:title>
          <c:tx>
            <c:rich>
              <a:bodyPr/>
              <a:lstStyle/>
              <a:p>
                <a:pPr>
                  <a:defRPr/>
                </a:pPr>
                <a:r>
                  <a:t># threads</a:t>
                </a:r>
              </a:p>
            </c:rich>
          </c:tx>
          <c:overlay val="0"/>
        </c:title>
        <c:txPr>
          <a:bodyPr/>
          <a:lstStyle/>
          <a:p>
            <a:pPr>
              <a:defRPr/>
            </a:pPr>
          </a:p>
        </c:txPr>
        <c:crossAx val="403958411"/>
      </c:catAx>
      <c:valAx>
        <c:axId val="403958411"/>
        <c:scaling>
          <c:orientation val="minMax"/>
        </c:scaling>
        <c:delete val="0"/>
        <c:axPos val="l"/>
        <c:majorGridlines>
          <c:spPr>
            <a:ln>
              <a:solidFill>
                <a:srgbClr val="B7B7B7"/>
              </a:solidFill>
            </a:ln>
          </c:spPr>
        </c:majorGridlines>
        <c:title>
          <c:tx>
            <c:rich>
              <a:bodyPr/>
              <a:lstStyle/>
              <a:p>
                <a:pPr>
                  <a:defRPr/>
                </a:pPr>
                <a:r>
                  <a:t>Time (ns)</a:t>
                </a:r>
              </a:p>
            </c:rich>
          </c:tx>
          <c:overlay val="0"/>
        </c:title>
        <c:numFmt sourceLinked="1" formatCode="General"/>
        <c:tickLblPos val="nextTo"/>
        <c:spPr>
          <a:ln w="47625">
            <a:noFill/>
          </a:ln>
        </c:spPr>
        <c:txPr>
          <a:bodyPr/>
          <a:lstStyle/>
          <a:p>
            <a:pPr>
              <a:defRPr/>
            </a:pPr>
          </a:p>
        </c:txPr>
        <c:crossAx val="1214292076"/>
      </c:valAx>
    </c:plotArea>
    <c:legend>
      <c:legendPos val="r"/>
      <c:overlay val="0"/>
    </c:legend>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tuple (nanoseconds), 500k tuples</a:t>
            </a:r>
          </a:p>
        </c:rich>
      </c:tx>
      <c:overlay val="0"/>
    </c:title>
    <c:plotArea>
      <c:layout/>
      <c:lineChart>
        <c:ser>
          <c:idx val="0"/>
          <c:order val="0"/>
          <c:tx>
            <c:strRef>
              <c:f>Charts!$Z$25</c:f>
            </c:strRef>
          </c:tx>
          <c:spPr>
            <a:ln w="25400" cmpd="sng">
              <a:solidFill>
                <a:srgbClr val="4684EE"/>
              </a:solidFill>
            </a:ln>
          </c:spPr>
          <c:marker>
            <c:symbol val="none"/>
          </c:marker>
          <c:cat>
            <c:strRef>
              <c:f>Charts!$Y$26:$Y$31</c:f>
            </c:strRef>
          </c:cat>
          <c:val>
            <c:numRef>
              <c:f>Charts!$Z$26:$Z$31</c:f>
            </c:numRef>
          </c:val>
          <c:smooth val="0"/>
        </c:ser>
        <c:ser>
          <c:idx val="1"/>
          <c:order val="1"/>
          <c:tx>
            <c:strRef>
              <c:f>Charts!$AA$25</c:f>
            </c:strRef>
          </c:tx>
          <c:spPr>
            <a:ln w="25400" cmpd="sng">
              <a:solidFill>
                <a:srgbClr val="DC3912"/>
              </a:solidFill>
            </a:ln>
          </c:spPr>
          <c:marker>
            <c:symbol val="none"/>
          </c:marker>
          <c:cat>
            <c:strRef>
              <c:f>Charts!$Y$26:$Y$31</c:f>
            </c:strRef>
          </c:cat>
          <c:val>
            <c:numRef>
              <c:f>Charts!$AA$26:$AA$31</c:f>
            </c:numRef>
          </c:val>
          <c:smooth val="0"/>
        </c:ser>
        <c:ser>
          <c:idx val="2"/>
          <c:order val="2"/>
          <c:tx>
            <c:strRef>
              <c:f>Charts!$AB$25</c:f>
            </c:strRef>
          </c:tx>
          <c:spPr>
            <a:ln w="25400" cmpd="sng">
              <a:solidFill>
                <a:srgbClr val="FF9900"/>
              </a:solidFill>
            </a:ln>
          </c:spPr>
          <c:marker>
            <c:symbol val="none"/>
          </c:marker>
          <c:cat>
            <c:strRef>
              <c:f>Charts!$Y$26:$Y$31</c:f>
            </c:strRef>
          </c:cat>
          <c:val>
            <c:numRef>
              <c:f>Charts!$AB$26:$AB$31</c:f>
            </c:numRef>
          </c:val>
          <c:smooth val="0"/>
        </c:ser>
        <c:ser>
          <c:idx val="3"/>
          <c:order val="3"/>
          <c:tx>
            <c:strRef>
              <c:f>Charts!$AC$25</c:f>
            </c:strRef>
          </c:tx>
          <c:spPr>
            <a:ln w="25400" cmpd="sng">
              <a:solidFill>
                <a:srgbClr val="008000"/>
              </a:solidFill>
            </a:ln>
          </c:spPr>
          <c:marker>
            <c:symbol val="none"/>
          </c:marker>
          <c:cat>
            <c:strRef>
              <c:f>Charts!$Y$26:$Y$31</c:f>
            </c:strRef>
          </c:cat>
          <c:val>
            <c:numRef>
              <c:f>Charts!$AC$26:$AC$31</c:f>
            </c:numRef>
          </c:val>
          <c:smooth val="0"/>
        </c:ser>
        <c:axId val="2118194874"/>
        <c:axId val="1502466708"/>
      </c:lineChart>
      <c:catAx>
        <c:axId val="2118194874"/>
        <c:scaling>
          <c:orientation val="minMax"/>
        </c:scaling>
        <c:delete val="0"/>
        <c:axPos val="b"/>
        <c:title>
          <c:tx>
            <c:rich>
              <a:bodyPr/>
              <a:lstStyle/>
              <a:p>
                <a:pPr>
                  <a:defRPr/>
                </a:pPr>
                <a:r>
                  <a:t># threads</a:t>
                </a:r>
              </a:p>
            </c:rich>
          </c:tx>
          <c:overlay val="0"/>
        </c:title>
        <c:txPr>
          <a:bodyPr/>
          <a:lstStyle/>
          <a:p>
            <a:pPr>
              <a:defRPr/>
            </a:pPr>
          </a:p>
        </c:txPr>
        <c:crossAx val="1502466708"/>
      </c:catAx>
      <c:valAx>
        <c:axId val="1502466708"/>
        <c:scaling>
          <c:orientation val="minMax"/>
        </c:scaling>
        <c:delete val="0"/>
        <c:axPos val="l"/>
        <c:majorGridlines>
          <c:spPr>
            <a:ln>
              <a:solidFill>
                <a:srgbClr val="B7B7B7"/>
              </a:solidFill>
            </a:ln>
          </c:spPr>
        </c:majorGridlines>
        <c:title>
          <c:tx>
            <c:rich>
              <a:bodyPr/>
              <a:lstStyle/>
              <a:p>
                <a:pPr>
                  <a:defRPr/>
                </a:pPr>
                <a:r>
                  <a:t>Time (ns)</a:t>
                </a:r>
              </a:p>
            </c:rich>
          </c:tx>
          <c:overlay val="0"/>
        </c:title>
        <c:numFmt sourceLinked="1" formatCode="General"/>
        <c:tickLblPos val="nextTo"/>
        <c:spPr>
          <a:ln w="47625">
            <a:noFill/>
          </a:ln>
        </c:spPr>
        <c:txPr>
          <a:bodyPr/>
          <a:lstStyle/>
          <a:p>
            <a:pPr>
              <a:defRPr/>
            </a:pPr>
          </a:p>
        </c:txPr>
        <c:crossAx val="2118194874"/>
      </c:valAx>
    </c:plotArea>
    <c:legend>
      <c:legendPos val="r"/>
      <c:overlay val="0"/>
    </c:legend>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Instruction cache misses, 100k tuples</a:t>
            </a:r>
          </a:p>
        </c:rich>
      </c:tx>
      <c:overlay val="0"/>
    </c:title>
    <c:plotArea>
      <c:layout/>
      <c:lineChart>
        <c:ser>
          <c:idx val="0"/>
          <c:order val="0"/>
          <c:tx>
            <c:strRef>
              <c:f>Charts!$O$67</c:f>
            </c:strRef>
          </c:tx>
          <c:spPr>
            <a:ln w="25400" cmpd="sng">
              <a:solidFill>
                <a:srgbClr val="4684EE"/>
              </a:solidFill>
            </a:ln>
          </c:spPr>
          <c:marker>
            <c:symbol val="none"/>
          </c:marker>
          <c:cat>
            <c:strRef>
              <c:f>Charts!$N$68:$N$74</c:f>
            </c:strRef>
          </c:cat>
          <c:val>
            <c:numRef>
              <c:f>Charts!$O$68:$O$74</c:f>
            </c:numRef>
          </c:val>
          <c:smooth val="0"/>
        </c:ser>
        <c:ser>
          <c:idx val="1"/>
          <c:order val="1"/>
          <c:tx>
            <c:strRef>
              <c:f>Charts!$P$67</c:f>
            </c:strRef>
          </c:tx>
          <c:spPr>
            <a:ln w="25400" cmpd="sng">
              <a:solidFill>
                <a:srgbClr val="DC3912"/>
              </a:solidFill>
            </a:ln>
          </c:spPr>
          <c:marker>
            <c:symbol val="none"/>
          </c:marker>
          <c:cat>
            <c:strRef>
              <c:f>Charts!$N$68:$N$74</c:f>
            </c:strRef>
          </c:cat>
          <c:val>
            <c:numRef>
              <c:f>Charts!$P$68:$P$74</c:f>
            </c:numRef>
          </c:val>
          <c:smooth val="0"/>
        </c:ser>
        <c:ser>
          <c:idx val="2"/>
          <c:order val="2"/>
          <c:tx>
            <c:strRef>
              <c:f>Charts!$Q$67</c:f>
            </c:strRef>
          </c:tx>
          <c:spPr>
            <a:ln w="25400" cmpd="sng">
              <a:solidFill>
                <a:srgbClr val="FF9900"/>
              </a:solidFill>
            </a:ln>
          </c:spPr>
          <c:marker>
            <c:symbol val="none"/>
          </c:marker>
          <c:cat>
            <c:strRef>
              <c:f>Charts!$N$68:$N$74</c:f>
            </c:strRef>
          </c:cat>
          <c:val>
            <c:numRef>
              <c:f>Charts!$Q$68:$Q$74</c:f>
            </c:numRef>
          </c:val>
          <c:smooth val="0"/>
        </c:ser>
        <c:ser>
          <c:idx val="3"/>
          <c:order val="3"/>
          <c:tx>
            <c:strRef>
              <c:f>Charts!$R$67</c:f>
            </c:strRef>
          </c:tx>
          <c:spPr>
            <a:ln w="25400" cmpd="sng">
              <a:solidFill>
                <a:srgbClr val="008000"/>
              </a:solidFill>
            </a:ln>
          </c:spPr>
          <c:marker>
            <c:symbol val="none"/>
          </c:marker>
          <c:cat>
            <c:strRef>
              <c:f>Charts!$N$68:$N$74</c:f>
            </c:strRef>
          </c:cat>
          <c:val>
            <c:numRef>
              <c:f>Charts!$R$68:$R$74</c:f>
            </c:numRef>
          </c:val>
          <c:smooth val="0"/>
        </c:ser>
        <c:axId val="1811128105"/>
        <c:axId val="2113695218"/>
      </c:lineChart>
      <c:catAx>
        <c:axId val="1811128105"/>
        <c:scaling>
          <c:orientation val="minMax"/>
        </c:scaling>
        <c:delete val="0"/>
        <c:axPos val="b"/>
        <c:title>
          <c:tx>
            <c:rich>
              <a:bodyPr/>
              <a:lstStyle/>
              <a:p>
                <a:pPr>
                  <a:defRPr/>
                </a:pPr>
                <a:r>
                  <a:t># threads</a:t>
                </a:r>
              </a:p>
            </c:rich>
          </c:tx>
          <c:overlay val="0"/>
        </c:title>
        <c:txPr>
          <a:bodyPr/>
          <a:lstStyle/>
          <a:p>
            <a:pPr>
              <a:defRPr/>
            </a:pPr>
          </a:p>
        </c:txPr>
        <c:crossAx val="2113695218"/>
      </c:catAx>
      <c:valAx>
        <c:axId val="2113695218"/>
        <c:scaling>
          <c:orientation val="minMax"/>
        </c:scaling>
        <c:delete val="0"/>
        <c:axPos val="l"/>
        <c:majorGridlines>
          <c:spPr>
            <a:ln>
              <a:solidFill>
                <a:srgbClr val="B7B7B7"/>
              </a:solidFill>
            </a:ln>
          </c:spPr>
        </c:majorGridlines>
        <c:title>
          <c:tx>
            <c:rich>
              <a:bodyPr/>
              <a:lstStyle/>
              <a:p>
                <a:pPr>
                  <a:defRPr/>
                </a:pPr>
                <a:r>
                  <a:t>Total IC misses</a:t>
                </a:r>
              </a:p>
            </c:rich>
          </c:tx>
          <c:overlay val="0"/>
        </c:title>
        <c:numFmt sourceLinked="1" formatCode="General"/>
        <c:tickLblPos val="nextTo"/>
        <c:spPr>
          <a:ln w="47625">
            <a:noFill/>
          </a:ln>
        </c:spPr>
        <c:txPr>
          <a:bodyPr/>
          <a:lstStyle/>
          <a:p>
            <a:pPr>
              <a:defRPr/>
            </a:pPr>
          </a:p>
        </c:txPr>
        <c:crossAx val="1811128105"/>
      </c:valAx>
    </c:plotArea>
    <c:legend>
      <c:legendPos val="r"/>
      <c:overlay val="0"/>
    </c:legend>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Instruction cache misses, 500k tuples</a:t>
            </a:r>
          </a:p>
        </c:rich>
      </c:tx>
      <c:overlay val="0"/>
    </c:title>
    <c:plotArea>
      <c:layout/>
      <c:lineChart>
        <c:ser>
          <c:idx val="0"/>
          <c:order val="0"/>
          <c:tx>
            <c:strRef>
              <c:f>Charts!$Z$67</c:f>
            </c:strRef>
          </c:tx>
          <c:spPr>
            <a:ln w="25400" cmpd="sng">
              <a:solidFill>
                <a:srgbClr val="4684EE"/>
              </a:solidFill>
            </a:ln>
          </c:spPr>
          <c:marker>
            <c:symbol val="none"/>
          </c:marker>
          <c:cat>
            <c:strRef>
              <c:f>Charts!$Y$68:$Y$74</c:f>
            </c:strRef>
          </c:cat>
          <c:val>
            <c:numRef>
              <c:f>Charts!$Z$68:$Z$74</c:f>
            </c:numRef>
          </c:val>
          <c:smooth val="0"/>
        </c:ser>
        <c:ser>
          <c:idx val="1"/>
          <c:order val="1"/>
          <c:tx>
            <c:strRef>
              <c:f>Charts!$AA$67</c:f>
            </c:strRef>
          </c:tx>
          <c:spPr>
            <a:ln w="25400" cmpd="sng">
              <a:solidFill>
                <a:srgbClr val="DC3912"/>
              </a:solidFill>
            </a:ln>
          </c:spPr>
          <c:marker>
            <c:symbol val="none"/>
          </c:marker>
          <c:cat>
            <c:strRef>
              <c:f>Charts!$Y$68:$Y$74</c:f>
            </c:strRef>
          </c:cat>
          <c:val>
            <c:numRef>
              <c:f>Charts!$AA$68:$AA$74</c:f>
            </c:numRef>
          </c:val>
          <c:smooth val="0"/>
        </c:ser>
        <c:ser>
          <c:idx val="2"/>
          <c:order val="2"/>
          <c:tx>
            <c:strRef>
              <c:f>Charts!$AB$67</c:f>
            </c:strRef>
          </c:tx>
          <c:spPr>
            <a:ln w="25400" cmpd="sng">
              <a:solidFill>
                <a:srgbClr val="FF9900"/>
              </a:solidFill>
            </a:ln>
          </c:spPr>
          <c:marker>
            <c:symbol val="none"/>
          </c:marker>
          <c:cat>
            <c:strRef>
              <c:f>Charts!$Y$68:$Y$74</c:f>
            </c:strRef>
          </c:cat>
          <c:val>
            <c:numRef>
              <c:f>Charts!$AB$68:$AB$74</c:f>
            </c:numRef>
          </c:val>
          <c:smooth val="0"/>
        </c:ser>
        <c:ser>
          <c:idx val="3"/>
          <c:order val="3"/>
          <c:tx>
            <c:strRef>
              <c:f>Charts!$AC$67</c:f>
            </c:strRef>
          </c:tx>
          <c:spPr>
            <a:ln w="25400" cmpd="sng">
              <a:solidFill>
                <a:srgbClr val="008000"/>
              </a:solidFill>
            </a:ln>
          </c:spPr>
          <c:marker>
            <c:symbol val="none"/>
          </c:marker>
          <c:cat>
            <c:strRef>
              <c:f>Charts!$Y$68:$Y$74</c:f>
            </c:strRef>
          </c:cat>
          <c:val>
            <c:numRef>
              <c:f>Charts!$AC$68:$AC$74</c:f>
            </c:numRef>
          </c:val>
          <c:smooth val="0"/>
        </c:ser>
        <c:axId val="2134738970"/>
        <c:axId val="216945037"/>
      </c:lineChart>
      <c:catAx>
        <c:axId val="2134738970"/>
        <c:scaling>
          <c:orientation val="minMax"/>
        </c:scaling>
        <c:delete val="0"/>
        <c:axPos val="b"/>
        <c:title>
          <c:tx>
            <c:rich>
              <a:bodyPr/>
              <a:lstStyle/>
              <a:p>
                <a:pPr>
                  <a:defRPr/>
                </a:pPr>
                <a:r>
                  <a:t># threads</a:t>
                </a:r>
              </a:p>
            </c:rich>
          </c:tx>
          <c:overlay val="0"/>
        </c:title>
        <c:txPr>
          <a:bodyPr/>
          <a:lstStyle/>
          <a:p>
            <a:pPr>
              <a:defRPr/>
            </a:pPr>
          </a:p>
        </c:txPr>
        <c:crossAx val="216945037"/>
      </c:catAx>
      <c:valAx>
        <c:axId val="216945037"/>
        <c:scaling>
          <c:orientation val="minMax"/>
        </c:scaling>
        <c:delete val="0"/>
        <c:axPos val="l"/>
        <c:majorGridlines>
          <c:spPr>
            <a:ln>
              <a:solidFill>
                <a:srgbClr val="B7B7B7"/>
              </a:solidFill>
            </a:ln>
          </c:spPr>
        </c:majorGridlines>
        <c:title>
          <c:tx>
            <c:rich>
              <a:bodyPr/>
              <a:lstStyle/>
              <a:p>
                <a:pPr>
                  <a:defRPr/>
                </a:pPr>
                <a:r>
                  <a:t>Total IC misses</a:t>
                </a:r>
              </a:p>
            </c:rich>
          </c:tx>
          <c:overlay val="0"/>
        </c:title>
        <c:numFmt sourceLinked="1" formatCode="General"/>
        <c:tickLblPos val="nextTo"/>
        <c:spPr>
          <a:ln w="47625">
            <a:noFill/>
          </a:ln>
        </c:spPr>
        <c:txPr>
          <a:bodyPr/>
          <a:lstStyle/>
          <a:p>
            <a:pPr>
              <a:defRPr/>
            </a:pPr>
          </a:p>
        </c:txPr>
        <c:crossAx val="2134738970"/>
      </c:valAx>
    </c:plotArea>
    <c:legend>
      <c:legendPos val="r"/>
      <c:overlay val="0"/>
    </c:legend>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100k tuples</a:t>
            </a:r>
          </a:p>
        </c:rich>
      </c:tx>
      <c:overlay val="0"/>
    </c:title>
    <c:plotArea>
      <c:layout/>
      <c:lineChart>
        <c:ser>
          <c:idx val="0"/>
          <c:order val="0"/>
          <c:tx>
            <c:strRef>
              <c:f>Charts!$O$85</c:f>
            </c:strRef>
          </c:tx>
          <c:spPr>
            <a:ln w="25400" cmpd="sng">
              <a:solidFill>
                <a:srgbClr val="4684EE"/>
              </a:solidFill>
            </a:ln>
          </c:spPr>
          <c:marker>
            <c:symbol val="none"/>
          </c:marker>
          <c:cat>
            <c:strRef>
              <c:f>Charts!$N$86:$N$92</c:f>
            </c:strRef>
          </c:cat>
          <c:val>
            <c:numRef>
              <c:f>Charts!$O$86:$O$92</c:f>
            </c:numRef>
          </c:val>
          <c:smooth val="0"/>
        </c:ser>
        <c:ser>
          <c:idx val="1"/>
          <c:order val="1"/>
          <c:tx>
            <c:strRef>
              <c:f>Charts!$P$85</c:f>
            </c:strRef>
          </c:tx>
          <c:spPr>
            <a:ln w="25400" cmpd="sng">
              <a:solidFill>
                <a:srgbClr val="DC3912"/>
              </a:solidFill>
            </a:ln>
          </c:spPr>
          <c:marker>
            <c:symbol val="none"/>
          </c:marker>
          <c:cat>
            <c:strRef>
              <c:f>Charts!$N$86:$N$92</c:f>
            </c:strRef>
          </c:cat>
          <c:val>
            <c:numRef>
              <c:f>Charts!$P$86:$P$92</c:f>
            </c:numRef>
          </c:val>
          <c:smooth val="0"/>
        </c:ser>
        <c:ser>
          <c:idx val="2"/>
          <c:order val="2"/>
          <c:tx>
            <c:strRef>
              <c:f>Charts!$Q$85</c:f>
            </c:strRef>
          </c:tx>
          <c:spPr>
            <a:ln w="25400" cmpd="sng">
              <a:solidFill>
                <a:srgbClr val="FF9900"/>
              </a:solidFill>
            </a:ln>
          </c:spPr>
          <c:marker>
            <c:symbol val="none"/>
          </c:marker>
          <c:cat>
            <c:strRef>
              <c:f>Charts!$N$86:$N$92</c:f>
            </c:strRef>
          </c:cat>
          <c:val>
            <c:numRef>
              <c:f>Charts!$Q$86:$Q$92</c:f>
            </c:numRef>
          </c:val>
          <c:smooth val="0"/>
        </c:ser>
        <c:ser>
          <c:idx val="3"/>
          <c:order val="3"/>
          <c:tx>
            <c:strRef>
              <c:f>Charts!$R$85</c:f>
            </c:strRef>
          </c:tx>
          <c:spPr>
            <a:ln w="25400" cmpd="sng">
              <a:solidFill>
                <a:srgbClr val="008000"/>
              </a:solidFill>
            </a:ln>
          </c:spPr>
          <c:marker>
            <c:symbol val="none"/>
          </c:marker>
          <c:cat>
            <c:strRef>
              <c:f>Charts!$N$86:$N$92</c:f>
            </c:strRef>
          </c:cat>
          <c:val>
            <c:numRef>
              <c:f>Charts!$R$86:$R$92</c:f>
            </c:numRef>
          </c:val>
          <c:smooth val="0"/>
        </c:ser>
        <c:axId val="1338577737"/>
        <c:axId val="1462956238"/>
      </c:lineChart>
      <c:catAx>
        <c:axId val="1338577737"/>
        <c:scaling>
          <c:orientation val="minMax"/>
        </c:scaling>
        <c:delete val="0"/>
        <c:axPos val="b"/>
        <c:title>
          <c:tx>
            <c:rich>
              <a:bodyPr/>
              <a:lstStyle/>
              <a:p>
                <a:pPr>
                  <a:defRPr/>
                </a:pPr>
                <a:r>
                  <a:t># threads</a:t>
                </a:r>
              </a:p>
            </c:rich>
          </c:tx>
          <c:overlay val="0"/>
        </c:title>
        <c:txPr>
          <a:bodyPr/>
          <a:lstStyle/>
          <a:p>
            <a:pPr>
              <a:defRPr/>
            </a:pPr>
          </a:p>
        </c:txPr>
        <c:crossAx val="1462956238"/>
      </c:catAx>
      <c:valAx>
        <c:axId val="1462956238"/>
        <c:scaling>
          <c:orientation val="minMax"/>
        </c:scaling>
        <c:delete val="0"/>
        <c:axPos val="l"/>
        <c:majorGridlines>
          <c:spPr>
            <a:ln>
              <a:solidFill>
                <a:srgbClr val="B7B7B7"/>
              </a:solidFill>
            </a:ln>
          </c:spPr>
        </c:majorGridlines>
        <c:title>
          <c:tx>
            <c:rich>
              <a:bodyPr/>
              <a:lstStyle/>
              <a:p>
                <a:pPr>
                  <a:defRPr/>
                </a:pPr>
                <a:r>
                  <a:t>Total data cache misses</a:t>
                </a:r>
              </a:p>
            </c:rich>
          </c:tx>
          <c:overlay val="0"/>
        </c:title>
        <c:numFmt sourceLinked="1" formatCode="General"/>
        <c:tickLblPos val="nextTo"/>
        <c:spPr>
          <a:ln w="47625">
            <a:noFill/>
          </a:ln>
        </c:spPr>
        <c:txPr>
          <a:bodyPr/>
          <a:lstStyle/>
          <a:p>
            <a:pPr>
              <a:defRPr/>
            </a:pPr>
          </a:p>
        </c:txPr>
        <c:crossAx val="1338577737"/>
      </c:valAx>
    </c:plotArea>
    <c:legend>
      <c:legendPos val="r"/>
      <c:overlay val="0"/>
    </c:legend>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500k tuples</a:t>
            </a:r>
          </a:p>
        </c:rich>
      </c:tx>
      <c:overlay val="0"/>
    </c:title>
    <c:plotArea>
      <c:layout/>
      <c:lineChart>
        <c:ser>
          <c:idx val="0"/>
          <c:order val="0"/>
          <c:tx>
            <c:strRef>
              <c:f>Charts!$Z$85</c:f>
            </c:strRef>
          </c:tx>
          <c:spPr>
            <a:ln w="25400" cmpd="sng">
              <a:solidFill>
                <a:srgbClr val="4684EE"/>
              </a:solidFill>
            </a:ln>
          </c:spPr>
          <c:marker>
            <c:symbol val="none"/>
          </c:marker>
          <c:cat>
            <c:strRef>
              <c:f>Charts!$Y$86:$Y$92</c:f>
            </c:strRef>
          </c:cat>
          <c:val>
            <c:numRef>
              <c:f>Charts!$Z$86:$Z$92</c:f>
            </c:numRef>
          </c:val>
          <c:smooth val="0"/>
        </c:ser>
        <c:ser>
          <c:idx val="1"/>
          <c:order val="1"/>
          <c:tx>
            <c:strRef>
              <c:f>Charts!$AA$85</c:f>
            </c:strRef>
          </c:tx>
          <c:spPr>
            <a:ln w="25400" cmpd="sng">
              <a:solidFill>
                <a:srgbClr val="DC3912"/>
              </a:solidFill>
            </a:ln>
          </c:spPr>
          <c:marker>
            <c:symbol val="none"/>
          </c:marker>
          <c:cat>
            <c:strRef>
              <c:f>Charts!$Y$86:$Y$92</c:f>
            </c:strRef>
          </c:cat>
          <c:val>
            <c:numRef>
              <c:f>Charts!$AA$86:$AA$92</c:f>
            </c:numRef>
          </c:val>
          <c:smooth val="0"/>
        </c:ser>
        <c:ser>
          <c:idx val="2"/>
          <c:order val="2"/>
          <c:tx>
            <c:strRef>
              <c:f>Charts!$AB$85</c:f>
            </c:strRef>
          </c:tx>
          <c:spPr>
            <a:ln w="25400" cmpd="sng">
              <a:solidFill>
                <a:srgbClr val="FF9900"/>
              </a:solidFill>
            </a:ln>
          </c:spPr>
          <c:marker>
            <c:symbol val="none"/>
          </c:marker>
          <c:cat>
            <c:strRef>
              <c:f>Charts!$Y$86:$Y$92</c:f>
            </c:strRef>
          </c:cat>
          <c:val>
            <c:numRef>
              <c:f>Charts!$AB$86:$AB$92</c:f>
            </c:numRef>
          </c:val>
          <c:smooth val="0"/>
        </c:ser>
        <c:ser>
          <c:idx val="3"/>
          <c:order val="3"/>
          <c:tx>
            <c:strRef>
              <c:f>Charts!$AC$85</c:f>
            </c:strRef>
          </c:tx>
          <c:spPr>
            <a:ln w="25400" cmpd="sng">
              <a:solidFill>
                <a:srgbClr val="008000"/>
              </a:solidFill>
            </a:ln>
          </c:spPr>
          <c:marker>
            <c:symbol val="none"/>
          </c:marker>
          <c:cat>
            <c:strRef>
              <c:f>Charts!$Y$86:$Y$92</c:f>
            </c:strRef>
          </c:cat>
          <c:val>
            <c:numRef>
              <c:f>Charts!$AC$86:$AC$92</c:f>
            </c:numRef>
          </c:val>
          <c:smooth val="0"/>
        </c:ser>
        <c:axId val="800786030"/>
        <c:axId val="1295651965"/>
      </c:lineChart>
      <c:catAx>
        <c:axId val="800786030"/>
        <c:scaling>
          <c:orientation val="minMax"/>
        </c:scaling>
        <c:delete val="0"/>
        <c:axPos val="b"/>
        <c:title>
          <c:tx>
            <c:rich>
              <a:bodyPr/>
              <a:lstStyle/>
              <a:p>
                <a:pPr>
                  <a:defRPr/>
                </a:pPr>
                <a:r>
                  <a:t># threads</a:t>
                </a:r>
              </a:p>
            </c:rich>
          </c:tx>
          <c:overlay val="0"/>
        </c:title>
        <c:txPr>
          <a:bodyPr/>
          <a:lstStyle/>
          <a:p>
            <a:pPr>
              <a:defRPr/>
            </a:pPr>
          </a:p>
        </c:txPr>
        <c:crossAx val="1295651965"/>
      </c:catAx>
      <c:valAx>
        <c:axId val="1295651965"/>
        <c:scaling>
          <c:orientation val="minMax"/>
        </c:scaling>
        <c:delete val="0"/>
        <c:axPos val="l"/>
        <c:majorGridlines>
          <c:spPr>
            <a:ln>
              <a:solidFill>
                <a:srgbClr val="B7B7B7"/>
              </a:solidFill>
            </a:ln>
          </c:spPr>
        </c:majorGridlines>
        <c:title>
          <c:tx>
            <c:rich>
              <a:bodyPr/>
              <a:lstStyle/>
              <a:p>
                <a:pPr>
                  <a:defRPr/>
                </a:pPr>
                <a:r>
                  <a:t>Total data cache misses</a:t>
                </a:r>
              </a:p>
            </c:rich>
          </c:tx>
          <c:overlay val="0"/>
        </c:title>
        <c:numFmt sourceLinked="1" formatCode="General"/>
        <c:tickLblPos val="nextTo"/>
        <c:spPr>
          <a:ln w="47625">
            <a:noFill/>
          </a:ln>
        </c:spPr>
        <c:txPr>
          <a:bodyPr/>
          <a:lstStyle/>
          <a:p>
            <a:pPr>
              <a:defRPr/>
            </a:pPr>
          </a:p>
        </c:txPr>
        <c:crossAx val="800786030"/>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Instruction cache misses, 50k tuples</a:t>
            </a:r>
          </a:p>
        </c:rich>
      </c:tx>
      <c:overlay val="0"/>
    </c:title>
    <c:plotArea>
      <c:layout/>
      <c:lineChart>
        <c:ser>
          <c:idx val="0"/>
          <c:order val="0"/>
          <c:tx>
            <c:strRef>
              <c:f>Charts!$B$67</c:f>
            </c:strRef>
          </c:tx>
          <c:spPr>
            <a:ln w="25400" cmpd="sng">
              <a:solidFill>
                <a:srgbClr val="4684EE"/>
              </a:solidFill>
            </a:ln>
          </c:spPr>
          <c:marker>
            <c:symbol val="none"/>
          </c:marker>
          <c:cat>
            <c:strRef>
              <c:f>Charts!$A$68:$A$74</c:f>
            </c:strRef>
          </c:cat>
          <c:val>
            <c:numRef>
              <c:f>Charts!$B$68:$B$74</c:f>
            </c:numRef>
          </c:val>
          <c:smooth val="0"/>
        </c:ser>
        <c:ser>
          <c:idx val="1"/>
          <c:order val="1"/>
          <c:tx>
            <c:strRef>
              <c:f>Charts!$C$67</c:f>
            </c:strRef>
          </c:tx>
          <c:spPr>
            <a:ln w="25400" cmpd="sng">
              <a:solidFill>
                <a:srgbClr val="DC3912"/>
              </a:solidFill>
            </a:ln>
          </c:spPr>
          <c:marker>
            <c:symbol val="none"/>
          </c:marker>
          <c:cat>
            <c:strRef>
              <c:f>Charts!$A$68:$A$74</c:f>
            </c:strRef>
          </c:cat>
          <c:val>
            <c:numRef>
              <c:f>Charts!$C$68:$C$74</c:f>
            </c:numRef>
          </c:val>
          <c:smooth val="0"/>
        </c:ser>
        <c:ser>
          <c:idx val="2"/>
          <c:order val="2"/>
          <c:tx>
            <c:strRef>
              <c:f>Charts!$D$67</c:f>
            </c:strRef>
          </c:tx>
          <c:spPr>
            <a:ln w="25400" cmpd="sng">
              <a:solidFill>
                <a:srgbClr val="FF9900"/>
              </a:solidFill>
            </a:ln>
          </c:spPr>
          <c:marker>
            <c:symbol val="none"/>
          </c:marker>
          <c:cat>
            <c:strRef>
              <c:f>Charts!$A$68:$A$74</c:f>
            </c:strRef>
          </c:cat>
          <c:val>
            <c:numRef>
              <c:f>Charts!$D$68:$D$74</c:f>
            </c:numRef>
          </c:val>
          <c:smooth val="0"/>
        </c:ser>
        <c:ser>
          <c:idx val="3"/>
          <c:order val="3"/>
          <c:tx>
            <c:strRef>
              <c:f>Charts!$E$67</c:f>
            </c:strRef>
          </c:tx>
          <c:spPr>
            <a:ln w="25400" cmpd="sng">
              <a:solidFill>
                <a:srgbClr val="008000"/>
              </a:solidFill>
            </a:ln>
          </c:spPr>
          <c:marker>
            <c:symbol val="none"/>
          </c:marker>
          <c:cat>
            <c:strRef>
              <c:f>Charts!$A$68:$A$74</c:f>
            </c:strRef>
          </c:cat>
          <c:val>
            <c:numRef>
              <c:f>Charts!$E$68:$E$74</c:f>
            </c:numRef>
          </c:val>
          <c:smooth val="0"/>
        </c:ser>
        <c:axId val="313968828"/>
        <c:axId val="1629768433"/>
      </c:lineChart>
      <c:catAx>
        <c:axId val="313968828"/>
        <c:scaling>
          <c:orientation val="minMax"/>
        </c:scaling>
        <c:delete val="0"/>
        <c:axPos val="b"/>
        <c:title>
          <c:tx>
            <c:rich>
              <a:bodyPr/>
              <a:lstStyle/>
              <a:p>
                <a:pPr>
                  <a:defRPr/>
                </a:pPr>
                <a:r>
                  <a:t># threads</a:t>
                </a:r>
              </a:p>
            </c:rich>
          </c:tx>
          <c:overlay val="0"/>
        </c:title>
        <c:txPr>
          <a:bodyPr/>
          <a:lstStyle/>
          <a:p>
            <a:pPr>
              <a:defRPr/>
            </a:pPr>
          </a:p>
        </c:txPr>
        <c:crossAx val="1629768433"/>
      </c:catAx>
      <c:valAx>
        <c:axId val="1629768433"/>
        <c:scaling>
          <c:orientation val="minMax"/>
        </c:scaling>
        <c:delete val="0"/>
        <c:axPos val="l"/>
        <c:majorGridlines>
          <c:spPr>
            <a:ln>
              <a:solidFill>
                <a:srgbClr val="B7B7B7"/>
              </a:solidFill>
            </a:ln>
          </c:spPr>
        </c:majorGridlines>
        <c:title>
          <c:tx>
            <c:rich>
              <a:bodyPr/>
              <a:lstStyle/>
              <a:p>
                <a:pPr>
                  <a:defRPr/>
                </a:pPr>
                <a:r>
                  <a:t>Total IC misses</a:t>
                </a:r>
              </a:p>
            </c:rich>
          </c:tx>
          <c:overlay val="0"/>
        </c:title>
        <c:numFmt sourceLinked="1" formatCode="General"/>
        <c:tickLblPos val="nextTo"/>
        <c:spPr>
          <a:ln w="47625">
            <a:noFill/>
          </a:ln>
        </c:spPr>
        <c:txPr>
          <a:bodyPr/>
          <a:lstStyle/>
          <a:p>
            <a:pPr>
              <a:defRPr/>
            </a:pPr>
          </a:p>
        </c:txPr>
        <c:crossAx val="313968828"/>
      </c:valAx>
    </c:plotArea>
    <c:legend>
      <c:legendPos val="r"/>
      <c:overlay val="0"/>
    </c:legend>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 100k tuples</a:t>
            </a:r>
          </a:p>
        </c:rich>
      </c:tx>
      <c:overlay val="0"/>
    </c:title>
    <c:plotArea>
      <c:layout/>
      <c:lineChart>
        <c:ser>
          <c:idx val="0"/>
          <c:order val="0"/>
          <c:tx>
            <c:strRef>
              <c:f>Charts!$O$106</c:f>
            </c:strRef>
          </c:tx>
          <c:spPr>
            <a:ln w="25400" cmpd="sng">
              <a:solidFill>
                <a:srgbClr val="4684EE"/>
              </a:solidFill>
            </a:ln>
          </c:spPr>
          <c:marker>
            <c:symbol val="none"/>
          </c:marker>
          <c:cat>
            <c:strRef>
              <c:f>Charts!$N$107:$N$113</c:f>
            </c:strRef>
          </c:cat>
          <c:val>
            <c:numRef>
              <c:f>Charts!$O$107:$O$113</c:f>
            </c:numRef>
          </c:val>
          <c:smooth val="0"/>
        </c:ser>
        <c:ser>
          <c:idx val="1"/>
          <c:order val="1"/>
          <c:tx>
            <c:strRef>
              <c:f>Charts!$P$106</c:f>
            </c:strRef>
          </c:tx>
          <c:spPr>
            <a:ln w="25400" cmpd="sng">
              <a:solidFill>
                <a:srgbClr val="DC3912"/>
              </a:solidFill>
            </a:ln>
          </c:spPr>
          <c:marker>
            <c:symbol val="none"/>
          </c:marker>
          <c:cat>
            <c:strRef>
              <c:f>Charts!$N$107:$N$113</c:f>
            </c:strRef>
          </c:cat>
          <c:val>
            <c:numRef>
              <c:f>Charts!$P$107:$P$113</c:f>
            </c:numRef>
          </c:val>
          <c:smooth val="0"/>
        </c:ser>
        <c:ser>
          <c:idx val="2"/>
          <c:order val="2"/>
          <c:tx>
            <c:strRef>
              <c:f>Charts!$Q$106</c:f>
            </c:strRef>
          </c:tx>
          <c:spPr>
            <a:ln w="25400" cmpd="sng">
              <a:solidFill>
                <a:srgbClr val="FF9900"/>
              </a:solidFill>
            </a:ln>
          </c:spPr>
          <c:marker>
            <c:symbol val="none"/>
          </c:marker>
          <c:cat>
            <c:strRef>
              <c:f>Charts!$N$107:$N$113</c:f>
            </c:strRef>
          </c:cat>
          <c:val>
            <c:numRef>
              <c:f>Charts!$Q$107:$Q$113</c:f>
            </c:numRef>
          </c:val>
          <c:smooth val="0"/>
        </c:ser>
        <c:ser>
          <c:idx val="3"/>
          <c:order val="3"/>
          <c:tx>
            <c:strRef>
              <c:f>Charts!$R$106</c:f>
            </c:strRef>
          </c:tx>
          <c:spPr>
            <a:ln w="25400" cmpd="sng">
              <a:solidFill>
                <a:srgbClr val="008000"/>
              </a:solidFill>
            </a:ln>
          </c:spPr>
          <c:marker>
            <c:symbol val="none"/>
          </c:marker>
          <c:cat>
            <c:strRef>
              <c:f>Charts!$N$107:$N$113</c:f>
            </c:strRef>
          </c:cat>
          <c:val>
            <c:numRef>
              <c:f>Charts!$R$107:$R$113</c:f>
            </c:numRef>
          </c:val>
          <c:smooth val="0"/>
        </c:ser>
        <c:axId val="1145310337"/>
        <c:axId val="1096681306"/>
      </c:lineChart>
      <c:catAx>
        <c:axId val="1145310337"/>
        <c:scaling>
          <c:orientation val="minMax"/>
        </c:scaling>
        <c:delete val="0"/>
        <c:axPos val="b"/>
        <c:title>
          <c:tx>
            <c:rich>
              <a:bodyPr/>
              <a:lstStyle/>
              <a:p>
                <a:pPr>
                  <a:defRPr/>
                </a:pPr>
                <a:r>
                  <a:t># threads</a:t>
                </a:r>
              </a:p>
            </c:rich>
          </c:tx>
          <c:overlay val="0"/>
        </c:title>
        <c:txPr>
          <a:bodyPr/>
          <a:lstStyle/>
          <a:p>
            <a:pPr>
              <a:defRPr/>
            </a:pPr>
          </a:p>
        </c:txPr>
        <c:crossAx val="1096681306"/>
      </c:catAx>
      <c:valAx>
        <c:axId val="1096681306"/>
        <c:scaling>
          <c:orientation val="minMax"/>
        </c:scaling>
        <c:delete val="0"/>
        <c:axPos val="l"/>
        <c:majorGridlines>
          <c:spPr>
            <a:ln>
              <a:solidFill>
                <a:srgbClr val="B7B7B7"/>
              </a:solidFill>
            </a:ln>
          </c:spPr>
        </c:majorGridlines>
        <c:title>
          <c:tx>
            <c:rich>
              <a:bodyPr/>
              <a:lstStyle/>
              <a:p>
                <a:pPr>
                  <a:defRPr/>
                </a:pPr>
                <a:r>
                  <a:t>% misses</a:t>
                </a:r>
              </a:p>
            </c:rich>
          </c:tx>
          <c:overlay val="0"/>
        </c:title>
        <c:numFmt sourceLinked="1" formatCode="General"/>
        <c:tickLblPos val="nextTo"/>
        <c:spPr>
          <a:ln w="47625">
            <a:noFill/>
          </a:ln>
        </c:spPr>
        <c:txPr>
          <a:bodyPr/>
          <a:lstStyle/>
          <a:p>
            <a:pPr>
              <a:defRPr/>
            </a:pPr>
          </a:p>
        </c:txPr>
        <c:crossAx val="1145310337"/>
      </c:valAx>
    </c:plotArea>
    <c:legend>
      <c:legendPos val="r"/>
      <c:overlay val="0"/>
    </c:legend>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 500k tuples</a:t>
            </a:r>
          </a:p>
        </c:rich>
      </c:tx>
      <c:overlay val="0"/>
    </c:title>
    <c:plotArea>
      <c:layout/>
      <c:lineChart>
        <c:ser>
          <c:idx val="0"/>
          <c:order val="0"/>
          <c:tx>
            <c:strRef>
              <c:f>Charts!$Z$106</c:f>
            </c:strRef>
          </c:tx>
          <c:spPr>
            <a:ln w="25400" cmpd="sng">
              <a:solidFill>
                <a:srgbClr val="4684EE"/>
              </a:solidFill>
            </a:ln>
          </c:spPr>
          <c:marker>
            <c:symbol val="none"/>
          </c:marker>
          <c:cat>
            <c:strRef>
              <c:f>Charts!$Y$107:$Y$113</c:f>
            </c:strRef>
          </c:cat>
          <c:val>
            <c:numRef>
              <c:f>Charts!$Z$107:$Z$113</c:f>
            </c:numRef>
          </c:val>
          <c:smooth val="0"/>
        </c:ser>
        <c:ser>
          <c:idx val="1"/>
          <c:order val="1"/>
          <c:tx>
            <c:strRef>
              <c:f>Charts!$AA$106</c:f>
            </c:strRef>
          </c:tx>
          <c:spPr>
            <a:ln w="25400" cmpd="sng">
              <a:solidFill>
                <a:srgbClr val="DC3912"/>
              </a:solidFill>
            </a:ln>
          </c:spPr>
          <c:marker>
            <c:symbol val="none"/>
          </c:marker>
          <c:cat>
            <c:strRef>
              <c:f>Charts!$Y$107:$Y$113</c:f>
            </c:strRef>
          </c:cat>
          <c:val>
            <c:numRef>
              <c:f>Charts!$AA$107:$AA$113</c:f>
            </c:numRef>
          </c:val>
          <c:smooth val="0"/>
        </c:ser>
        <c:ser>
          <c:idx val="2"/>
          <c:order val="2"/>
          <c:tx>
            <c:strRef>
              <c:f>Charts!$AB$106</c:f>
            </c:strRef>
          </c:tx>
          <c:spPr>
            <a:ln w="25400" cmpd="sng">
              <a:solidFill>
                <a:srgbClr val="FF9900"/>
              </a:solidFill>
            </a:ln>
          </c:spPr>
          <c:marker>
            <c:symbol val="none"/>
          </c:marker>
          <c:cat>
            <c:strRef>
              <c:f>Charts!$Y$107:$Y$113</c:f>
            </c:strRef>
          </c:cat>
          <c:val>
            <c:numRef>
              <c:f>Charts!$AB$107:$AB$113</c:f>
            </c:numRef>
          </c:val>
          <c:smooth val="0"/>
        </c:ser>
        <c:ser>
          <c:idx val="3"/>
          <c:order val="3"/>
          <c:tx>
            <c:strRef>
              <c:f>Charts!$AC$106</c:f>
            </c:strRef>
          </c:tx>
          <c:spPr>
            <a:ln w="25400" cmpd="sng">
              <a:solidFill>
                <a:srgbClr val="008000"/>
              </a:solidFill>
            </a:ln>
          </c:spPr>
          <c:marker>
            <c:symbol val="none"/>
          </c:marker>
          <c:cat>
            <c:strRef>
              <c:f>Charts!$Y$107:$Y$113</c:f>
            </c:strRef>
          </c:cat>
          <c:val>
            <c:numRef>
              <c:f>Charts!$AC$107:$AC$113</c:f>
            </c:numRef>
          </c:val>
          <c:smooth val="0"/>
        </c:ser>
        <c:axId val="1839094722"/>
        <c:axId val="997814003"/>
      </c:lineChart>
      <c:catAx>
        <c:axId val="1839094722"/>
        <c:scaling>
          <c:orientation val="minMax"/>
        </c:scaling>
        <c:delete val="0"/>
        <c:axPos val="b"/>
        <c:title>
          <c:tx>
            <c:rich>
              <a:bodyPr/>
              <a:lstStyle/>
              <a:p>
                <a:pPr>
                  <a:defRPr/>
                </a:pPr>
                <a:r>
                  <a:t># threads</a:t>
                </a:r>
              </a:p>
            </c:rich>
          </c:tx>
          <c:overlay val="0"/>
        </c:title>
        <c:txPr>
          <a:bodyPr/>
          <a:lstStyle/>
          <a:p>
            <a:pPr>
              <a:defRPr/>
            </a:pPr>
          </a:p>
        </c:txPr>
        <c:crossAx val="997814003"/>
      </c:catAx>
      <c:valAx>
        <c:axId val="997814003"/>
        <c:scaling>
          <c:orientation val="minMax"/>
        </c:scaling>
        <c:delete val="0"/>
        <c:axPos val="l"/>
        <c:majorGridlines>
          <c:spPr>
            <a:ln>
              <a:solidFill>
                <a:srgbClr val="B7B7B7"/>
              </a:solidFill>
            </a:ln>
          </c:spPr>
        </c:majorGridlines>
        <c:title>
          <c:tx>
            <c:rich>
              <a:bodyPr/>
              <a:lstStyle/>
              <a:p>
                <a:pPr>
                  <a:defRPr/>
                </a:pPr>
                <a:r>
                  <a:t>% misses</a:t>
                </a:r>
              </a:p>
            </c:rich>
          </c:tx>
          <c:overlay val="0"/>
        </c:title>
        <c:numFmt sourceLinked="1" formatCode="General"/>
        <c:tickLblPos val="nextTo"/>
        <c:spPr>
          <a:ln w="47625">
            <a:noFill/>
          </a:ln>
        </c:spPr>
        <c:txPr>
          <a:bodyPr/>
          <a:lstStyle/>
          <a:p>
            <a:pPr>
              <a:defRPr/>
            </a:pPr>
          </a:p>
        </c:txPr>
        <c:crossAx val="1839094722"/>
      </c:valAx>
    </c:plotArea>
    <c:legend>
      <c:legendPos val="r"/>
      <c:overlay val="0"/>
    </c:legend>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per tuple, 50k tuples.</a:t>
            </a:r>
          </a:p>
        </c:rich>
      </c:tx>
      <c:overlay val="0"/>
    </c:title>
    <c:plotArea>
      <c:layout/>
      <c:lineChart>
        <c:ser>
          <c:idx val="0"/>
          <c:order val="0"/>
          <c:tx>
            <c:strRef>
              <c:f>Charts!$B$124</c:f>
            </c:strRef>
          </c:tx>
          <c:spPr>
            <a:ln w="25400" cmpd="sng">
              <a:solidFill>
                <a:srgbClr val="4684EE"/>
              </a:solidFill>
            </a:ln>
          </c:spPr>
          <c:marker>
            <c:symbol val="none"/>
          </c:marker>
          <c:cat>
            <c:strRef>
              <c:f>Charts!$A$125:$A$131</c:f>
            </c:strRef>
          </c:cat>
          <c:val>
            <c:numRef>
              <c:f>Charts!$B$125:$B$131</c:f>
            </c:numRef>
          </c:val>
          <c:smooth val="0"/>
        </c:ser>
        <c:ser>
          <c:idx val="1"/>
          <c:order val="1"/>
          <c:tx>
            <c:strRef>
              <c:f>Charts!$C$124</c:f>
            </c:strRef>
          </c:tx>
          <c:spPr>
            <a:ln w="25400" cmpd="sng">
              <a:solidFill>
                <a:srgbClr val="DC3912"/>
              </a:solidFill>
            </a:ln>
          </c:spPr>
          <c:marker>
            <c:symbol val="none"/>
          </c:marker>
          <c:cat>
            <c:strRef>
              <c:f>Charts!$A$125:$A$131</c:f>
            </c:strRef>
          </c:cat>
          <c:val>
            <c:numRef>
              <c:f>Charts!$C$125:$C$131</c:f>
            </c:numRef>
          </c:val>
          <c:smooth val="0"/>
        </c:ser>
        <c:ser>
          <c:idx val="2"/>
          <c:order val="2"/>
          <c:tx>
            <c:strRef>
              <c:f>Charts!$D$124</c:f>
            </c:strRef>
          </c:tx>
          <c:spPr>
            <a:ln w="25400" cmpd="sng">
              <a:solidFill>
                <a:srgbClr val="FF9900"/>
              </a:solidFill>
            </a:ln>
          </c:spPr>
          <c:marker>
            <c:symbol val="none"/>
          </c:marker>
          <c:cat>
            <c:strRef>
              <c:f>Charts!$A$125:$A$131</c:f>
            </c:strRef>
          </c:cat>
          <c:val>
            <c:numRef>
              <c:f>Charts!$D$125:$D$131</c:f>
            </c:numRef>
          </c:val>
          <c:smooth val="0"/>
        </c:ser>
        <c:ser>
          <c:idx val="3"/>
          <c:order val="3"/>
          <c:tx>
            <c:strRef>
              <c:f>Charts!$E$124</c:f>
            </c:strRef>
          </c:tx>
          <c:spPr>
            <a:ln w="25400" cmpd="sng">
              <a:solidFill>
                <a:srgbClr val="008000"/>
              </a:solidFill>
            </a:ln>
          </c:spPr>
          <c:marker>
            <c:symbol val="none"/>
          </c:marker>
          <c:cat>
            <c:strRef>
              <c:f>Charts!$A$125:$A$131</c:f>
            </c:strRef>
          </c:cat>
          <c:val>
            <c:numRef>
              <c:f>Charts!$E$125:$E$131</c:f>
            </c:numRef>
          </c:val>
          <c:smooth val="0"/>
        </c:ser>
        <c:axId val="1870741818"/>
        <c:axId val="1076689774"/>
      </c:lineChart>
      <c:catAx>
        <c:axId val="1870741818"/>
        <c:scaling>
          <c:orientation val="minMax"/>
        </c:scaling>
        <c:delete val="0"/>
        <c:axPos val="b"/>
        <c:title>
          <c:tx>
            <c:rich>
              <a:bodyPr/>
              <a:lstStyle/>
              <a:p>
                <a:pPr>
                  <a:defRPr/>
                </a:pPr>
                <a:r>
                  <a:t># threads</a:t>
                </a:r>
              </a:p>
            </c:rich>
          </c:tx>
          <c:overlay val="0"/>
        </c:title>
        <c:txPr>
          <a:bodyPr/>
          <a:lstStyle/>
          <a:p>
            <a:pPr>
              <a:defRPr/>
            </a:pPr>
          </a:p>
        </c:txPr>
        <c:crossAx val="1076689774"/>
      </c:catAx>
      <c:valAx>
        <c:axId val="1076689774"/>
        <c:scaling>
          <c:orientation val="minMax"/>
        </c:scaling>
        <c:delete val="0"/>
        <c:axPos val="l"/>
        <c:majorGridlines>
          <c:spPr>
            <a:ln>
              <a:solidFill>
                <a:srgbClr val="B7B7B7"/>
              </a:solidFill>
            </a:ln>
          </c:spPr>
        </c:majorGridlines>
        <c:title>
          <c:tx>
            <c:rich>
              <a:bodyPr/>
              <a:lstStyle/>
              <a:p>
                <a:pPr>
                  <a:defRPr/>
                </a:pPr>
                <a:r>
                  <a:t>Total data cache misses per tuple</a:t>
                </a:r>
              </a:p>
            </c:rich>
          </c:tx>
          <c:overlay val="0"/>
        </c:title>
        <c:numFmt sourceLinked="1" formatCode="General"/>
        <c:tickLblPos val="nextTo"/>
        <c:spPr>
          <a:ln w="47625">
            <a:noFill/>
          </a:ln>
        </c:spPr>
        <c:txPr>
          <a:bodyPr/>
          <a:lstStyle/>
          <a:p>
            <a:pPr>
              <a:defRPr/>
            </a:pPr>
          </a:p>
        </c:txPr>
        <c:crossAx val="1870741818"/>
      </c:valAx>
    </c:plotArea>
    <c:legend>
      <c:legendPos val="r"/>
      <c:overlay val="0"/>
    </c:legend>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per tuple, 100k tuples.</a:t>
            </a:r>
          </a:p>
        </c:rich>
      </c:tx>
      <c:overlay val="0"/>
    </c:title>
    <c:plotArea>
      <c:layout/>
      <c:lineChart>
        <c:ser>
          <c:idx val="0"/>
          <c:order val="0"/>
          <c:tx>
            <c:strRef>
              <c:f>Charts!$O$124</c:f>
            </c:strRef>
          </c:tx>
          <c:spPr>
            <a:ln w="25400" cmpd="sng">
              <a:solidFill>
                <a:srgbClr val="4684EE"/>
              </a:solidFill>
            </a:ln>
          </c:spPr>
          <c:marker>
            <c:symbol val="none"/>
          </c:marker>
          <c:cat>
            <c:strRef>
              <c:f>Charts!$N$125:$N$131</c:f>
            </c:strRef>
          </c:cat>
          <c:val>
            <c:numRef>
              <c:f>Charts!$O$125:$O$131</c:f>
            </c:numRef>
          </c:val>
          <c:smooth val="0"/>
        </c:ser>
        <c:ser>
          <c:idx val="1"/>
          <c:order val="1"/>
          <c:tx>
            <c:strRef>
              <c:f>Charts!$P$124</c:f>
            </c:strRef>
          </c:tx>
          <c:spPr>
            <a:ln w="25400" cmpd="sng">
              <a:solidFill>
                <a:srgbClr val="DC3912"/>
              </a:solidFill>
            </a:ln>
          </c:spPr>
          <c:marker>
            <c:symbol val="none"/>
          </c:marker>
          <c:cat>
            <c:strRef>
              <c:f>Charts!$N$125:$N$131</c:f>
            </c:strRef>
          </c:cat>
          <c:val>
            <c:numRef>
              <c:f>Charts!$P$125:$P$131</c:f>
            </c:numRef>
          </c:val>
          <c:smooth val="0"/>
        </c:ser>
        <c:ser>
          <c:idx val="2"/>
          <c:order val="2"/>
          <c:tx>
            <c:strRef>
              <c:f>Charts!$Q$124</c:f>
            </c:strRef>
          </c:tx>
          <c:spPr>
            <a:ln w="25400" cmpd="sng">
              <a:solidFill>
                <a:srgbClr val="FF9900"/>
              </a:solidFill>
            </a:ln>
          </c:spPr>
          <c:marker>
            <c:symbol val="none"/>
          </c:marker>
          <c:cat>
            <c:strRef>
              <c:f>Charts!$N$125:$N$131</c:f>
            </c:strRef>
          </c:cat>
          <c:val>
            <c:numRef>
              <c:f>Charts!$Q$125:$Q$131</c:f>
            </c:numRef>
          </c:val>
          <c:smooth val="0"/>
        </c:ser>
        <c:ser>
          <c:idx val="3"/>
          <c:order val="3"/>
          <c:tx>
            <c:strRef>
              <c:f>Charts!$R$124</c:f>
            </c:strRef>
          </c:tx>
          <c:spPr>
            <a:ln w="25400" cmpd="sng">
              <a:solidFill>
                <a:srgbClr val="008000"/>
              </a:solidFill>
            </a:ln>
          </c:spPr>
          <c:marker>
            <c:symbol val="none"/>
          </c:marker>
          <c:cat>
            <c:strRef>
              <c:f>Charts!$N$125:$N$131</c:f>
            </c:strRef>
          </c:cat>
          <c:val>
            <c:numRef>
              <c:f>Charts!$R$125:$R$131</c:f>
            </c:numRef>
          </c:val>
          <c:smooth val="0"/>
        </c:ser>
        <c:axId val="1278596112"/>
        <c:axId val="554496989"/>
      </c:lineChart>
      <c:catAx>
        <c:axId val="1278596112"/>
        <c:scaling>
          <c:orientation val="minMax"/>
        </c:scaling>
        <c:delete val="0"/>
        <c:axPos val="b"/>
        <c:title>
          <c:tx>
            <c:rich>
              <a:bodyPr/>
              <a:lstStyle/>
              <a:p>
                <a:pPr>
                  <a:defRPr/>
                </a:pPr>
                <a:r>
                  <a:t># threads</a:t>
                </a:r>
              </a:p>
            </c:rich>
          </c:tx>
          <c:overlay val="0"/>
        </c:title>
        <c:txPr>
          <a:bodyPr/>
          <a:lstStyle/>
          <a:p>
            <a:pPr>
              <a:defRPr/>
            </a:pPr>
          </a:p>
        </c:txPr>
        <c:crossAx val="554496989"/>
      </c:catAx>
      <c:valAx>
        <c:axId val="554496989"/>
        <c:scaling>
          <c:orientation val="minMax"/>
        </c:scaling>
        <c:delete val="0"/>
        <c:axPos val="l"/>
        <c:majorGridlines>
          <c:spPr>
            <a:ln>
              <a:solidFill>
                <a:srgbClr val="B7B7B7"/>
              </a:solidFill>
            </a:ln>
          </c:spPr>
        </c:majorGridlines>
        <c:title>
          <c:tx>
            <c:rich>
              <a:bodyPr/>
              <a:lstStyle/>
              <a:p>
                <a:pPr>
                  <a:defRPr/>
                </a:pPr>
                <a:r>
                  <a:t>Total data cache misses per tuple</a:t>
                </a:r>
              </a:p>
            </c:rich>
          </c:tx>
          <c:overlay val="0"/>
        </c:title>
        <c:numFmt sourceLinked="1" formatCode="General"/>
        <c:tickLblPos val="nextTo"/>
        <c:spPr>
          <a:ln w="47625">
            <a:noFill/>
          </a:ln>
        </c:spPr>
        <c:txPr>
          <a:bodyPr/>
          <a:lstStyle/>
          <a:p>
            <a:pPr>
              <a:defRPr/>
            </a:pPr>
          </a:p>
        </c:txPr>
        <c:crossAx val="1278596112"/>
      </c:valAx>
    </c:plotArea>
    <c:legend>
      <c:legendPos val="r"/>
      <c:overlay val="0"/>
    </c:legend>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 per tuple, 500k tuples.</a:t>
            </a:r>
          </a:p>
        </c:rich>
      </c:tx>
      <c:overlay val="0"/>
    </c:title>
    <c:plotArea>
      <c:layout/>
      <c:lineChart>
        <c:ser>
          <c:idx val="0"/>
          <c:order val="0"/>
          <c:tx>
            <c:strRef>
              <c:f>Charts!$Z$124</c:f>
            </c:strRef>
          </c:tx>
          <c:spPr>
            <a:ln w="25400" cmpd="sng">
              <a:solidFill>
                <a:srgbClr val="4684EE"/>
              </a:solidFill>
            </a:ln>
          </c:spPr>
          <c:marker>
            <c:symbol val="none"/>
          </c:marker>
          <c:cat>
            <c:strRef>
              <c:f>Charts!$Y$125:$Y$131</c:f>
            </c:strRef>
          </c:cat>
          <c:val>
            <c:numRef>
              <c:f>Charts!$Z$125:$Z$131</c:f>
            </c:numRef>
          </c:val>
          <c:smooth val="0"/>
        </c:ser>
        <c:ser>
          <c:idx val="1"/>
          <c:order val="1"/>
          <c:tx>
            <c:strRef>
              <c:f>Charts!$AA$124</c:f>
            </c:strRef>
          </c:tx>
          <c:spPr>
            <a:ln w="25400" cmpd="sng">
              <a:solidFill>
                <a:srgbClr val="DC3912"/>
              </a:solidFill>
            </a:ln>
          </c:spPr>
          <c:marker>
            <c:symbol val="none"/>
          </c:marker>
          <c:cat>
            <c:strRef>
              <c:f>Charts!$Y$125:$Y$131</c:f>
            </c:strRef>
          </c:cat>
          <c:val>
            <c:numRef>
              <c:f>Charts!$AA$125:$AA$131</c:f>
            </c:numRef>
          </c:val>
          <c:smooth val="0"/>
        </c:ser>
        <c:ser>
          <c:idx val="2"/>
          <c:order val="2"/>
          <c:tx>
            <c:strRef>
              <c:f>Charts!$AB$124</c:f>
            </c:strRef>
          </c:tx>
          <c:spPr>
            <a:ln w="25400" cmpd="sng">
              <a:solidFill>
                <a:srgbClr val="FF9900"/>
              </a:solidFill>
            </a:ln>
          </c:spPr>
          <c:marker>
            <c:symbol val="none"/>
          </c:marker>
          <c:cat>
            <c:strRef>
              <c:f>Charts!$Y$125:$Y$131</c:f>
            </c:strRef>
          </c:cat>
          <c:val>
            <c:numRef>
              <c:f>Charts!$AB$125:$AB$131</c:f>
            </c:numRef>
          </c:val>
          <c:smooth val="0"/>
        </c:ser>
        <c:ser>
          <c:idx val="3"/>
          <c:order val="3"/>
          <c:tx>
            <c:strRef>
              <c:f>Charts!$AC$124</c:f>
            </c:strRef>
          </c:tx>
          <c:spPr>
            <a:ln w="25400" cmpd="sng">
              <a:solidFill>
                <a:srgbClr val="008000"/>
              </a:solidFill>
            </a:ln>
          </c:spPr>
          <c:marker>
            <c:symbol val="none"/>
          </c:marker>
          <c:cat>
            <c:strRef>
              <c:f>Charts!$Y$125:$Y$131</c:f>
            </c:strRef>
          </c:cat>
          <c:val>
            <c:numRef>
              <c:f>Charts!$AC$125:$AC$131</c:f>
            </c:numRef>
          </c:val>
          <c:smooth val="0"/>
        </c:ser>
        <c:axId val="1224339574"/>
        <c:axId val="1196099326"/>
      </c:lineChart>
      <c:catAx>
        <c:axId val="1224339574"/>
        <c:scaling>
          <c:orientation val="minMax"/>
        </c:scaling>
        <c:delete val="0"/>
        <c:axPos val="b"/>
        <c:title>
          <c:tx>
            <c:rich>
              <a:bodyPr/>
              <a:lstStyle/>
              <a:p>
                <a:pPr>
                  <a:defRPr/>
                </a:pPr>
                <a:r>
                  <a:t># threads</a:t>
                </a:r>
              </a:p>
            </c:rich>
          </c:tx>
          <c:overlay val="0"/>
        </c:title>
        <c:txPr>
          <a:bodyPr/>
          <a:lstStyle/>
          <a:p>
            <a:pPr>
              <a:defRPr/>
            </a:pPr>
          </a:p>
        </c:txPr>
        <c:crossAx val="1196099326"/>
      </c:catAx>
      <c:valAx>
        <c:axId val="1196099326"/>
        <c:scaling>
          <c:orientation val="minMax"/>
        </c:scaling>
        <c:delete val="0"/>
        <c:axPos val="l"/>
        <c:majorGridlines>
          <c:spPr>
            <a:ln>
              <a:solidFill>
                <a:srgbClr val="B7B7B7"/>
              </a:solidFill>
            </a:ln>
          </c:spPr>
        </c:majorGridlines>
        <c:title>
          <c:tx>
            <c:rich>
              <a:bodyPr/>
              <a:lstStyle/>
              <a:p>
                <a:pPr>
                  <a:defRPr/>
                </a:pPr>
                <a:r>
                  <a:t>Total data cache misses per tuple</a:t>
                </a:r>
              </a:p>
            </c:rich>
          </c:tx>
          <c:overlay val="0"/>
        </c:title>
        <c:numFmt sourceLinked="1" formatCode="General"/>
        <c:tickLblPos val="nextTo"/>
        <c:spPr>
          <a:ln w="47625">
            <a:noFill/>
          </a:ln>
        </c:spPr>
        <c:txPr>
          <a:bodyPr/>
          <a:lstStyle/>
          <a:p>
            <a:pPr>
              <a:defRPr/>
            </a:pPr>
          </a:p>
        </c:txPr>
        <c:crossAx val="1224339574"/>
      </c:valAx>
    </c:plotArea>
    <c:legend>
      <c:legendPos val="r"/>
      <c:overlay val="0"/>
    </c:legend>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LL data cache misses, 100k tuples</a:t>
            </a:r>
          </a:p>
        </c:rich>
      </c:tx>
      <c:overlay val="0"/>
    </c:title>
    <c:plotArea>
      <c:layout/>
      <c:lineChart>
        <c:ser>
          <c:idx val="0"/>
          <c:order val="0"/>
          <c:tx>
            <c:strRef>
              <c:f>Charts!$P$142</c:f>
            </c:strRef>
          </c:tx>
          <c:spPr>
            <a:ln w="25400" cmpd="sng">
              <a:solidFill>
                <a:srgbClr val="4684EE"/>
              </a:solidFill>
            </a:ln>
          </c:spPr>
          <c:marker>
            <c:symbol val="none"/>
          </c:marker>
          <c:cat>
            <c:strRef>
              <c:f>Charts!$O$143:$O$149</c:f>
            </c:strRef>
          </c:cat>
          <c:val>
            <c:numRef>
              <c:f>Charts!$P$143:$P$149</c:f>
            </c:numRef>
          </c:val>
          <c:smooth val="0"/>
        </c:ser>
        <c:ser>
          <c:idx val="1"/>
          <c:order val="1"/>
          <c:tx>
            <c:strRef>
              <c:f>Charts!$Q$142</c:f>
            </c:strRef>
          </c:tx>
          <c:spPr>
            <a:ln w="25400" cmpd="sng">
              <a:solidFill>
                <a:srgbClr val="DC3912"/>
              </a:solidFill>
            </a:ln>
          </c:spPr>
          <c:marker>
            <c:symbol val="none"/>
          </c:marker>
          <c:cat>
            <c:strRef>
              <c:f>Charts!$O$143:$O$149</c:f>
            </c:strRef>
          </c:cat>
          <c:val>
            <c:numRef>
              <c:f>Charts!$Q$143:$Q$149</c:f>
            </c:numRef>
          </c:val>
          <c:smooth val="0"/>
        </c:ser>
        <c:ser>
          <c:idx val="2"/>
          <c:order val="2"/>
          <c:tx>
            <c:strRef>
              <c:f>Charts!$R$142</c:f>
            </c:strRef>
          </c:tx>
          <c:spPr>
            <a:ln w="25400" cmpd="sng">
              <a:solidFill>
                <a:srgbClr val="FF9900"/>
              </a:solidFill>
            </a:ln>
          </c:spPr>
          <c:marker>
            <c:symbol val="none"/>
          </c:marker>
          <c:cat>
            <c:strRef>
              <c:f>Charts!$O$143:$O$149</c:f>
            </c:strRef>
          </c:cat>
          <c:val>
            <c:numRef>
              <c:f>Charts!$R$143:$R$149</c:f>
            </c:numRef>
          </c:val>
          <c:smooth val="0"/>
        </c:ser>
        <c:ser>
          <c:idx val="3"/>
          <c:order val="3"/>
          <c:tx>
            <c:strRef>
              <c:f>Charts!$S$142</c:f>
            </c:strRef>
          </c:tx>
          <c:spPr>
            <a:ln w="25400" cmpd="sng">
              <a:solidFill>
                <a:srgbClr val="008000"/>
              </a:solidFill>
            </a:ln>
          </c:spPr>
          <c:marker>
            <c:symbol val="none"/>
          </c:marker>
          <c:cat>
            <c:strRef>
              <c:f>Charts!$O$143:$O$149</c:f>
            </c:strRef>
          </c:cat>
          <c:val>
            <c:numRef>
              <c:f>Charts!$S$143:$S$149</c:f>
            </c:numRef>
          </c:val>
          <c:smooth val="0"/>
        </c:ser>
        <c:axId val="654860736"/>
        <c:axId val="1751078256"/>
      </c:lineChart>
      <c:catAx>
        <c:axId val="654860736"/>
        <c:scaling>
          <c:orientation val="minMax"/>
        </c:scaling>
        <c:delete val="0"/>
        <c:axPos val="b"/>
        <c:title>
          <c:tx>
            <c:rich>
              <a:bodyPr/>
              <a:lstStyle/>
              <a:p>
                <a:pPr>
                  <a:defRPr/>
                </a:pPr>
                <a:r>
                  <a:t># threads</a:t>
                </a:r>
              </a:p>
            </c:rich>
          </c:tx>
          <c:overlay val="0"/>
        </c:title>
        <c:txPr>
          <a:bodyPr/>
          <a:lstStyle/>
          <a:p>
            <a:pPr>
              <a:defRPr/>
            </a:pPr>
          </a:p>
        </c:txPr>
        <c:crossAx val="1751078256"/>
      </c:catAx>
      <c:valAx>
        <c:axId val="1751078256"/>
        <c:scaling>
          <c:orientation val="minMax"/>
        </c:scaling>
        <c:delete val="0"/>
        <c:axPos val="l"/>
        <c:majorGridlines>
          <c:spPr>
            <a:ln>
              <a:solidFill>
                <a:srgbClr val="B7B7B7"/>
              </a:solidFill>
            </a:ln>
          </c:spPr>
        </c:majorGridlines>
        <c:title>
          <c:tx>
            <c:rich>
              <a:bodyPr/>
              <a:lstStyle/>
              <a:p>
                <a:pPr>
                  <a:defRPr/>
                </a:pPr>
                <a:r>
                  <a:t>Total LL data cache misses</a:t>
                </a:r>
              </a:p>
            </c:rich>
          </c:tx>
          <c:overlay val="0"/>
        </c:title>
        <c:numFmt sourceLinked="1" formatCode="General"/>
        <c:tickLblPos val="nextTo"/>
        <c:spPr>
          <a:ln w="47625">
            <a:noFill/>
          </a:ln>
        </c:spPr>
        <c:txPr>
          <a:bodyPr/>
          <a:lstStyle/>
          <a:p>
            <a:pPr>
              <a:defRPr/>
            </a:pPr>
          </a:p>
        </c:txPr>
        <c:crossAx val="654860736"/>
      </c:valAx>
    </c:plotArea>
    <c:legend>
      <c:legendPos val="r"/>
      <c:overlay val="0"/>
    </c:legend>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LL data cache misses, 500k tuples</a:t>
            </a:r>
          </a:p>
        </c:rich>
      </c:tx>
      <c:overlay val="0"/>
    </c:title>
    <c:plotArea>
      <c:layout/>
      <c:lineChart>
        <c:ser>
          <c:idx val="0"/>
          <c:order val="0"/>
          <c:tx>
            <c:strRef>
              <c:f>Charts!$Z$142</c:f>
            </c:strRef>
          </c:tx>
          <c:spPr>
            <a:ln w="25400" cmpd="sng">
              <a:solidFill>
                <a:srgbClr val="4684EE"/>
              </a:solidFill>
            </a:ln>
          </c:spPr>
          <c:marker>
            <c:symbol val="none"/>
          </c:marker>
          <c:cat>
            <c:strRef>
              <c:f>Charts!$Y$143:$Y$149</c:f>
            </c:strRef>
          </c:cat>
          <c:val>
            <c:numRef>
              <c:f>Charts!$Z$143:$Z$149</c:f>
            </c:numRef>
          </c:val>
          <c:smooth val="0"/>
        </c:ser>
        <c:ser>
          <c:idx val="1"/>
          <c:order val="1"/>
          <c:tx>
            <c:strRef>
              <c:f>Charts!$AA$142</c:f>
            </c:strRef>
          </c:tx>
          <c:spPr>
            <a:ln w="25400" cmpd="sng">
              <a:solidFill>
                <a:srgbClr val="DC3912"/>
              </a:solidFill>
            </a:ln>
          </c:spPr>
          <c:marker>
            <c:symbol val="none"/>
          </c:marker>
          <c:cat>
            <c:strRef>
              <c:f>Charts!$Y$143:$Y$149</c:f>
            </c:strRef>
          </c:cat>
          <c:val>
            <c:numRef>
              <c:f>Charts!$AA$143:$AA$149</c:f>
            </c:numRef>
          </c:val>
          <c:smooth val="0"/>
        </c:ser>
        <c:ser>
          <c:idx val="2"/>
          <c:order val="2"/>
          <c:tx>
            <c:strRef>
              <c:f>Charts!$AB$142</c:f>
            </c:strRef>
          </c:tx>
          <c:spPr>
            <a:ln w="25400" cmpd="sng">
              <a:solidFill>
                <a:srgbClr val="FF9900"/>
              </a:solidFill>
            </a:ln>
          </c:spPr>
          <c:marker>
            <c:symbol val="none"/>
          </c:marker>
          <c:cat>
            <c:strRef>
              <c:f>Charts!$Y$143:$Y$149</c:f>
            </c:strRef>
          </c:cat>
          <c:val>
            <c:numRef>
              <c:f>Charts!$AB$143:$AB$149</c:f>
            </c:numRef>
          </c:val>
          <c:smooth val="0"/>
        </c:ser>
        <c:ser>
          <c:idx val="3"/>
          <c:order val="3"/>
          <c:tx>
            <c:strRef>
              <c:f>Charts!$AC$142</c:f>
            </c:strRef>
          </c:tx>
          <c:spPr>
            <a:ln w="25400" cmpd="sng">
              <a:solidFill>
                <a:srgbClr val="008000"/>
              </a:solidFill>
            </a:ln>
          </c:spPr>
          <c:marker>
            <c:symbol val="none"/>
          </c:marker>
          <c:cat>
            <c:strRef>
              <c:f>Charts!$Y$143:$Y$149</c:f>
            </c:strRef>
          </c:cat>
          <c:val>
            <c:numRef>
              <c:f>Charts!$AC$143:$AC$149</c:f>
            </c:numRef>
          </c:val>
          <c:smooth val="0"/>
        </c:ser>
        <c:axId val="924212349"/>
        <c:axId val="1273396561"/>
      </c:lineChart>
      <c:catAx>
        <c:axId val="924212349"/>
        <c:scaling>
          <c:orientation val="minMax"/>
        </c:scaling>
        <c:delete val="0"/>
        <c:axPos val="b"/>
        <c:title>
          <c:tx>
            <c:rich>
              <a:bodyPr/>
              <a:lstStyle/>
              <a:p>
                <a:pPr>
                  <a:defRPr/>
                </a:pPr>
                <a:r>
                  <a:t># threads</a:t>
                </a:r>
              </a:p>
            </c:rich>
          </c:tx>
          <c:overlay val="0"/>
        </c:title>
        <c:txPr>
          <a:bodyPr/>
          <a:lstStyle/>
          <a:p>
            <a:pPr>
              <a:defRPr/>
            </a:pPr>
          </a:p>
        </c:txPr>
        <c:crossAx val="1273396561"/>
      </c:catAx>
      <c:valAx>
        <c:axId val="1273396561"/>
        <c:scaling>
          <c:orientation val="minMax"/>
        </c:scaling>
        <c:delete val="0"/>
        <c:axPos val="l"/>
        <c:majorGridlines>
          <c:spPr>
            <a:ln>
              <a:solidFill>
                <a:srgbClr val="B7B7B7"/>
              </a:solidFill>
            </a:ln>
          </c:spPr>
        </c:majorGridlines>
        <c:title>
          <c:tx>
            <c:rich>
              <a:bodyPr/>
              <a:lstStyle/>
              <a:p>
                <a:pPr>
                  <a:defRPr/>
                </a:pPr>
                <a:r>
                  <a:t>Total LL data cache misses</a:t>
                </a:r>
              </a:p>
            </c:rich>
          </c:tx>
          <c:overlay val="0"/>
        </c:title>
        <c:numFmt sourceLinked="1" formatCode="General"/>
        <c:tickLblPos val="nextTo"/>
        <c:spPr>
          <a:ln w="47625">
            <a:noFill/>
          </a:ln>
        </c:spPr>
        <c:txPr>
          <a:bodyPr/>
          <a:lstStyle/>
          <a:p>
            <a:pPr>
              <a:defRPr/>
            </a:pPr>
          </a:p>
        </c:txPr>
        <c:crossAx val="924212349"/>
      </c:valAx>
    </c:plotArea>
    <c:legend>
      <c:legendPos val="r"/>
      <c:overlay val="0"/>
    </c:legend>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LL data misses per tuple, 50k tuples</a:t>
            </a:r>
          </a:p>
        </c:rich>
      </c:tx>
      <c:overlay val="0"/>
    </c:title>
    <c:plotArea>
      <c:layout/>
      <c:lineChart>
        <c:ser>
          <c:idx val="0"/>
          <c:order val="0"/>
          <c:tx>
            <c:strRef>
              <c:f>Charts!$B$183</c:f>
            </c:strRef>
          </c:tx>
          <c:spPr>
            <a:ln w="25400" cmpd="sng">
              <a:solidFill>
                <a:srgbClr val="4684EE"/>
              </a:solidFill>
            </a:ln>
          </c:spPr>
          <c:marker>
            <c:symbol val="none"/>
          </c:marker>
          <c:cat>
            <c:strRef>
              <c:f>Charts!$A$184:$A$190</c:f>
            </c:strRef>
          </c:cat>
          <c:val>
            <c:numRef>
              <c:f>Charts!$B$184:$B$190</c:f>
            </c:numRef>
          </c:val>
          <c:smooth val="0"/>
        </c:ser>
        <c:ser>
          <c:idx val="1"/>
          <c:order val="1"/>
          <c:tx>
            <c:strRef>
              <c:f>Charts!$C$183</c:f>
            </c:strRef>
          </c:tx>
          <c:spPr>
            <a:ln w="25400" cmpd="sng">
              <a:solidFill>
                <a:srgbClr val="DC3912"/>
              </a:solidFill>
            </a:ln>
          </c:spPr>
          <c:marker>
            <c:symbol val="none"/>
          </c:marker>
          <c:cat>
            <c:strRef>
              <c:f>Charts!$A$184:$A$190</c:f>
            </c:strRef>
          </c:cat>
          <c:val>
            <c:numRef>
              <c:f>Charts!$C$184:$C$190</c:f>
            </c:numRef>
          </c:val>
          <c:smooth val="0"/>
        </c:ser>
        <c:ser>
          <c:idx val="2"/>
          <c:order val="2"/>
          <c:tx>
            <c:strRef>
              <c:f>Charts!$D$183</c:f>
            </c:strRef>
          </c:tx>
          <c:spPr>
            <a:ln w="25400" cmpd="sng">
              <a:solidFill>
                <a:srgbClr val="FF9900"/>
              </a:solidFill>
            </a:ln>
          </c:spPr>
          <c:marker>
            <c:symbol val="none"/>
          </c:marker>
          <c:cat>
            <c:strRef>
              <c:f>Charts!$A$184:$A$190</c:f>
            </c:strRef>
          </c:cat>
          <c:val>
            <c:numRef>
              <c:f>Charts!$D$184:$D$190</c:f>
            </c:numRef>
          </c:val>
          <c:smooth val="0"/>
        </c:ser>
        <c:ser>
          <c:idx val="3"/>
          <c:order val="3"/>
          <c:tx>
            <c:strRef>
              <c:f>Charts!$E$183</c:f>
            </c:strRef>
          </c:tx>
          <c:spPr>
            <a:ln w="25400" cmpd="sng">
              <a:solidFill>
                <a:srgbClr val="008000"/>
              </a:solidFill>
            </a:ln>
          </c:spPr>
          <c:marker>
            <c:symbol val="none"/>
          </c:marker>
          <c:cat>
            <c:strRef>
              <c:f>Charts!$A$184:$A$190</c:f>
            </c:strRef>
          </c:cat>
          <c:val>
            <c:numRef>
              <c:f>Charts!$E$184:$E$190</c:f>
            </c:numRef>
          </c:val>
          <c:smooth val="0"/>
        </c:ser>
        <c:axId val="150609098"/>
        <c:axId val="2033174390"/>
      </c:lineChart>
      <c:catAx>
        <c:axId val="150609098"/>
        <c:scaling>
          <c:orientation val="minMax"/>
        </c:scaling>
        <c:delete val="0"/>
        <c:axPos val="b"/>
        <c:title>
          <c:tx>
            <c:rich>
              <a:bodyPr/>
              <a:lstStyle/>
              <a:p>
                <a:pPr>
                  <a:defRPr/>
                </a:pPr>
                <a:r>
                  <a:t># threads</a:t>
                </a:r>
              </a:p>
            </c:rich>
          </c:tx>
          <c:overlay val="0"/>
        </c:title>
        <c:txPr>
          <a:bodyPr/>
          <a:lstStyle/>
          <a:p>
            <a:pPr>
              <a:defRPr/>
            </a:pPr>
          </a:p>
        </c:txPr>
        <c:crossAx val="2033174390"/>
      </c:catAx>
      <c:valAx>
        <c:axId val="2033174390"/>
        <c:scaling>
          <c:orientation val="minMax"/>
        </c:scaling>
        <c:delete val="0"/>
        <c:axPos val="l"/>
        <c:majorGridlines>
          <c:spPr>
            <a:ln>
              <a:solidFill>
                <a:srgbClr val="B7B7B7"/>
              </a:solidFill>
            </a:ln>
          </c:spPr>
        </c:majorGridlines>
        <c:title>
          <c:tx>
            <c:rich>
              <a:bodyPr/>
              <a:lstStyle/>
              <a:p>
                <a:pPr>
                  <a:defRPr/>
                </a:pPr>
                <a:r>
                  <a:t>Total LL misses per tuple</a:t>
                </a:r>
              </a:p>
            </c:rich>
          </c:tx>
          <c:overlay val="0"/>
        </c:title>
        <c:numFmt sourceLinked="1" formatCode="General"/>
        <c:tickLblPos val="nextTo"/>
        <c:spPr>
          <a:ln w="47625">
            <a:noFill/>
          </a:ln>
        </c:spPr>
        <c:txPr>
          <a:bodyPr/>
          <a:lstStyle/>
          <a:p>
            <a:pPr>
              <a:defRPr/>
            </a:pPr>
          </a:p>
        </c:txPr>
        <c:crossAx val="150609098"/>
      </c:valAx>
    </c:plotArea>
    <c:legend>
      <c:legendPos val="r"/>
      <c:overlay val="0"/>
    </c:legend>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LL data misses per tuple, 100k tuples</a:t>
            </a:r>
          </a:p>
        </c:rich>
      </c:tx>
      <c:overlay val="0"/>
    </c:title>
    <c:plotArea>
      <c:layout/>
      <c:lineChart>
        <c:ser>
          <c:idx val="0"/>
          <c:order val="0"/>
          <c:tx>
            <c:strRef>
              <c:f>Charts!$Q$183</c:f>
            </c:strRef>
          </c:tx>
          <c:spPr>
            <a:ln w="25400" cmpd="sng">
              <a:solidFill>
                <a:srgbClr val="4684EE"/>
              </a:solidFill>
            </a:ln>
          </c:spPr>
          <c:marker>
            <c:symbol val="none"/>
          </c:marker>
          <c:cat>
            <c:strRef>
              <c:f>Charts!$P$184:$P$190</c:f>
            </c:strRef>
          </c:cat>
          <c:val>
            <c:numRef>
              <c:f>Charts!$Q$184:$Q$190</c:f>
            </c:numRef>
          </c:val>
          <c:smooth val="0"/>
        </c:ser>
        <c:ser>
          <c:idx val="1"/>
          <c:order val="1"/>
          <c:tx>
            <c:strRef>
              <c:f>Charts!$R$183</c:f>
            </c:strRef>
          </c:tx>
          <c:spPr>
            <a:ln w="25400" cmpd="sng">
              <a:solidFill>
                <a:srgbClr val="DC3912"/>
              </a:solidFill>
            </a:ln>
          </c:spPr>
          <c:marker>
            <c:symbol val="none"/>
          </c:marker>
          <c:cat>
            <c:strRef>
              <c:f>Charts!$P$184:$P$190</c:f>
            </c:strRef>
          </c:cat>
          <c:val>
            <c:numRef>
              <c:f>Charts!$R$184:$R$190</c:f>
            </c:numRef>
          </c:val>
          <c:smooth val="0"/>
        </c:ser>
        <c:ser>
          <c:idx val="2"/>
          <c:order val="2"/>
          <c:tx>
            <c:strRef>
              <c:f>Charts!$S$183</c:f>
            </c:strRef>
          </c:tx>
          <c:spPr>
            <a:ln w="25400" cmpd="sng">
              <a:solidFill>
                <a:srgbClr val="FF9900"/>
              </a:solidFill>
            </a:ln>
          </c:spPr>
          <c:marker>
            <c:symbol val="none"/>
          </c:marker>
          <c:cat>
            <c:strRef>
              <c:f>Charts!$P$184:$P$190</c:f>
            </c:strRef>
          </c:cat>
          <c:val>
            <c:numRef>
              <c:f>Charts!$S$184:$S$190</c:f>
            </c:numRef>
          </c:val>
          <c:smooth val="0"/>
        </c:ser>
        <c:ser>
          <c:idx val="3"/>
          <c:order val="3"/>
          <c:tx>
            <c:strRef>
              <c:f>Charts!$T$183</c:f>
            </c:strRef>
          </c:tx>
          <c:spPr>
            <a:ln w="25400" cmpd="sng">
              <a:solidFill>
                <a:srgbClr val="008000"/>
              </a:solidFill>
            </a:ln>
          </c:spPr>
          <c:marker>
            <c:symbol val="none"/>
          </c:marker>
          <c:cat>
            <c:strRef>
              <c:f>Charts!$P$184:$P$190</c:f>
            </c:strRef>
          </c:cat>
          <c:val>
            <c:numRef>
              <c:f>Charts!$T$184:$T$190</c:f>
            </c:numRef>
          </c:val>
          <c:smooth val="0"/>
        </c:ser>
        <c:axId val="600937211"/>
        <c:axId val="1819716748"/>
      </c:lineChart>
      <c:catAx>
        <c:axId val="600937211"/>
        <c:scaling>
          <c:orientation val="minMax"/>
        </c:scaling>
        <c:delete val="0"/>
        <c:axPos val="b"/>
        <c:title>
          <c:tx>
            <c:rich>
              <a:bodyPr/>
              <a:lstStyle/>
              <a:p>
                <a:pPr>
                  <a:defRPr/>
                </a:pPr>
                <a:r>
                  <a:t># threads</a:t>
                </a:r>
              </a:p>
            </c:rich>
          </c:tx>
          <c:overlay val="0"/>
        </c:title>
        <c:txPr>
          <a:bodyPr/>
          <a:lstStyle/>
          <a:p>
            <a:pPr>
              <a:defRPr/>
            </a:pPr>
          </a:p>
        </c:txPr>
        <c:crossAx val="1819716748"/>
      </c:catAx>
      <c:valAx>
        <c:axId val="1819716748"/>
        <c:scaling>
          <c:orientation val="minMax"/>
        </c:scaling>
        <c:delete val="0"/>
        <c:axPos val="l"/>
        <c:majorGridlines>
          <c:spPr>
            <a:ln>
              <a:solidFill>
                <a:srgbClr val="B7B7B7"/>
              </a:solidFill>
            </a:ln>
          </c:spPr>
        </c:majorGridlines>
        <c:title>
          <c:tx>
            <c:rich>
              <a:bodyPr/>
              <a:lstStyle/>
              <a:p>
                <a:pPr>
                  <a:defRPr/>
                </a:pPr>
                <a:r>
                  <a:t>Total LL misses per tuple</a:t>
                </a:r>
              </a:p>
            </c:rich>
          </c:tx>
          <c:overlay val="0"/>
        </c:title>
        <c:numFmt sourceLinked="1" formatCode="General"/>
        <c:tickLblPos val="nextTo"/>
        <c:spPr>
          <a:ln w="47625">
            <a:noFill/>
          </a:ln>
        </c:spPr>
        <c:txPr>
          <a:bodyPr/>
          <a:lstStyle/>
          <a:p>
            <a:pPr>
              <a:defRPr/>
            </a:pPr>
          </a:p>
        </c:txPr>
        <c:crossAx val="600937211"/>
      </c:valAx>
    </c:plotArea>
    <c:legend>
      <c:legendPos val="r"/>
      <c:overlay val="0"/>
    </c:legend>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LL data misses per tuple, 500k tuples</a:t>
            </a:r>
          </a:p>
        </c:rich>
      </c:tx>
      <c:overlay val="0"/>
    </c:title>
    <c:plotArea>
      <c:layout/>
      <c:lineChart>
        <c:ser>
          <c:idx val="0"/>
          <c:order val="0"/>
          <c:tx>
            <c:strRef>
              <c:f>Charts!$AA$183</c:f>
            </c:strRef>
          </c:tx>
          <c:spPr>
            <a:ln w="25400" cmpd="sng">
              <a:solidFill>
                <a:srgbClr val="4684EE"/>
              </a:solidFill>
            </a:ln>
          </c:spPr>
          <c:marker>
            <c:symbol val="none"/>
          </c:marker>
          <c:cat>
            <c:strRef>
              <c:f>Charts!$Z$184:$Z$190</c:f>
            </c:strRef>
          </c:cat>
          <c:val>
            <c:numRef>
              <c:f>Charts!$AA$184:$AA$190</c:f>
            </c:numRef>
          </c:val>
          <c:smooth val="0"/>
        </c:ser>
        <c:ser>
          <c:idx val="1"/>
          <c:order val="1"/>
          <c:tx>
            <c:strRef>
              <c:f>Charts!$AB$183</c:f>
            </c:strRef>
          </c:tx>
          <c:spPr>
            <a:ln w="25400" cmpd="sng">
              <a:solidFill>
                <a:srgbClr val="DC3912"/>
              </a:solidFill>
            </a:ln>
          </c:spPr>
          <c:marker>
            <c:symbol val="none"/>
          </c:marker>
          <c:cat>
            <c:strRef>
              <c:f>Charts!$Z$184:$Z$190</c:f>
            </c:strRef>
          </c:cat>
          <c:val>
            <c:numRef>
              <c:f>Charts!$AB$184:$AB$190</c:f>
            </c:numRef>
          </c:val>
          <c:smooth val="0"/>
        </c:ser>
        <c:ser>
          <c:idx val="2"/>
          <c:order val="2"/>
          <c:tx>
            <c:strRef>
              <c:f>Charts!$AC$183</c:f>
            </c:strRef>
          </c:tx>
          <c:spPr>
            <a:ln w="25400" cmpd="sng">
              <a:solidFill>
                <a:srgbClr val="FF9900"/>
              </a:solidFill>
            </a:ln>
          </c:spPr>
          <c:marker>
            <c:symbol val="none"/>
          </c:marker>
          <c:cat>
            <c:strRef>
              <c:f>Charts!$Z$184:$Z$190</c:f>
            </c:strRef>
          </c:cat>
          <c:val>
            <c:numRef>
              <c:f>Charts!$AC$184:$AC$190</c:f>
            </c:numRef>
          </c:val>
          <c:smooth val="0"/>
        </c:ser>
        <c:ser>
          <c:idx val="3"/>
          <c:order val="3"/>
          <c:tx>
            <c:strRef>
              <c:f>Charts!$AD$183</c:f>
            </c:strRef>
          </c:tx>
          <c:spPr>
            <a:ln w="25400" cmpd="sng">
              <a:solidFill>
                <a:srgbClr val="008000"/>
              </a:solidFill>
            </a:ln>
          </c:spPr>
          <c:marker>
            <c:symbol val="none"/>
          </c:marker>
          <c:cat>
            <c:strRef>
              <c:f>Charts!$Z$184:$Z$190</c:f>
            </c:strRef>
          </c:cat>
          <c:val>
            <c:numRef>
              <c:f>Charts!$AD$184:$AD$190</c:f>
            </c:numRef>
          </c:val>
          <c:smooth val="0"/>
        </c:ser>
        <c:axId val="2121697583"/>
        <c:axId val="1172555197"/>
      </c:lineChart>
      <c:catAx>
        <c:axId val="2121697583"/>
        <c:scaling>
          <c:orientation val="minMax"/>
        </c:scaling>
        <c:delete val="0"/>
        <c:axPos val="b"/>
        <c:title>
          <c:tx>
            <c:rich>
              <a:bodyPr/>
              <a:lstStyle/>
              <a:p>
                <a:pPr>
                  <a:defRPr/>
                </a:pPr>
                <a:r>
                  <a:t># threads</a:t>
                </a:r>
              </a:p>
            </c:rich>
          </c:tx>
          <c:overlay val="0"/>
        </c:title>
        <c:txPr>
          <a:bodyPr/>
          <a:lstStyle/>
          <a:p>
            <a:pPr>
              <a:defRPr/>
            </a:pPr>
          </a:p>
        </c:txPr>
        <c:crossAx val="1172555197"/>
      </c:catAx>
      <c:valAx>
        <c:axId val="1172555197"/>
        <c:scaling>
          <c:orientation val="minMax"/>
        </c:scaling>
        <c:delete val="0"/>
        <c:axPos val="l"/>
        <c:majorGridlines>
          <c:spPr>
            <a:ln>
              <a:solidFill>
                <a:srgbClr val="B7B7B7"/>
              </a:solidFill>
            </a:ln>
          </c:spPr>
        </c:majorGridlines>
        <c:title>
          <c:tx>
            <c:rich>
              <a:bodyPr/>
              <a:lstStyle/>
              <a:p>
                <a:pPr>
                  <a:defRPr/>
                </a:pPr>
                <a:r>
                  <a:t>Total LL misses per tuple</a:t>
                </a:r>
              </a:p>
            </c:rich>
          </c:tx>
          <c:overlay val="0"/>
        </c:title>
        <c:numFmt sourceLinked="1" formatCode="General"/>
        <c:tickLblPos val="nextTo"/>
        <c:spPr>
          <a:ln w="47625">
            <a:noFill/>
          </a:ln>
        </c:spPr>
        <c:txPr>
          <a:bodyPr/>
          <a:lstStyle/>
          <a:p>
            <a:pPr>
              <a:defRPr/>
            </a:pPr>
          </a:p>
        </c:txPr>
        <c:crossAx val="2121697583"/>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Data cache misses,</a:t>
            </a:r>
          </a:p>
        </c:rich>
      </c:tx>
      <c:overlay val="0"/>
    </c:title>
    <c:plotArea>
      <c:layout/>
      <c:lineChart>
        <c:ser>
          <c:idx val="0"/>
          <c:order val="0"/>
          <c:tx>
            <c:strRef>
              <c:f>Charts!$B$85</c:f>
            </c:strRef>
          </c:tx>
          <c:spPr>
            <a:ln w="25400" cmpd="sng">
              <a:solidFill>
                <a:srgbClr val="4684EE"/>
              </a:solidFill>
            </a:ln>
          </c:spPr>
          <c:marker>
            <c:symbol val="none"/>
          </c:marker>
          <c:cat>
            <c:strRef>
              <c:f>Charts!$A$86:$A$92</c:f>
            </c:strRef>
          </c:cat>
          <c:val>
            <c:numRef>
              <c:f>Charts!$B$86:$B$92</c:f>
            </c:numRef>
          </c:val>
          <c:smooth val="0"/>
        </c:ser>
        <c:ser>
          <c:idx val="1"/>
          <c:order val="1"/>
          <c:tx>
            <c:strRef>
              <c:f>Charts!$C$85</c:f>
            </c:strRef>
          </c:tx>
          <c:spPr>
            <a:ln w="25400" cmpd="sng">
              <a:solidFill>
                <a:srgbClr val="DC3912"/>
              </a:solidFill>
            </a:ln>
          </c:spPr>
          <c:marker>
            <c:symbol val="none"/>
          </c:marker>
          <c:cat>
            <c:strRef>
              <c:f>Charts!$A$86:$A$92</c:f>
            </c:strRef>
          </c:cat>
          <c:val>
            <c:numRef>
              <c:f>Charts!$C$86:$C$92</c:f>
            </c:numRef>
          </c:val>
          <c:smooth val="0"/>
        </c:ser>
        <c:ser>
          <c:idx val="2"/>
          <c:order val="2"/>
          <c:tx>
            <c:strRef>
              <c:f>Charts!$D$85</c:f>
            </c:strRef>
          </c:tx>
          <c:spPr>
            <a:ln w="25400" cmpd="sng">
              <a:solidFill>
                <a:srgbClr val="FF9900"/>
              </a:solidFill>
            </a:ln>
          </c:spPr>
          <c:marker>
            <c:symbol val="none"/>
          </c:marker>
          <c:cat>
            <c:strRef>
              <c:f>Charts!$A$86:$A$92</c:f>
            </c:strRef>
          </c:cat>
          <c:val>
            <c:numRef>
              <c:f>Charts!$D$86:$D$92</c:f>
            </c:numRef>
          </c:val>
          <c:smooth val="0"/>
        </c:ser>
        <c:ser>
          <c:idx val="3"/>
          <c:order val="3"/>
          <c:tx>
            <c:strRef>
              <c:f>Charts!$E$85</c:f>
            </c:strRef>
          </c:tx>
          <c:spPr>
            <a:ln w="25400" cmpd="sng">
              <a:solidFill>
                <a:srgbClr val="008000"/>
              </a:solidFill>
            </a:ln>
          </c:spPr>
          <c:marker>
            <c:symbol val="none"/>
          </c:marker>
          <c:cat>
            <c:strRef>
              <c:f>Charts!$A$86:$A$92</c:f>
            </c:strRef>
          </c:cat>
          <c:val>
            <c:numRef>
              <c:f>Charts!$E$86:$E$92</c:f>
            </c:numRef>
          </c:val>
          <c:smooth val="0"/>
        </c:ser>
        <c:ser>
          <c:idx val="4"/>
          <c:order val="4"/>
          <c:tx>
            <c:strRef>
              <c:f>Charts!$F$85</c:f>
            </c:strRef>
          </c:tx>
          <c:spPr>
            <a:ln w="25400" cmpd="sng">
              <a:solidFill>
                <a:srgbClr val="666666"/>
              </a:solidFill>
            </a:ln>
          </c:spPr>
          <c:marker>
            <c:symbol val="none"/>
          </c:marker>
          <c:cat>
            <c:strRef>
              <c:f>Charts!$A$86:$A$92</c:f>
            </c:strRef>
          </c:cat>
          <c:val>
            <c:numRef>
              <c:f>Charts!$F$86:$F$92</c:f>
            </c:numRef>
          </c:val>
          <c:smooth val="0"/>
        </c:ser>
        <c:ser>
          <c:idx val="5"/>
          <c:order val="5"/>
          <c:tx>
            <c:strRef>
              <c:f>Charts!$G$85</c:f>
            </c:strRef>
          </c:tx>
          <c:spPr>
            <a:ln w="25400" cmpd="sng">
              <a:solidFill>
                <a:srgbClr val="4942CC"/>
              </a:solidFill>
            </a:ln>
          </c:spPr>
          <c:marker>
            <c:symbol val="none"/>
          </c:marker>
          <c:cat>
            <c:strRef>
              <c:f>Charts!$A$86:$A$92</c:f>
            </c:strRef>
          </c:cat>
          <c:val>
            <c:numRef>
              <c:f>Charts!$G$86:$G$92</c:f>
            </c:numRef>
          </c:val>
          <c:smooth val="0"/>
        </c:ser>
        <c:ser>
          <c:idx val="6"/>
          <c:order val="6"/>
          <c:tx>
            <c:strRef>
              <c:f>Charts!$H$85</c:f>
            </c:strRef>
          </c:tx>
          <c:spPr>
            <a:ln w="25400" cmpd="sng">
              <a:solidFill>
                <a:srgbClr val="CB4AC5"/>
              </a:solidFill>
            </a:ln>
          </c:spPr>
          <c:marker>
            <c:symbol val="none"/>
          </c:marker>
          <c:cat>
            <c:strRef>
              <c:f>Charts!$A$86:$A$92</c:f>
            </c:strRef>
          </c:cat>
          <c:val>
            <c:numRef>
              <c:f>Charts!$H$86:$H$92</c:f>
            </c:numRef>
          </c:val>
          <c:smooth val="0"/>
        </c:ser>
        <c:ser>
          <c:idx val="7"/>
          <c:order val="7"/>
          <c:tx>
            <c:strRef>
              <c:f>Charts!$I$85</c:f>
            </c:strRef>
          </c:tx>
          <c:spPr>
            <a:ln w="25400" cmpd="sng">
              <a:solidFill>
                <a:srgbClr val="D6AE00"/>
              </a:solidFill>
            </a:ln>
          </c:spPr>
          <c:marker>
            <c:symbol val="none"/>
          </c:marker>
          <c:cat>
            <c:strRef>
              <c:f>Charts!$A$86:$A$92</c:f>
            </c:strRef>
          </c:cat>
          <c:val>
            <c:numRef>
              <c:f>Charts!$I$86:$I$92</c:f>
            </c:numRef>
          </c:val>
          <c:smooth val="0"/>
        </c:ser>
        <c:axId val="1973025960"/>
        <c:axId val="1510400954"/>
      </c:lineChart>
      <c:catAx>
        <c:axId val="1973025960"/>
        <c:scaling>
          <c:orientation val="minMax"/>
        </c:scaling>
        <c:delete val="0"/>
        <c:axPos val="b"/>
        <c:title>
          <c:tx>
            <c:rich>
              <a:bodyPr/>
              <a:lstStyle/>
              <a:p>
                <a:pPr>
                  <a:defRPr/>
                </a:pPr>
                <a:r>
                  <a:t># threads</a:t>
                </a:r>
              </a:p>
            </c:rich>
          </c:tx>
          <c:overlay val="0"/>
        </c:title>
        <c:txPr>
          <a:bodyPr/>
          <a:lstStyle/>
          <a:p>
            <a:pPr>
              <a:defRPr/>
            </a:pPr>
          </a:p>
        </c:txPr>
        <c:crossAx val="1510400954"/>
      </c:catAx>
      <c:valAx>
        <c:axId val="1510400954"/>
        <c:scaling>
          <c:orientation val="minMax"/>
        </c:scaling>
        <c:delete val="0"/>
        <c:axPos val="l"/>
        <c:majorGridlines>
          <c:spPr>
            <a:ln>
              <a:solidFill>
                <a:srgbClr val="B7B7B7"/>
              </a:solidFill>
            </a:ln>
          </c:spPr>
        </c:majorGridlines>
        <c:title>
          <c:tx>
            <c:rich>
              <a:bodyPr/>
              <a:lstStyle/>
              <a:p>
                <a:pPr>
                  <a:defRPr/>
                </a:pPr>
                <a:r>
                  <a:t>Total data cache misses</a:t>
                </a:r>
              </a:p>
            </c:rich>
          </c:tx>
          <c:overlay val="0"/>
        </c:title>
        <c:numFmt sourceLinked="1" formatCode="General"/>
        <c:tickLblPos val="nextTo"/>
        <c:spPr>
          <a:ln w="47625">
            <a:noFill/>
          </a:ln>
        </c:spPr>
        <c:txPr>
          <a:bodyPr/>
          <a:lstStyle/>
          <a:p>
            <a:pPr>
              <a:defRPr/>
            </a:pPr>
          </a:p>
        </c:txPr>
        <c:crossAx val="1973025960"/>
      </c:valAx>
    </c:plotArea>
    <c:legend>
      <c:legendPos val="r"/>
      <c:overlay val="0"/>
    </c:legend>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50k tuples</a:t>
            </a:r>
          </a:p>
        </c:rich>
      </c:tx>
      <c:overlay val="0"/>
    </c:title>
    <c:plotArea>
      <c:layout/>
      <c:barChart>
        <c:barDir val="col"/>
        <c:ser>
          <c:idx val="0"/>
          <c:order val="0"/>
          <c:tx>
            <c:strRef>
              <c:f>Charts!$B$18</c:f>
            </c:strRef>
          </c:tx>
          <c:spPr>
            <a:solidFill>
              <a:srgbClr val="4684EE"/>
            </a:solidFill>
          </c:spPr>
          <c:cat>
            <c:strRef>
              <c:f>Charts!$A$19:$A$22</c:f>
            </c:strRef>
          </c:cat>
          <c:val>
            <c:numRef>
              <c:f>Charts!$B$19:$B$22</c:f>
            </c:numRef>
          </c:val>
        </c:ser>
        <c:ser>
          <c:idx val="1"/>
          <c:order val="1"/>
          <c:tx>
            <c:strRef>
              <c:f>Charts!$C$18</c:f>
            </c:strRef>
          </c:tx>
          <c:spPr>
            <a:solidFill>
              <a:srgbClr val="DC3912"/>
            </a:solidFill>
          </c:spPr>
          <c:cat>
            <c:strRef>
              <c:f>Charts!$A$19:$A$22</c:f>
            </c:strRef>
          </c:cat>
          <c:val>
            <c:numRef>
              <c:f>Charts!$C$19:$C$22</c:f>
            </c:numRef>
          </c:val>
        </c:ser>
        <c:ser>
          <c:idx val="2"/>
          <c:order val="2"/>
          <c:tx>
            <c:strRef>
              <c:f>Charts!$D$18</c:f>
            </c:strRef>
          </c:tx>
          <c:spPr>
            <a:solidFill>
              <a:srgbClr val="FF9900"/>
            </a:solidFill>
          </c:spPr>
          <c:cat>
            <c:strRef>
              <c:f>Charts!$A$19:$A$22</c:f>
            </c:strRef>
          </c:cat>
          <c:val>
            <c:numRef>
              <c:f>Charts!$D$19:$D$22</c:f>
            </c:numRef>
          </c:val>
        </c:ser>
        <c:ser>
          <c:idx val="3"/>
          <c:order val="3"/>
          <c:tx>
            <c:strRef>
              <c:f>Charts!$E$18</c:f>
            </c:strRef>
          </c:tx>
          <c:spPr>
            <a:solidFill>
              <a:srgbClr val="008000"/>
            </a:solidFill>
          </c:spPr>
          <c:cat>
            <c:strRef>
              <c:f>Charts!$A$19:$A$22</c:f>
            </c:strRef>
          </c:cat>
          <c:val>
            <c:numRef>
              <c:f>Charts!$E$19:$E$22</c:f>
            </c:numRef>
          </c:val>
        </c:ser>
        <c:axId val="1420673873"/>
        <c:axId val="1382566070"/>
      </c:barChart>
      <c:catAx>
        <c:axId val="1420673873"/>
        <c:scaling>
          <c:orientation val="minMax"/>
        </c:scaling>
        <c:delete val="0"/>
        <c:axPos val="b"/>
        <c:title>
          <c:tx>
            <c:rich>
              <a:bodyPr/>
              <a:lstStyle/>
              <a:p>
                <a:pPr>
                  <a:defRPr/>
                </a:pPr>
                <a:r>
                  <a:t># threads</a:t>
                </a:r>
              </a:p>
            </c:rich>
          </c:tx>
          <c:overlay val="0"/>
        </c:title>
        <c:txPr>
          <a:bodyPr/>
          <a:lstStyle/>
          <a:p>
            <a:pPr>
              <a:defRPr/>
            </a:pPr>
          </a:p>
        </c:txPr>
        <c:crossAx val="1382566070"/>
      </c:catAx>
      <c:valAx>
        <c:axId val="1382566070"/>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1420673873"/>
      </c:valAx>
    </c:plotArea>
    <c:legend>
      <c:legendPos val="r"/>
      <c:overlay val="0"/>
    </c:legend>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100k tuples</a:t>
            </a:r>
          </a:p>
        </c:rich>
      </c:tx>
      <c:overlay val="0"/>
    </c:title>
    <c:plotArea>
      <c:layout/>
      <c:barChart>
        <c:barDir val="col"/>
        <c:ser>
          <c:idx val="0"/>
          <c:order val="0"/>
          <c:tx>
            <c:strRef>
              <c:f>Charts!$O$18</c:f>
            </c:strRef>
          </c:tx>
          <c:spPr>
            <a:solidFill>
              <a:srgbClr val="4684EE"/>
            </a:solidFill>
          </c:spPr>
          <c:cat>
            <c:strRef>
              <c:f>Charts!$N$19:$N$21</c:f>
            </c:strRef>
          </c:cat>
          <c:val>
            <c:numRef>
              <c:f>Charts!$O$19:$O$21</c:f>
            </c:numRef>
          </c:val>
        </c:ser>
        <c:ser>
          <c:idx val="1"/>
          <c:order val="1"/>
          <c:tx>
            <c:strRef>
              <c:f>Charts!$P$18</c:f>
            </c:strRef>
          </c:tx>
          <c:spPr>
            <a:solidFill>
              <a:srgbClr val="DC3912"/>
            </a:solidFill>
          </c:spPr>
          <c:cat>
            <c:strRef>
              <c:f>Charts!$N$19:$N$21</c:f>
            </c:strRef>
          </c:cat>
          <c:val>
            <c:numRef>
              <c:f>Charts!$P$19:$P$21</c:f>
            </c:numRef>
          </c:val>
        </c:ser>
        <c:ser>
          <c:idx val="2"/>
          <c:order val="2"/>
          <c:tx>
            <c:strRef>
              <c:f>Charts!$Q$18</c:f>
            </c:strRef>
          </c:tx>
          <c:spPr>
            <a:solidFill>
              <a:srgbClr val="FF9900"/>
            </a:solidFill>
          </c:spPr>
          <c:cat>
            <c:strRef>
              <c:f>Charts!$N$19:$N$21</c:f>
            </c:strRef>
          </c:cat>
          <c:val>
            <c:numRef>
              <c:f>Charts!$Q$19:$Q$21</c:f>
            </c:numRef>
          </c:val>
        </c:ser>
        <c:ser>
          <c:idx val="3"/>
          <c:order val="3"/>
          <c:tx>
            <c:strRef>
              <c:f>Charts!$R$18</c:f>
            </c:strRef>
          </c:tx>
          <c:spPr>
            <a:solidFill>
              <a:srgbClr val="008000"/>
            </a:solidFill>
          </c:spPr>
          <c:cat>
            <c:strRef>
              <c:f>Charts!$N$19:$N$21</c:f>
            </c:strRef>
          </c:cat>
          <c:val>
            <c:numRef>
              <c:f>Charts!$R$19:$R$21</c:f>
            </c:numRef>
          </c:val>
        </c:ser>
        <c:axId val="990432091"/>
        <c:axId val="103989295"/>
      </c:barChart>
      <c:catAx>
        <c:axId val="990432091"/>
        <c:scaling>
          <c:orientation val="minMax"/>
        </c:scaling>
        <c:delete val="0"/>
        <c:axPos val="b"/>
        <c:title>
          <c:tx>
            <c:rich>
              <a:bodyPr/>
              <a:lstStyle/>
              <a:p>
                <a:pPr>
                  <a:defRPr/>
                </a:pPr>
                <a:r>
                  <a:t># threads</a:t>
                </a:r>
              </a:p>
            </c:rich>
          </c:tx>
          <c:overlay val="0"/>
        </c:title>
        <c:txPr>
          <a:bodyPr/>
          <a:lstStyle/>
          <a:p>
            <a:pPr>
              <a:defRPr/>
            </a:pPr>
          </a:p>
        </c:txPr>
        <c:crossAx val="103989295"/>
      </c:catAx>
      <c:valAx>
        <c:axId val="103989295"/>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990432091"/>
      </c:valAx>
    </c:plotArea>
    <c:legend>
      <c:legendPos val="r"/>
      <c:overlay val="0"/>
    </c:legend>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Speedup, 50K tuples</a:t>
            </a:r>
          </a:p>
        </c:rich>
      </c:tx>
      <c:overlay val="0"/>
    </c:title>
    <c:plotArea>
      <c:layout/>
      <c:barChart>
        <c:barDir val="col"/>
        <c:ser>
          <c:idx val="0"/>
          <c:order val="0"/>
          <c:tx>
            <c:strRef>
              <c:f>Charts!$H$4</c:f>
            </c:strRef>
          </c:tx>
          <c:spPr>
            <a:solidFill>
              <a:srgbClr val="4684EE"/>
            </a:solidFill>
          </c:spPr>
          <c:cat>
            <c:strRef>
              <c:f>Charts!$G$5:$G$10</c:f>
            </c:strRef>
          </c:cat>
          <c:val>
            <c:numRef>
              <c:f>Charts!$H$5:$H$10</c:f>
            </c:numRef>
          </c:val>
        </c:ser>
        <c:ser>
          <c:idx val="1"/>
          <c:order val="1"/>
          <c:tx>
            <c:strRef>
              <c:f>Charts!$I$4</c:f>
            </c:strRef>
          </c:tx>
          <c:spPr>
            <a:solidFill>
              <a:srgbClr val="DC3912"/>
            </a:solidFill>
          </c:spPr>
          <c:cat>
            <c:strRef>
              <c:f>Charts!$G$5:$G$10</c:f>
            </c:strRef>
          </c:cat>
          <c:val>
            <c:numRef>
              <c:f>Charts!$I$5:$I$10</c:f>
            </c:numRef>
          </c:val>
        </c:ser>
        <c:ser>
          <c:idx val="2"/>
          <c:order val="2"/>
          <c:tx>
            <c:strRef>
              <c:f>Charts!$J$4</c:f>
            </c:strRef>
          </c:tx>
          <c:spPr>
            <a:solidFill>
              <a:srgbClr val="FF9900"/>
            </a:solidFill>
          </c:spPr>
          <c:cat>
            <c:strRef>
              <c:f>Charts!$G$5:$G$10</c:f>
            </c:strRef>
          </c:cat>
          <c:val>
            <c:numRef>
              <c:f>Charts!$J$5:$J$10</c:f>
            </c:numRef>
          </c:val>
        </c:ser>
        <c:ser>
          <c:idx val="3"/>
          <c:order val="3"/>
          <c:tx>
            <c:strRef>
              <c:f>Charts!$K$4</c:f>
            </c:strRef>
          </c:tx>
          <c:spPr>
            <a:solidFill>
              <a:srgbClr val="008000"/>
            </a:solidFill>
          </c:spPr>
          <c:cat>
            <c:strRef>
              <c:f>Charts!$G$5:$G$10</c:f>
            </c:strRef>
          </c:cat>
          <c:val>
            <c:numRef>
              <c:f>Charts!$K$5:$K$10</c:f>
            </c:numRef>
          </c:val>
        </c:ser>
        <c:axId val="58289083"/>
        <c:axId val="647635917"/>
      </c:barChart>
      <c:catAx>
        <c:axId val="58289083"/>
        <c:scaling>
          <c:orientation val="minMax"/>
        </c:scaling>
        <c:delete val="0"/>
        <c:axPos val="b"/>
        <c:title>
          <c:tx>
            <c:rich>
              <a:bodyPr/>
              <a:lstStyle/>
              <a:p>
                <a:pPr>
                  <a:defRPr/>
                </a:pPr>
                <a:r>
                  <a:t># threads</a:t>
                </a:r>
              </a:p>
            </c:rich>
          </c:tx>
          <c:overlay val="0"/>
        </c:title>
        <c:txPr>
          <a:bodyPr/>
          <a:lstStyle/>
          <a:p>
            <a:pPr>
              <a:defRPr/>
            </a:pPr>
          </a:p>
        </c:txPr>
        <c:crossAx val="647635917"/>
      </c:catAx>
      <c:valAx>
        <c:axId val="647635917"/>
        <c:scaling>
          <c:orientation val="minMax"/>
        </c:scaling>
        <c:delete val="0"/>
        <c:axPos val="l"/>
        <c:majorGridlines>
          <c:spPr>
            <a:ln>
              <a:solidFill>
                <a:srgbClr val="B7B7B7"/>
              </a:solidFill>
            </a:ln>
          </c:spPr>
        </c:majorGridlines>
        <c:title>
          <c:tx>
            <c:rich>
              <a:bodyPr/>
              <a:lstStyle/>
              <a:p>
                <a:pPr>
                  <a:defRPr/>
                </a:pPr>
                <a:r>
                  <a:t>Speedup</a:t>
                </a:r>
              </a:p>
            </c:rich>
          </c:tx>
          <c:overlay val="0"/>
        </c:title>
        <c:numFmt sourceLinked="1" formatCode="General"/>
        <c:tickLblPos val="nextTo"/>
        <c:spPr>
          <a:ln w="47625">
            <a:noFill/>
          </a:ln>
        </c:spPr>
        <c:txPr>
          <a:bodyPr/>
          <a:lstStyle/>
          <a:p>
            <a:pPr>
              <a:defRPr/>
            </a:pPr>
          </a:p>
        </c:txPr>
        <c:crossAx val="58289083"/>
      </c:valAx>
    </c:plotArea>
    <c:legend>
      <c:legendPos val="r"/>
      <c:overlay val="0"/>
    </c:legend>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Speedup, 100K tuples</a:t>
            </a:r>
          </a:p>
        </c:rich>
      </c:tx>
      <c:overlay val="0"/>
    </c:title>
    <c:plotArea>
      <c:layout/>
      <c:barChart>
        <c:barDir val="col"/>
        <c:ser>
          <c:idx val="0"/>
          <c:order val="0"/>
          <c:tx>
            <c:strRef>
              <c:f>Charts!$U$4</c:f>
            </c:strRef>
          </c:tx>
          <c:spPr>
            <a:solidFill>
              <a:srgbClr val="4684EE"/>
            </a:solidFill>
          </c:spPr>
          <c:cat>
            <c:strRef>
              <c:f>Charts!$T$5:$T$10</c:f>
            </c:strRef>
          </c:cat>
          <c:val>
            <c:numRef>
              <c:f>Charts!$U$5:$U$10</c:f>
            </c:numRef>
          </c:val>
        </c:ser>
        <c:ser>
          <c:idx val="1"/>
          <c:order val="1"/>
          <c:tx>
            <c:strRef>
              <c:f>Charts!$V$4</c:f>
            </c:strRef>
          </c:tx>
          <c:spPr>
            <a:solidFill>
              <a:srgbClr val="DC3912"/>
            </a:solidFill>
          </c:spPr>
          <c:cat>
            <c:strRef>
              <c:f>Charts!$T$5:$T$10</c:f>
            </c:strRef>
          </c:cat>
          <c:val>
            <c:numRef>
              <c:f>Charts!$V$5:$V$10</c:f>
            </c:numRef>
          </c:val>
        </c:ser>
        <c:ser>
          <c:idx val="2"/>
          <c:order val="2"/>
          <c:tx>
            <c:strRef>
              <c:f>Charts!$W$4</c:f>
            </c:strRef>
          </c:tx>
          <c:spPr>
            <a:solidFill>
              <a:srgbClr val="FF9900"/>
            </a:solidFill>
          </c:spPr>
          <c:cat>
            <c:strRef>
              <c:f>Charts!$T$5:$T$10</c:f>
            </c:strRef>
          </c:cat>
          <c:val>
            <c:numRef>
              <c:f>Charts!$W$5:$W$10</c:f>
            </c:numRef>
          </c:val>
        </c:ser>
        <c:ser>
          <c:idx val="3"/>
          <c:order val="3"/>
          <c:tx>
            <c:strRef>
              <c:f>Charts!$X$4</c:f>
            </c:strRef>
          </c:tx>
          <c:spPr>
            <a:solidFill>
              <a:srgbClr val="008000"/>
            </a:solidFill>
          </c:spPr>
          <c:cat>
            <c:strRef>
              <c:f>Charts!$T$5:$T$10</c:f>
            </c:strRef>
          </c:cat>
          <c:val>
            <c:numRef>
              <c:f>Charts!$X$5:$X$10</c:f>
            </c:numRef>
          </c:val>
        </c:ser>
        <c:axId val="534599814"/>
        <c:axId val="544639073"/>
      </c:barChart>
      <c:catAx>
        <c:axId val="534599814"/>
        <c:scaling>
          <c:orientation val="minMax"/>
        </c:scaling>
        <c:delete val="0"/>
        <c:axPos val="b"/>
        <c:title>
          <c:tx>
            <c:rich>
              <a:bodyPr/>
              <a:lstStyle/>
              <a:p>
                <a:pPr>
                  <a:defRPr/>
                </a:pPr>
                <a:r>
                  <a:t># threads</a:t>
                </a:r>
              </a:p>
            </c:rich>
          </c:tx>
          <c:overlay val="0"/>
        </c:title>
        <c:txPr>
          <a:bodyPr/>
          <a:lstStyle/>
          <a:p>
            <a:pPr>
              <a:defRPr/>
            </a:pPr>
          </a:p>
        </c:txPr>
        <c:crossAx val="544639073"/>
      </c:catAx>
      <c:valAx>
        <c:axId val="544639073"/>
        <c:scaling>
          <c:orientation val="minMax"/>
        </c:scaling>
        <c:delete val="0"/>
        <c:axPos val="l"/>
        <c:majorGridlines>
          <c:spPr>
            <a:ln>
              <a:solidFill>
                <a:srgbClr val="B7B7B7"/>
              </a:solidFill>
            </a:ln>
          </c:spPr>
        </c:majorGridlines>
        <c:title>
          <c:tx>
            <c:rich>
              <a:bodyPr/>
              <a:lstStyle/>
              <a:p>
                <a:pPr>
                  <a:defRPr/>
                </a:pPr>
                <a:r>
                  <a:t>Speedup</a:t>
                </a:r>
              </a:p>
            </c:rich>
          </c:tx>
          <c:overlay val="0"/>
        </c:title>
        <c:numFmt sourceLinked="1" formatCode="General"/>
        <c:tickLblPos val="nextTo"/>
        <c:spPr>
          <a:ln w="47625">
            <a:noFill/>
          </a:ln>
        </c:spPr>
        <c:txPr>
          <a:bodyPr/>
          <a:lstStyle/>
          <a:p>
            <a:pPr>
              <a:defRPr/>
            </a:pPr>
          </a:p>
        </c:txPr>
        <c:crossAx val="534599814"/>
      </c:valAx>
    </c:plotArea>
    <c:legend>
      <c:legendPos val="r"/>
      <c:overlay val="0"/>
    </c:legend>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Speedup, 500K tuples</a:t>
            </a:r>
          </a:p>
        </c:rich>
      </c:tx>
      <c:overlay val="0"/>
    </c:title>
    <c:plotArea>
      <c:layout/>
      <c:barChart>
        <c:barDir val="col"/>
        <c:ser>
          <c:idx val="0"/>
          <c:order val="0"/>
          <c:tx>
            <c:strRef>
              <c:f>Charts!$AF$4</c:f>
            </c:strRef>
          </c:tx>
          <c:spPr>
            <a:solidFill>
              <a:srgbClr val="4684EE"/>
            </a:solidFill>
          </c:spPr>
          <c:cat>
            <c:strRef>
              <c:f>Charts!$AE$5:$AE$10</c:f>
            </c:strRef>
          </c:cat>
          <c:val>
            <c:numRef>
              <c:f>Charts!$AF$5:$AF$10</c:f>
            </c:numRef>
          </c:val>
        </c:ser>
        <c:ser>
          <c:idx val="1"/>
          <c:order val="1"/>
          <c:tx>
            <c:strRef>
              <c:f>Charts!$AG$4</c:f>
            </c:strRef>
          </c:tx>
          <c:spPr>
            <a:solidFill>
              <a:srgbClr val="DC3912"/>
            </a:solidFill>
          </c:spPr>
          <c:cat>
            <c:strRef>
              <c:f>Charts!$AE$5:$AE$10</c:f>
            </c:strRef>
          </c:cat>
          <c:val>
            <c:numRef>
              <c:f>Charts!$AG$5:$AG$10</c:f>
            </c:numRef>
          </c:val>
        </c:ser>
        <c:ser>
          <c:idx val="2"/>
          <c:order val="2"/>
          <c:tx>
            <c:strRef>
              <c:f>Charts!$AH$4</c:f>
            </c:strRef>
          </c:tx>
          <c:spPr>
            <a:solidFill>
              <a:srgbClr val="FF9900"/>
            </a:solidFill>
          </c:spPr>
          <c:cat>
            <c:strRef>
              <c:f>Charts!$AE$5:$AE$10</c:f>
            </c:strRef>
          </c:cat>
          <c:val>
            <c:numRef>
              <c:f>Charts!$AH$5:$AH$10</c:f>
            </c:numRef>
          </c:val>
        </c:ser>
        <c:ser>
          <c:idx val="3"/>
          <c:order val="3"/>
          <c:tx>
            <c:strRef>
              <c:f>Charts!$AI$4</c:f>
            </c:strRef>
          </c:tx>
          <c:spPr>
            <a:solidFill>
              <a:srgbClr val="008000"/>
            </a:solidFill>
          </c:spPr>
          <c:cat>
            <c:strRef>
              <c:f>Charts!$AE$5:$AE$10</c:f>
            </c:strRef>
          </c:cat>
          <c:val>
            <c:numRef>
              <c:f>Charts!$AI$5:$AI$10</c:f>
            </c:numRef>
          </c:val>
        </c:ser>
        <c:axId val="27119821"/>
        <c:axId val="426987894"/>
      </c:barChart>
      <c:catAx>
        <c:axId val="27119821"/>
        <c:scaling>
          <c:orientation val="minMax"/>
        </c:scaling>
        <c:delete val="0"/>
        <c:axPos val="b"/>
        <c:title>
          <c:tx>
            <c:rich>
              <a:bodyPr/>
              <a:lstStyle/>
              <a:p>
                <a:pPr>
                  <a:defRPr/>
                </a:pPr>
                <a:r>
                  <a:t># threads</a:t>
                </a:r>
              </a:p>
            </c:rich>
          </c:tx>
          <c:overlay val="0"/>
        </c:title>
        <c:txPr>
          <a:bodyPr/>
          <a:lstStyle/>
          <a:p>
            <a:pPr>
              <a:defRPr/>
            </a:pPr>
          </a:p>
        </c:txPr>
        <c:crossAx val="426987894"/>
      </c:catAx>
      <c:valAx>
        <c:axId val="426987894"/>
        <c:scaling>
          <c:orientation val="minMax"/>
        </c:scaling>
        <c:delete val="0"/>
        <c:axPos val="l"/>
        <c:majorGridlines>
          <c:spPr>
            <a:ln>
              <a:solidFill>
                <a:srgbClr val="B7B7B7"/>
              </a:solidFill>
            </a:ln>
          </c:spPr>
        </c:majorGridlines>
        <c:title>
          <c:tx>
            <c:rich>
              <a:bodyPr/>
              <a:lstStyle/>
              <a:p>
                <a:pPr>
                  <a:defRPr/>
                </a:pPr>
                <a:r>
                  <a:t>Speedup</a:t>
                </a:r>
              </a:p>
            </c:rich>
          </c:tx>
          <c:overlay val="0"/>
        </c:title>
        <c:numFmt sourceLinked="1" formatCode="General"/>
        <c:tickLblPos val="nextTo"/>
        <c:spPr>
          <a:ln w="47625">
            <a:noFill/>
          </a:ln>
        </c:spPr>
        <c:txPr>
          <a:bodyPr/>
          <a:lstStyle/>
          <a:p>
            <a:pPr>
              <a:defRPr/>
            </a:pPr>
          </a:p>
        </c:txPr>
        <c:crossAx val="27119821"/>
      </c:valAx>
    </c:plotArea>
    <c:legend>
      <c:legendPos val="r"/>
      <c:overlay val="0"/>
    </c:legend>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Throughput for 1 second, Serial version</a:t>
            </a:r>
          </a:p>
        </c:rich>
      </c:tx>
      <c:overlay val="0"/>
    </c:title>
    <c:plotArea>
      <c:layout/>
      <c:barChart>
        <c:barDir val="col"/>
        <c:ser>
          <c:idx val="0"/>
          <c:order val="0"/>
          <c:tx>
            <c:strRef>
              <c:f>Charts!$B$43</c:f>
            </c:strRef>
          </c:tx>
          <c:spPr>
            <a:solidFill>
              <a:srgbClr val="4684EE"/>
            </a:solidFill>
          </c:spPr>
          <c:cat>
            <c:strRef>
              <c:f>Charts!$A$44</c:f>
            </c:strRef>
          </c:cat>
          <c:val>
            <c:numRef>
              <c:f>Charts!$B$44</c:f>
            </c:numRef>
          </c:val>
        </c:ser>
        <c:ser>
          <c:idx val="1"/>
          <c:order val="1"/>
          <c:tx>
            <c:strRef>
              <c:f>Charts!$C$43</c:f>
            </c:strRef>
          </c:tx>
          <c:spPr>
            <a:solidFill>
              <a:srgbClr val="DC3912"/>
            </a:solidFill>
          </c:spPr>
          <c:cat>
            <c:strRef>
              <c:f>Charts!$A$44</c:f>
            </c:strRef>
          </c:cat>
          <c:val>
            <c:numRef>
              <c:f>Charts!$C$44</c:f>
            </c:numRef>
          </c:val>
        </c:ser>
        <c:ser>
          <c:idx val="2"/>
          <c:order val="2"/>
          <c:tx>
            <c:strRef>
              <c:f>Charts!$D$43</c:f>
            </c:strRef>
          </c:tx>
          <c:spPr>
            <a:solidFill>
              <a:srgbClr val="FF9900"/>
            </a:solidFill>
          </c:spPr>
          <c:cat>
            <c:strRef>
              <c:f>Charts!$A$44</c:f>
            </c:strRef>
          </c:cat>
          <c:val>
            <c:numRef>
              <c:f>Charts!$D$44</c:f>
            </c:numRef>
          </c:val>
        </c:ser>
        <c:ser>
          <c:idx val="3"/>
          <c:order val="3"/>
          <c:tx>
            <c:strRef>
              <c:f>Charts!$E$43</c:f>
            </c:strRef>
          </c:tx>
          <c:spPr>
            <a:solidFill>
              <a:srgbClr val="008000"/>
            </a:solidFill>
          </c:spPr>
          <c:cat>
            <c:strRef>
              <c:f>Charts!$A$44</c:f>
            </c:strRef>
          </c:cat>
          <c:val>
            <c:numRef>
              <c:f>Charts!$E$44</c:f>
            </c:numRef>
          </c:val>
        </c:ser>
        <c:ser>
          <c:idx val="4"/>
          <c:order val="4"/>
          <c:tx>
            <c:strRef>
              <c:f>Charts!$F$43</c:f>
            </c:strRef>
          </c:tx>
          <c:spPr>
            <a:solidFill>
              <a:srgbClr val="666666"/>
            </a:solidFill>
          </c:spPr>
          <c:cat>
            <c:strRef>
              <c:f>Charts!$A$44</c:f>
            </c:strRef>
          </c:cat>
          <c:val>
            <c:numRef>
              <c:f>Charts!$F$44</c:f>
            </c:numRef>
          </c:val>
        </c:ser>
        <c:ser>
          <c:idx val="5"/>
          <c:order val="5"/>
          <c:tx>
            <c:strRef>
              <c:f>Charts!$G$43</c:f>
            </c:strRef>
          </c:tx>
          <c:spPr>
            <a:solidFill>
              <a:srgbClr val="4942CC"/>
            </a:solidFill>
          </c:spPr>
          <c:cat>
            <c:strRef>
              <c:f>Charts!$A$44</c:f>
            </c:strRef>
          </c:cat>
          <c:val>
            <c:numRef>
              <c:f>Charts!$G$44</c:f>
            </c:numRef>
          </c:val>
        </c:ser>
        <c:ser>
          <c:idx val="6"/>
          <c:order val="6"/>
          <c:tx>
            <c:strRef>
              <c:f>Charts!$H$43</c:f>
            </c:strRef>
          </c:tx>
          <c:spPr>
            <a:solidFill>
              <a:srgbClr val="CB4AC5"/>
            </a:solidFill>
          </c:spPr>
          <c:cat>
            <c:strRef>
              <c:f>Charts!$A$44</c:f>
            </c:strRef>
          </c:cat>
          <c:val>
            <c:numRef>
              <c:f>Charts!$H$44</c:f>
            </c:numRef>
          </c:val>
        </c:ser>
        <c:ser>
          <c:idx val="7"/>
          <c:order val="7"/>
          <c:tx>
            <c:strRef>
              <c:f>Charts!$I$43</c:f>
            </c:strRef>
          </c:tx>
          <c:spPr>
            <a:solidFill>
              <a:srgbClr val="D6AE00"/>
            </a:solidFill>
          </c:spPr>
          <c:cat>
            <c:strRef>
              <c:f>Charts!$A$44</c:f>
            </c:strRef>
          </c:cat>
          <c:val>
            <c:numRef>
              <c:f>Charts!$I$44</c:f>
            </c:numRef>
          </c:val>
        </c:ser>
        <c:ser>
          <c:idx val="8"/>
          <c:order val="8"/>
          <c:tx>
            <c:strRef>
              <c:f>Charts!$J$43</c:f>
            </c:strRef>
          </c:tx>
          <c:spPr>
            <a:solidFill>
              <a:srgbClr val="336699"/>
            </a:solidFill>
          </c:spPr>
          <c:cat>
            <c:strRef>
              <c:f>Charts!$A$44</c:f>
            </c:strRef>
          </c:cat>
          <c:val>
            <c:numRef>
              <c:f>Charts!$J$44</c:f>
            </c:numRef>
          </c:val>
        </c:ser>
        <c:ser>
          <c:idx val="9"/>
          <c:order val="9"/>
          <c:tx>
            <c:strRef>
              <c:f>Charts!$K$43</c:f>
            </c:strRef>
          </c:tx>
          <c:spPr>
            <a:solidFill>
              <a:srgbClr val="DD4477"/>
            </a:solidFill>
          </c:spPr>
          <c:cat>
            <c:strRef>
              <c:f>Charts!$A$44</c:f>
            </c:strRef>
          </c:cat>
          <c:val>
            <c:numRef>
              <c:f>Charts!$K$44</c:f>
            </c:numRef>
          </c:val>
        </c:ser>
        <c:ser>
          <c:idx val="10"/>
          <c:order val="10"/>
          <c:tx>
            <c:strRef>
              <c:f>Charts!$L$43</c:f>
            </c:strRef>
          </c:tx>
          <c:spPr>
            <a:solidFill>
              <a:srgbClr val="AAAA11"/>
            </a:solidFill>
          </c:spPr>
          <c:cat>
            <c:strRef>
              <c:f>Charts!$A$44</c:f>
            </c:strRef>
          </c:cat>
          <c:val>
            <c:numRef>
              <c:f>Charts!$L$44</c:f>
            </c:numRef>
          </c:val>
        </c:ser>
        <c:ser>
          <c:idx val="11"/>
          <c:order val="11"/>
          <c:tx>
            <c:strRef>
              <c:f>Charts!$M$43</c:f>
            </c:strRef>
          </c:tx>
          <c:spPr>
            <a:solidFill>
              <a:srgbClr val="66AA00"/>
            </a:solidFill>
          </c:spPr>
          <c:cat>
            <c:strRef>
              <c:f>Charts!$A$44</c:f>
            </c:strRef>
          </c:cat>
          <c:val>
            <c:numRef>
              <c:f>Charts!$M$44</c:f>
            </c:numRef>
          </c:val>
        </c:ser>
        <c:axId val="1755346629"/>
        <c:axId val="860075069"/>
      </c:barChart>
      <c:catAx>
        <c:axId val="1755346629"/>
        <c:scaling>
          <c:orientation val="minMax"/>
        </c:scaling>
        <c:delete val="0"/>
        <c:axPos val="b"/>
        <c:title>
          <c:tx>
            <c:rich>
              <a:bodyPr/>
              <a:lstStyle/>
              <a:p>
                <a:pPr>
                  <a:defRPr/>
                </a:pPr>
                <a:r>
                  <a:t># threads</a:t>
                </a:r>
              </a:p>
            </c:rich>
          </c:tx>
          <c:overlay val="0"/>
        </c:title>
        <c:txPr>
          <a:bodyPr/>
          <a:lstStyle/>
          <a:p>
            <a:pPr>
              <a:defRPr/>
            </a:pPr>
          </a:p>
        </c:txPr>
        <c:crossAx val="860075069"/>
      </c:catAx>
      <c:valAx>
        <c:axId val="860075069"/>
        <c:scaling>
          <c:orientation val="minMax"/>
        </c:scaling>
        <c:delete val="0"/>
        <c:axPos val="l"/>
        <c:majorGridlines>
          <c:spPr>
            <a:ln>
              <a:solidFill>
                <a:srgbClr val="B7B7B7"/>
              </a:solidFill>
            </a:ln>
          </c:spPr>
        </c:majorGridlines>
        <c:title>
          <c:tx>
            <c:rich>
              <a:bodyPr/>
              <a:lstStyle/>
              <a:p>
                <a:pPr>
                  <a:defRPr/>
                </a:pPr>
                <a:r>
                  <a:t>Throughput (millions of tuples)</a:t>
                </a:r>
              </a:p>
            </c:rich>
          </c:tx>
          <c:overlay val="0"/>
        </c:title>
        <c:numFmt sourceLinked="1" formatCode="General"/>
        <c:tickLblPos val="nextTo"/>
        <c:spPr>
          <a:ln w="47625">
            <a:noFill/>
          </a:ln>
        </c:spPr>
        <c:txPr>
          <a:bodyPr/>
          <a:lstStyle/>
          <a:p>
            <a:pPr>
              <a:defRPr/>
            </a:pPr>
          </a:p>
        </c:txPr>
        <c:crossAx val="1755346629"/>
      </c:valAx>
    </c:plotArea>
    <c:legend>
      <c:legendPos val="r"/>
      <c:overlay val="0"/>
    </c:legend>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Throughput for 1 second, 2-threads</a:t>
            </a:r>
          </a:p>
        </c:rich>
      </c:tx>
      <c:overlay val="0"/>
    </c:title>
    <c:plotArea>
      <c:layout/>
      <c:barChart>
        <c:barDir val="col"/>
        <c:ser>
          <c:idx val="0"/>
          <c:order val="0"/>
          <c:tx>
            <c:strRef>
              <c:f>Charts!$B$51</c:f>
            </c:strRef>
          </c:tx>
          <c:spPr>
            <a:solidFill>
              <a:srgbClr val="4684EE"/>
            </a:solidFill>
          </c:spPr>
          <c:cat>
            <c:strRef>
              <c:f>Charts!$A$52</c:f>
            </c:strRef>
          </c:cat>
          <c:val>
            <c:numRef>
              <c:f>Charts!$B$52</c:f>
            </c:numRef>
          </c:val>
        </c:ser>
        <c:ser>
          <c:idx val="1"/>
          <c:order val="1"/>
          <c:tx>
            <c:strRef>
              <c:f>Charts!$C$51</c:f>
            </c:strRef>
          </c:tx>
          <c:spPr>
            <a:solidFill>
              <a:srgbClr val="DC3912"/>
            </a:solidFill>
          </c:spPr>
          <c:cat>
            <c:strRef>
              <c:f>Charts!$A$52</c:f>
            </c:strRef>
          </c:cat>
          <c:val>
            <c:numRef>
              <c:f>Charts!$C$52</c:f>
            </c:numRef>
          </c:val>
        </c:ser>
        <c:ser>
          <c:idx val="2"/>
          <c:order val="2"/>
          <c:tx>
            <c:strRef>
              <c:f>Charts!$D$51</c:f>
            </c:strRef>
          </c:tx>
          <c:spPr>
            <a:solidFill>
              <a:srgbClr val="FF9900"/>
            </a:solidFill>
          </c:spPr>
          <c:cat>
            <c:strRef>
              <c:f>Charts!$A$52</c:f>
            </c:strRef>
          </c:cat>
          <c:val>
            <c:numRef>
              <c:f>Charts!$D$52</c:f>
            </c:numRef>
          </c:val>
        </c:ser>
        <c:ser>
          <c:idx val="3"/>
          <c:order val="3"/>
          <c:tx>
            <c:strRef>
              <c:f>Charts!$E$51</c:f>
            </c:strRef>
          </c:tx>
          <c:spPr>
            <a:solidFill>
              <a:srgbClr val="008000"/>
            </a:solidFill>
          </c:spPr>
          <c:cat>
            <c:strRef>
              <c:f>Charts!$A$52</c:f>
            </c:strRef>
          </c:cat>
          <c:val>
            <c:numRef>
              <c:f>Charts!$E$52</c:f>
            </c:numRef>
          </c:val>
        </c:ser>
        <c:ser>
          <c:idx val="4"/>
          <c:order val="4"/>
          <c:tx>
            <c:strRef>
              <c:f>Charts!$F$51</c:f>
            </c:strRef>
          </c:tx>
          <c:spPr>
            <a:solidFill>
              <a:srgbClr val="666666"/>
            </a:solidFill>
          </c:spPr>
          <c:cat>
            <c:strRef>
              <c:f>Charts!$A$52</c:f>
            </c:strRef>
          </c:cat>
          <c:val>
            <c:numRef>
              <c:f>Charts!$F$52</c:f>
            </c:numRef>
          </c:val>
        </c:ser>
        <c:ser>
          <c:idx val="5"/>
          <c:order val="5"/>
          <c:tx>
            <c:strRef>
              <c:f>Charts!$G$51</c:f>
            </c:strRef>
          </c:tx>
          <c:spPr>
            <a:solidFill>
              <a:srgbClr val="4942CC"/>
            </a:solidFill>
          </c:spPr>
          <c:cat>
            <c:strRef>
              <c:f>Charts!$A$52</c:f>
            </c:strRef>
          </c:cat>
          <c:val>
            <c:numRef>
              <c:f>Charts!$G$52</c:f>
            </c:numRef>
          </c:val>
        </c:ser>
        <c:ser>
          <c:idx val="6"/>
          <c:order val="6"/>
          <c:tx>
            <c:strRef>
              <c:f>Charts!$H$51</c:f>
            </c:strRef>
          </c:tx>
          <c:spPr>
            <a:solidFill>
              <a:srgbClr val="CB4AC5"/>
            </a:solidFill>
          </c:spPr>
          <c:cat>
            <c:strRef>
              <c:f>Charts!$A$52</c:f>
            </c:strRef>
          </c:cat>
          <c:val>
            <c:numRef>
              <c:f>Charts!$H$52</c:f>
            </c:numRef>
          </c:val>
        </c:ser>
        <c:ser>
          <c:idx val="7"/>
          <c:order val="7"/>
          <c:tx>
            <c:strRef>
              <c:f>Charts!$I$51</c:f>
            </c:strRef>
          </c:tx>
          <c:spPr>
            <a:solidFill>
              <a:srgbClr val="D6AE00"/>
            </a:solidFill>
          </c:spPr>
          <c:cat>
            <c:strRef>
              <c:f>Charts!$A$52</c:f>
            </c:strRef>
          </c:cat>
          <c:val>
            <c:numRef>
              <c:f>Charts!$I$52</c:f>
            </c:numRef>
          </c:val>
        </c:ser>
        <c:ser>
          <c:idx val="8"/>
          <c:order val="8"/>
          <c:tx>
            <c:strRef>
              <c:f>Charts!$J$51</c:f>
            </c:strRef>
          </c:tx>
          <c:spPr>
            <a:solidFill>
              <a:srgbClr val="336699"/>
            </a:solidFill>
          </c:spPr>
          <c:cat>
            <c:strRef>
              <c:f>Charts!$A$52</c:f>
            </c:strRef>
          </c:cat>
          <c:val>
            <c:numRef>
              <c:f>Charts!$J$52</c:f>
            </c:numRef>
          </c:val>
        </c:ser>
        <c:ser>
          <c:idx val="9"/>
          <c:order val="9"/>
          <c:tx>
            <c:strRef>
              <c:f>Charts!$K$51</c:f>
            </c:strRef>
          </c:tx>
          <c:spPr>
            <a:solidFill>
              <a:srgbClr val="DD4477"/>
            </a:solidFill>
          </c:spPr>
          <c:cat>
            <c:strRef>
              <c:f>Charts!$A$52</c:f>
            </c:strRef>
          </c:cat>
          <c:val>
            <c:numRef>
              <c:f>Charts!$K$52</c:f>
            </c:numRef>
          </c:val>
        </c:ser>
        <c:ser>
          <c:idx val="10"/>
          <c:order val="10"/>
          <c:tx>
            <c:strRef>
              <c:f>Charts!$L$51</c:f>
            </c:strRef>
          </c:tx>
          <c:spPr>
            <a:solidFill>
              <a:srgbClr val="AAAA11"/>
            </a:solidFill>
          </c:spPr>
          <c:cat>
            <c:strRef>
              <c:f>Charts!$A$52</c:f>
            </c:strRef>
          </c:cat>
          <c:val>
            <c:numRef>
              <c:f>Charts!$L$52</c:f>
            </c:numRef>
          </c:val>
        </c:ser>
        <c:ser>
          <c:idx val="11"/>
          <c:order val="11"/>
          <c:tx>
            <c:strRef>
              <c:f>Charts!$M$51</c:f>
            </c:strRef>
          </c:tx>
          <c:spPr>
            <a:solidFill>
              <a:srgbClr val="66AA00"/>
            </a:solidFill>
          </c:spPr>
          <c:cat>
            <c:strRef>
              <c:f>Charts!$A$52</c:f>
            </c:strRef>
          </c:cat>
          <c:val>
            <c:numRef>
              <c:f>Charts!$M$52</c:f>
            </c:numRef>
          </c:val>
        </c:ser>
        <c:axId val="354674176"/>
        <c:axId val="751925033"/>
      </c:barChart>
      <c:catAx>
        <c:axId val="354674176"/>
        <c:scaling>
          <c:orientation val="minMax"/>
        </c:scaling>
        <c:delete val="0"/>
        <c:axPos val="b"/>
        <c:title>
          <c:tx>
            <c:rich>
              <a:bodyPr/>
              <a:lstStyle/>
              <a:p>
                <a:pPr>
                  <a:defRPr/>
                </a:pPr>
                <a:r>
                  <a:t># threads</a:t>
                </a:r>
              </a:p>
            </c:rich>
          </c:tx>
          <c:overlay val="0"/>
        </c:title>
        <c:txPr>
          <a:bodyPr/>
          <a:lstStyle/>
          <a:p>
            <a:pPr>
              <a:defRPr/>
            </a:pPr>
          </a:p>
        </c:txPr>
        <c:crossAx val="751925033"/>
      </c:catAx>
      <c:valAx>
        <c:axId val="751925033"/>
        <c:scaling>
          <c:orientation val="minMax"/>
        </c:scaling>
        <c:delete val="0"/>
        <c:axPos val="l"/>
        <c:majorGridlines>
          <c:spPr>
            <a:ln>
              <a:solidFill>
                <a:srgbClr val="B7B7B7"/>
              </a:solidFill>
            </a:ln>
          </c:spPr>
        </c:majorGridlines>
        <c:title>
          <c:tx>
            <c:rich>
              <a:bodyPr/>
              <a:lstStyle/>
              <a:p>
                <a:pPr>
                  <a:defRPr/>
                </a:pPr>
                <a:r>
                  <a:t>Throughput (millions of tuples)</a:t>
                </a:r>
              </a:p>
            </c:rich>
          </c:tx>
          <c:overlay val="0"/>
        </c:title>
        <c:numFmt sourceLinked="1" formatCode="General"/>
        <c:tickLblPos val="nextTo"/>
        <c:spPr>
          <a:ln w="47625">
            <a:noFill/>
          </a:ln>
        </c:spPr>
        <c:txPr>
          <a:bodyPr/>
          <a:lstStyle/>
          <a:p>
            <a:pPr>
              <a:defRPr/>
            </a:pPr>
          </a:p>
        </c:txPr>
        <c:crossAx val="354674176"/>
      </c:valAx>
    </c:plotArea>
    <c:legend>
      <c:legendPos val="r"/>
      <c:overlay val="0"/>
    </c:legend>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Throughput for 1 second, 4 threads</a:t>
            </a:r>
          </a:p>
        </c:rich>
      </c:tx>
      <c:overlay val="0"/>
    </c:title>
    <c:plotArea>
      <c:layout/>
      <c:barChart>
        <c:barDir val="col"/>
        <c:ser>
          <c:idx val="0"/>
          <c:order val="0"/>
          <c:tx>
            <c:strRef>
              <c:f>Charts!$B$54</c:f>
            </c:strRef>
          </c:tx>
          <c:spPr>
            <a:solidFill>
              <a:srgbClr val="4684EE"/>
            </a:solidFill>
          </c:spPr>
          <c:cat>
            <c:strRef>
              <c:f>Charts!$A$55</c:f>
            </c:strRef>
          </c:cat>
          <c:val>
            <c:numRef>
              <c:f>Charts!$B$55</c:f>
            </c:numRef>
          </c:val>
        </c:ser>
        <c:ser>
          <c:idx val="1"/>
          <c:order val="1"/>
          <c:tx>
            <c:strRef>
              <c:f>Charts!$C$54</c:f>
            </c:strRef>
          </c:tx>
          <c:spPr>
            <a:solidFill>
              <a:srgbClr val="DC3912"/>
            </a:solidFill>
          </c:spPr>
          <c:cat>
            <c:strRef>
              <c:f>Charts!$A$55</c:f>
            </c:strRef>
          </c:cat>
          <c:val>
            <c:numRef>
              <c:f>Charts!$C$55</c:f>
            </c:numRef>
          </c:val>
        </c:ser>
        <c:ser>
          <c:idx val="2"/>
          <c:order val="2"/>
          <c:tx>
            <c:strRef>
              <c:f>Charts!$D$54</c:f>
            </c:strRef>
          </c:tx>
          <c:spPr>
            <a:solidFill>
              <a:srgbClr val="FF9900"/>
            </a:solidFill>
          </c:spPr>
          <c:cat>
            <c:strRef>
              <c:f>Charts!$A$55</c:f>
            </c:strRef>
          </c:cat>
          <c:val>
            <c:numRef>
              <c:f>Charts!$D$55</c:f>
            </c:numRef>
          </c:val>
        </c:ser>
        <c:ser>
          <c:idx val="3"/>
          <c:order val="3"/>
          <c:tx>
            <c:strRef>
              <c:f>Charts!$E$54</c:f>
            </c:strRef>
          </c:tx>
          <c:spPr>
            <a:solidFill>
              <a:srgbClr val="008000"/>
            </a:solidFill>
          </c:spPr>
          <c:cat>
            <c:strRef>
              <c:f>Charts!$A$55</c:f>
            </c:strRef>
          </c:cat>
          <c:val>
            <c:numRef>
              <c:f>Charts!$E$55</c:f>
            </c:numRef>
          </c:val>
        </c:ser>
        <c:ser>
          <c:idx val="4"/>
          <c:order val="4"/>
          <c:tx>
            <c:strRef>
              <c:f>Charts!$F$54</c:f>
            </c:strRef>
          </c:tx>
          <c:spPr>
            <a:solidFill>
              <a:srgbClr val="666666"/>
            </a:solidFill>
          </c:spPr>
          <c:cat>
            <c:strRef>
              <c:f>Charts!$A$55</c:f>
            </c:strRef>
          </c:cat>
          <c:val>
            <c:numRef>
              <c:f>Charts!$F$55</c:f>
            </c:numRef>
          </c:val>
        </c:ser>
        <c:ser>
          <c:idx val="5"/>
          <c:order val="5"/>
          <c:tx>
            <c:strRef>
              <c:f>Charts!$G$54</c:f>
            </c:strRef>
          </c:tx>
          <c:spPr>
            <a:solidFill>
              <a:srgbClr val="4942CC"/>
            </a:solidFill>
          </c:spPr>
          <c:cat>
            <c:strRef>
              <c:f>Charts!$A$55</c:f>
            </c:strRef>
          </c:cat>
          <c:val>
            <c:numRef>
              <c:f>Charts!$G$55</c:f>
            </c:numRef>
          </c:val>
        </c:ser>
        <c:ser>
          <c:idx val="6"/>
          <c:order val="6"/>
          <c:tx>
            <c:strRef>
              <c:f>Charts!$H$54</c:f>
            </c:strRef>
          </c:tx>
          <c:spPr>
            <a:solidFill>
              <a:srgbClr val="CB4AC5"/>
            </a:solidFill>
          </c:spPr>
          <c:cat>
            <c:strRef>
              <c:f>Charts!$A$55</c:f>
            </c:strRef>
          </c:cat>
          <c:val>
            <c:numRef>
              <c:f>Charts!$H$55</c:f>
            </c:numRef>
          </c:val>
        </c:ser>
        <c:ser>
          <c:idx val="7"/>
          <c:order val="7"/>
          <c:tx>
            <c:strRef>
              <c:f>Charts!$I$54</c:f>
            </c:strRef>
          </c:tx>
          <c:spPr>
            <a:solidFill>
              <a:srgbClr val="D6AE00"/>
            </a:solidFill>
          </c:spPr>
          <c:cat>
            <c:strRef>
              <c:f>Charts!$A$55</c:f>
            </c:strRef>
          </c:cat>
          <c:val>
            <c:numRef>
              <c:f>Charts!$I$55</c:f>
            </c:numRef>
          </c:val>
        </c:ser>
        <c:ser>
          <c:idx val="8"/>
          <c:order val="8"/>
          <c:tx>
            <c:strRef>
              <c:f>Charts!$J$54</c:f>
            </c:strRef>
          </c:tx>
          <c:spPr>
            <a:solidFill>
              <a:srgbClr val="336699"/>
            </a:solidFill>
          </c:spPr>
          <c:cat>
            <c:strRef>
              <c:f>Charts!$A$55</c:f>
            </c:strRef>
          </c:cat>
          <c:val>
            <c:numRef>
              <c:f>Charts!$J$55</c:f>
            </c:numRef>
          </c:val>
        </c:ser>
        <c:ser>
          <c:idx val="9"/>
          <c:order val="9"/>
          <c:tx>
            <c:strRef>
              <c:f>Charts!$K$54</c:f>
            </c:strRef>
          </c:tx>
          <c:spPr>
            <a:solidFill>
              <a:srgbClr val="DD4477"/>
            </a:solidFill>
          </c:spPr>
          <c:cat>
            <c:strRef>
              <c:f>Charts!$A$55</c:f>
            </c:strRef>
          </c:cat>
          <c:val>
            <c:numRef>
              <c:f>Charts!$K$55</c:f>
            </c:numRef>
          </c:val>
        </c:ser>
        <c:ser>
          <c:idx val="10"/>
          <c:order val="10"/>
          <c:tx>
            <c:strRef>
              <c:f>Charts!$L$54</c:f>
            </c:strRef>
          </c:tx>
          <c:spPr>
            <a:solidFill>
              <a:srgbClr val="AAAA11"/>
            </a:solidFill>
          </c:spPr>
          <c:cat>
            <c:strRef>
              <c:f>Charts!$A$55</c:f>
            </c:strRef>
          </c:cat>
          <c:val>
            <c:numRef>
              <c:f>Charts!$L$55</c:f>
            </c:numRef>
          </c:val>
        </c:ser>
        <c:ser>
          <c:idx val="11"/>
          <c:order val="11"/>
          <c:tx>
            <c:strRef>
              <c:f>Charts!$M$54</c:f>
            </c:strRef>
          </c:tx>
          <c:spPr>
            <a:solidFill>
              <a:srgbClr val="66AA00"/>
            </a:solidFill>
          </c:spPr>
          <c:cat>
            <c:strRef>
              <c:f>Charts!$A$55</c:f>
            </c:strRef>
          </c:cat>
          <c:val>
            <c:numRef>
              <c:f>Charts!$M$55</c:f>
            </c:numRef>
          </c:val>
        </c:ser>
        <c:axId val="74009221"/>
        <c:axId val="553955334"/>
      </c:barChart>
      <c:catAx>
        <c:axId val="74009221"/>
        <c:scaling>
          <c:orientation val="minMax"/>
        </c:scaling>
        <c:delete val="0"/>
        <c:axPos val="b"/>
        <c:title>
          <c:tx>
            <c:rich>
              <a:bodyPr/>
              <a:lstStyle/>
              <a:p>
                <a:pPr>
                  <a:defRPr/>
                </a:pPr>
                <a:r>
                  <a:t>#threads</a:t>
                </a:r>
              </a:p>
            </c:rich>
          </c:tx>
          <c:overlay val="0"/>
        </c:title>
        <c:txPr>
          <a:bodyPr/>
          <a:lstStyle/>
          <a:p>
            <a:pPr>
              <a:defRPr/>
            </a:pPr>
          </a:p>
        </c:txPr>
        <c:crossAx val="553955334"/>
      </c:catAx>
      <c:valAx>
        <c:axId val="553955334"/>
        <c:scaling>
          <c:orientation val="minMax"/>
        </c:scaling>
        <c:delete val="0"/>
        <c:axPos val="l"/>
        <c:majorGridlines>
          <c:spPr>
            <a:ln>
              <a:solidFill>
                <a:srgbClr val="B7B7B7"/>
              </a:solidFill>
            </a:ln>
          </c:spPr>
        </c:majorGridlines>
        <c:title>
          <c:tx>
            <c:rich>
              <a:bodyPr/>
              <a:lstStyle/>
              <a:p>
                <a:pPr>
                  <a:defRPr/>
                </a:pPr>
                <a:r>
                  <a:t>Throughput (millions of tuples)</a:t>
                </a:r>
              </a:p>
            </c:rich>
          </c:tx>
          <c:overlay val="0"/>
        </c:title>
        <c:numFmt sourceLinked="1" formatCode="General"/>
        <c:tickLblPos val="nextTo"/>
        <c:spPr>
          <a:ln w="47625">
            <a:noFill/>
          </a:ln>
        </c:spPr>
        <c:txPr>
          <a:bodyPr/>
          <a:lstStyle/>
          <a:p>
            <a:pPr>
              <a:defRPr/>
            </a:pPr>
          </a:p>
        </c:txPr>
        <c:crossAx val="74009221"/>
      </c:valAx>
    </c:plotArea>
    <c:legend>
      <c:legendPos val="r"/>
      <c:overlay val="0"/>
    </c:legend>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Throughput for 1 second</a:t>
            </a:r>
          </a:p>
        </c:rich>
      </c:tx>
      <c:overlay val="0"/>
    </c:title>
    <c:plotArea>
      <c:layout/>
      <c:barChart>
        <c:barDir val="col"/>
        <c:ser>
          <c:idx val="0"/>
          <c:order val="0"/>
          <c:tx>
            <c:strRef>
              <c:f>Charts!$B$43</c:f>
            </c:strRef>
          </c:tx>
          <c:spPr>
            <a:solidFill>
              <a:srgbClr val="4684EE"/>
            </a:solidFill>
          </c:spPr>
          <c:cat>
            <c:strRef>
              <c:f>Charts!$A$44:$A$46</c:f>
            </c:strRef>
          </c:cat>
          <c:val>
            <c:numRef>
              <c:f>Charts!$B$44:$B$46</c:f>
            </c:numRef>
          </c:val>
        </c:ser>
        <c:ser>
          <c:idx val="1"/>
          <c:order val="1"/>
          <c:tx>
            <c:strRef>
              <c:f>Charts!$C$43</c:f>
            </c:strRef>
          </c:tx>
          <c:spPr>
            <a:solidFill>
              <a:srgbClr val="DC3912"/>
            </a:solidFill>
          </c:spPr>
          <c:cat>
            <c:strRef>
              <c:f>Charts!$A$44:$A$46</c:f>
            </c:strRef>
          </c:cat>
          <c:val>
            <c:numRef>
              <c:f>Charts!$C$44:$C$46</c:f>
            </c:numRef>
          </c:val>
        </c:ser>
        <c:ser>
          <c:idx val="2"/>
          <c:order val="2"/>
          <c:tx>
            <c:strRef>
              <c:f>Charts!$D$43</c:f>
            </c:strRef>
          </c:tx>
          <c:spPr>
            <a:solidFill>
              <a:srgbClr val="FF9900"/>
            </a:solidFill>
          </c:spPr>
          <c:cat>
            <c:strRef>
              <c:f>Charts!$A$44:$A$46</c:f>
            </c:strRef>
          </c:cat>
          <c:val>
            <c:numRef>
              <c:f>Charts!$D$44:$D$46</c:f>
            </c:numRef>
          </c:val>
        </c:ser>
        <c:ser>
          <c:idx val="3"/>
          <c:order val="3"/>
          <c:tx>
            <c:strRef>
              <c:f>Charts!$E$43</c:f>
            </c:strRef>
          </c:tx>
          <c:spPr>
            <a:solidFill>
              <a:srgbClr val="008000"/>
            </a:solidFill>
          </c:spPr>
          <c:cat>
            <c:strRef>
              <c:f>Charts!$A$44:$A$46</c:f>
            </c:strRef>
          </c:cat>
          <c:val>
            <c:numRef>
              <c:f>Charts!$E$44:$E$46</c:f>
            </c:numRef>
          </c:val>
        </c:ser>
        <c:ser>
          <c:idx val="4"/>
          <c:order val="4"/>
          <c:tx>
            <c:strRef>
              <c:f>Charts!$F$43</c:f>
            </c:strRef>
          </c:tx>
          <c:spPr>
            <a:solidFill>
              <a:srgbClr val="666666"/>
            </a:solidFill>
          </c:spPr>
          <c:cat>
            <c:strRef>
              <c:f>Charts!$A$44:$A$46</c:f>
            </c:strRef>
          </c:cat>
          <c:val>
            <c:numRef>
              <c:f>Charts!$F$44:$F$46</c:f>
            </c:numRef>
          </c:val>
        </c:ser>
        <c:ser>
          <c:idx val="5"/>
          <c:order val="5"/>
          <c:tx>
            <c:strRef>
              <c:f>Charts!$G$43</c:f>
            </c:strRef>
          </c:tx>
          <c:spPr>
            <a:solidFill>
              <a:srgbClr val="4942CC"/>
            </a:solidFill>
          </c:spPr>
          <c:cat>
            <c:strRef>
              <c:f>Charts!$A$44:$A$46</c:f>
            </c:strRef>
          </c:cat>
          <c:val>
            <c:numRef>
              <c:f>Charts!$G$44:$G$46</c:f>
            </c:numRef>
          </c:val>
        </c:ser>
        <c:ser>
          <c:idx val="6"/>
          <c:order val="6"/>
          <c:tx>
            <c:strRef>
              <c:f>Charts!$H$43</c:f>
            </c:strRef>
          </c:tx>
          <c:spPr>
            <a:solidFill>
              <a:srgbClr val="CB4AC5"/>
            </a:solidFill>
          </c:spPr>
          <c:cat>
            <c:strRef>
              <c:f>Charts!$A$44:$A$46</c:f>
            </c:strRef>
          </c:cat>
          <c:val>
            <c:numRef>
              <c:f>Charts!$H$44:$H$46</c:f>
            </c:numRef>
          </c:val>
        </c:ser>
        <c:ser>
          <c:idx val="7"/>
          <c:order val="7"/>
          <c:tx>
            <c:strRef>
              <c:f>Charts!$I$43</c:f>
            </c:strRef>
          </c:tx>
          <c:spPr>
            <a:solidFill>
              <a:srgbClr val="D6AE00"/>
            </a:solidFill>
          </c:spPr>
          <c:cat>
            <c:strRef>
              <c:f>Charts!$A$44:$A$46</c:f>
            </c:strRef>
          </c:cat>
          <c:val>
            <c:numRef>
              <c:f>Charts!$I$44:$I$46</c:f>
            </c:numRef>
          </c:val>
        </c:ser>
        <c:ser>
          <c:idx val="8"/>
          <c:order val="8"/>
          <c:tx>
            <c:strRef>
              <c:f>Charts!$J$43</c:f>
            </c:strRef>
          </c:tx>
          <c:spPr>
            <a:solidFill>
              <a:srgbClr val="336699"/>
            </a:solidFill>
          </c:spPr>
          <c:cat>
            <c:strRef>
              <c:f>Charts!$A$44:$A$46</c:f>
            </c:strRef>
          </c:cat>
          <c:val>
            <c:numRef>
              <c:f>Charts!$J$44:$J$46</c:f>
            </c:numRef>
          </c:val>
        </c:ser>
        <c:ser>
          <c:idx val="9"/>
          <c:order val="9"/>
          <c:tx>
            <c:strRef>
              <c:f>Charts!$K$43</c:f>
            </c:strRef>
          </c:tx>
          <c:spPr>
            <a:solidFill>
              <a:srgbClr val="DD4477"/>
            </a:solidFill>
          </c:spPr>
          <c:cat>
            <c:strRef>
              <c:f>Charts!$A$44:$A$46</c:f>
            </c:strRef>
          </c:cat>
          <c:val>
            <c:numRef>
              <c:f>Charts!$K$44:$K$46</c:f>
            </c:numRef>
          </c:val>
        </c:ser>
        <c:ser>
          <c:idx val="10"/>
          <c:order val="10"/>
          <c:tx>
            <c:strRef>
              <c:f>Charts!$L$43</c:f>
            </c:strRef>
          </c:tx>
          <c:spPr>
            <a:solidFill>
              <a:srgbClr val="AAAA11"/>
            </a:solidFill>
          </c:spPr>
          <c:cat>
            <c:strRef>
              <c:f>Charts!$A$44:$A$46</c:f>
            </c:strRef>
          </c:cat>
          <c:val>
            <c:numRef>
              <c:f>Charts!$L$44:$L$46</c:f>
            </c:numRef>
          </c:val>
        </c:ser>
        <c:ser>
          <c:idx val="11"/>
          <c:order val="11"/>
          <c:tx>
            <c:strRef>
              <c:f>Charts!$M$43</c:f>
            </c:strRef>
          </c:tx>
          <c:spPr>
            <a:solidFill>
              <a:srgbClr val="66AA00"/>
            </a:solidFill>
          </c:spPr>
          <c:cat>
            <c:strRef>
              <c:f>Charts!$A$44:$A$46</c:f>
            </c:strRef>
          </c:cat>
          <c:val>
            <c:numRef>
              <c:f>Charts!$M$44:$M$46</c:f>
            </c:numRef>
          </c:val>
        </c:ser>
        <c:axId val="1656895944"/>
        <c:axId val="2129760551"/>
      </c:barChart>
      <c:catAx>
        <c:axId val="1656895944"/>
        <c:scaling>
          <c:orientation val="minMax"/>
        </c:scaling>
        <c:delete val="0"/>
        <c:axPos val="b"/>
        <c:title>
          <c:tx>
            <c:rich>
              <a:bodyPr/>
              <a:lstStyle/>
              <a:p>
                <a:pPr>
                  <a:defRPr/>
                </a:pPr>
                <a:r>
                  <a:t># threads</a:t>
                </a:r>
              </a:p>
            </c:rich>
          </c:tx>
          <c:overlay val="0"/>
        </c:title>
        <c:txPr>
          <a:bodyPr/>
          <a:lstStyle/>
          <a:p>
            <a:pPr>
              <a:defRPr/>
            </a:pPr>
          </a:p>
        </c:txPr>
        <c:crossAx val="2129760551"/>
      </c:catAx>
      <c:valAx>
        <c:axId val="2129760551"/>
        <c:scaling>
          <c:orientation val="minMax"/>
        </c:scaling>
        <c:delete val="0"/>
        <c:axPos val="l"/>
        <c:majorGridlines>
          <c:spPr>
            <a:ln>
              <a:solidFill>
                <a:srgbClr val="B7B7B7"/>
              </a:solidFill>
            </a:ln>
          </c:spPr>
        </c:majorGridlines>
        <c:title>
          <c:tx>
            <c:rich>
              <a:bodyPr/>
              <a:lstStyle/>
              <a:p>
                <a:pPr>
                  <a:defRPr/>
                </a:pPr>
                <a:r>
                  <a:t>Throughput (millions of tuples)</a:t>
                </a:r>
              </a:p>
            </c:rich>
          </c:tx>
          <c:overlay val="0"/>
        </c:title>
        <c:numFmt sourceLinked="1" formatCode="General"/>
        <c:tickLblPos val="nextTo"/>
        <c:spPr>
          <a:ln w="47625">
            <a:noFill/>
          </a:ln>
        </c:spPr>
        <c:txPr>
          <a:bodyPr/>
          <a:lstStyle/>
          <a:p>
            <a:pPr>
              <a:defRPr/>
            </a:pPr>
          </a:p>
        </c:txPr>
        <c:crossAx val="1656895944"/>
      </c:valAx>
    </c:plotArea>
    <c:legend>
      <c:legendPos val="r"/>
      <c:overlay val="0"/>
    </c:legend>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Scaleup</a:t>
            </a:r>
          </a:p>
        </c:rich>
      </c:tx>
      <c:overlay val="0"/>
    </c:title>
    <c:plotArea>
      <c:layout/>
      <c:barChart>
        <c:barDir val="col"/>
        <c:ser>
          <c:idx val="0"/>
          <c:order val="0"/>
          <c:tx>
            <c:strRef>
              <c:f>Charts!$B$58</c:f>
            </c:strRef>
          </c:tx>
          <c:spPr>
            <a:solidFill>
              <a:srgbClr val="4684EE"/>
            </a:solidFill>
          </c:spPr>
          <c:cat>
            <c:strRef>
              <c:f>Charts!$A$59:$A$61</c:f>
            </c:strRef>
          </c:cat>
          <c:val>
            <c:numRef>
              <c:f>Charts!$B$59:$B$61</c:f>
            </c:numRef>
          </c:val>
        </c:ser>
        <c:ser>
          <c:idx val="1"/>
          <c:order val="1"/>
          <c:tx>
            <c:strRef>
              <c:f>Charts!$C$58</c:f>
            </c:strRef>
          </c:tx>
          <c:spPr>
            <a:solidFill>
              <a:srgbClr val="DC3912"/>
            </a:solidFill>
          </c:spPr>
          <c:cat>
            <c:strRef>
              <c:f>Charts!$A$59:$A$61</c:f>
            </c:strRef>
          </c:cat>
          <c:val>
            <c:numRef>
              <c:f>Charts!$C$59:$C$61</c:f>
            </c:numRef>
          </c:val>
        </c:ser>
        <c:ser>
          <c:idx val="2"/>
          <c:order val="2"/>
          <c:tx>
            <c:strRef>
              <c:f>Charts!$D$58</c:f>
            </c:strRef>
          </c:tx>
          <c:spPr>
            <a:solidFill>
              <a:srgbClr val="FF9900"/>
            </a:solidFill>
          </c:spPr>
          <c:cat>
            <c:strRef>
              <c:f>Charts!$A$59:$A$61</c:f>
            </c:strRef>
          </c:cat>
          <c:val>
            <c:numRef>
              <c:f>Charts!$D$59:$D$61</c:f>
            </c:numRef>
          </c:val>
        </c:ser>
        <c:ser>
          <c:idx val="3"/>
          <c:order val="3"/>
          <c:tx>
            <c:strRef>
              <c:f>Charts!$E$58</c:f>
            </c:strRef>
          </c:tx>
          <c:spPr>
            <a:solidFill>
              <a:srgbClr val="008000"/>
            </a:solidFill>
          </c:spPr>
          <c:cat>
            <c:strRef>
              <c:f>Charts!$A$59:$A$61</c:f>
            </c:strRef>
          </c:cat>
          <c:val>
            <c:numRef>
              <c:f>Charts!$E$59:$E$61</c:f>
            </c:numRef>
          </c:val>
        </c:ser>
        <c:axId val="183126152"/>
        <c:axId val="1640428691"/>
      </c:barChart>
      <c:catAx>
        <c:axId val="183126152"/>
        <c:scaling>
          <c:orientation val="minMax"/>
        </c:scaling>
        <c:delete val="0"/>
        <c:axPos val="b"/>
        <c:title>
          <c:tx>
            <c:rich>
              <a:bodyPr/>
              <a:lstStyle/>
              <a:p>
                <a:pPr>
                  <a:defRPr/>
                </a:pPr>
                <a:r>
                  <a:t>#threads, #tuples</a:t>
                </a:r>
              </a:p>
            </c:rich>
          </c:tx>
          <c:overlay val="0"/>
        </c:title>
        <c:txPr>
          <a:bodyPr/>
          <a:lstStyle/>
          <a:p>
            <a:pPr>
              <a:defRPr/>
            </a:pPr>
          </a:p>
        </c:txPr>
        <c:crossAx val="1640428691"/>
      </c:catAx>
      <c:valAx>
        <c:axId val="1640428691"/>
        <c:scaling>
          <c:orientation val="minMax"/>
        </c:scaling>
        <c:delete val="0"/>
        <c:axPos val="l"/>
        <c:majorGridlines>
          <c:spPr>
            <a:ln>
              <a:solidFill>
                <a:srgbClr val="B7B7B7"/>
              </a:solidFill>
            </a:ln>
          </c:spPr>
        </c:majorGridlines>
        <c:title>
          <c:tx>
            <c:rich>
              <a:bodyPr/>
              <a:lstStyle/>
              <a:p>
                <a:pPr>
                  <a:defRPr/>
                </a:pPr>
                <a:r>
                  <a:t>Time (miliseconds)</a:t>
                </a:r>
              </a:p>
            </c:rich>
          </c:tx>
          <c:overlay val="0"/>
        </c:title>
        <c:numFmt sourceLinked="1" formatCode="General"/>
        <c:tickLblPos val="nextTo"/>
        <c:spPr>
          <a:ln w="47625">
            <a:noFill/>
          </a:ln>
        </c:spPr>
        <c:txPr>
          <a:bodyPr/>
          <a:lstStyle/>
          <a:p>
            <a:pPr>
              <a:defRPr/>
            </a:pPr>
          </a:p>
        </c:txPr>
        <c:crossAx val="183126152"/>
      </c:valAx>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L1 Data cache misses (%)</a:t>
            </a:r>
          </a:p>
        </c:rich>
      </c:tx>
      <c:overlay val="0"/>
    </c:title>
    <c:plotArea>
      <c:layout/>
      <c:barChart>
        <c:barDir val="col"/>
        <c:ser>
          <c:idx val="0"/>
          <c:order val="0"/>
          <c:tx>
            <c:strRef>
              <c:f>Charts!$B$106</c:f>
            </c:strRef>
          </c:tx>
          <c:spPr>
            <a:solidFill>
              <a:srgbClr val="4684EE"/>
            </a:solidFill>
          </c:spPr>
          <c:cat>
            <c:strRef>
              <c:f>Charts!$A$107:$A$110</c:f>
            </c:strRef>
          </c:cat>
          <c:val>
            <c:numRef>
              <c:f>Charts!$B$107:$B$110</c:f>
            </c:numRef>
          </c:val>
        </c:ser>
        <c:ser>
          <c:idx val="1"/>
          <c:order val="1"/>
          <c:tx>
            <c:strRef>
              <c:f>Charts!$C$106</c:f>
            </c:strRef>
          </c:tx>
          <c:spPr>
            <a:solidFill>
              <a:srgbClr val="DC3912"/>
            </a:solidFill>
          </c:spPr>
          <c:cat>
            <c:strRef>
              <c:f>Charts!$A$107:$A$110</c:f>
            </c:strRef>
          </c:cat>
          <c:val>
            <c:numRef>
              <c:f>Charts!$C$107:$C$110</c:f>
            </c:numRef>
          </c:val>
        </c:ser>
        <c:ser>
          <c:idx val="2"/>
          <c:order val="2"/>
          <c:tx>
            <c:strRef>
              <c:f>Charts!$D$106</c:f>
            </c:strRef>
          </c:tx>
          <c:spPr>
            <a:solidFill>
              <a:srgbClr val="FF9900"/>
            </a:solidFill>
          </c:spPr>
          <c:cat>
            <c:strRef>
              <c:f>Charts!$A$107:$A$110</c:f>
            </c:strRef>
          </c:cat>
          <c:val>
            <c:numRef>
              <c:f>Charts!$D$107:$D$110</c:f>
            </c:numRef>
          </c:val>
        </c:ser>
        <c:ser>
          <c:idx val="3"/>
          <c:order val="3"/>
          <c:tx>
            <c:strRef>
              <c:f>Charts!$E$106</c:f>
            </c:strRef>
          </c:tx>
          <c:spPr>
            <a:solidFill>
              <a:srgbClr val="008000"/>
            </a:solidFill>
          </c:spPr>
          <c:cat>
            <c:strRef>
              <c:f>Charts!$A$107:$A$110</c:f>
            </c:strRef>
          </c:cat>
          <c:val>
            <c:numRef>
              <c:f>Charts!$E$107:$E$110</c:f>
            </c:numRef>
          </c:val>
        </c:ser>
        <c:ser>
          <c:idx val="4"/>
          <c:order val="4"/>
          <c:tx>
            <c:strRef>
              <c:f>Charts!$F$106</c:f>
            </c:strRef>
          </c:tx>
          <c:spPr>
            <a:solidFill>
              <a:srgbClr val="666666"/>
            </a:solidFill>
          </c:spPr>
          <c:cat>
            <c:strRef>
              <c:f>Charts!$A$107:$A$110</c:f>
            </c:strRef>
          </c:cat>
          <c:val>
            <c:numRef>
              <c:f>Charts!$F$107:$F$110</c:f>
            </c:numRef>
          </c:val>
        </c:ser>
        <c:ser>
          <c:idx val="5"/>
          <c:order val="5"/>
          <c:tx>
            <c:strRef>
              <c:f>Charts!$G$106</c:f>
            </c:strRef>
          </c:tx>
          <c:spPr>
            <a:solidFill>
              <a:srgbClr val="4942CC"/>
            </a:solidFill>
          </c:spPr>
          <c:cat>
            <c:strRef>
              <c:f>Charts!$A$107:$A$110</c:f>
            </c:strRef>
          </c:cat>
          <c:val>
            <c:numRef>
              <c:f>Charts!$G$107:$G$110</c:f>
            </c:numRef>
          </c:val>
        </c:ser>
        <c:ser>
          <c:idx val="6"/>
          <c:order val="6"/>
          <c:tx>
            <c:strRef>
              <c:f>Charts!$H$106</c:f>
            </c:strRef>
          </c:tx>
          <c:spPr>
            <a:solidFill>
              <a:srgbClr val="CB4AC5"/>
            </a:solidFill>
          </c:spPr>
          <c:cat>
            <c:strRef>
              <c:f>Charts!$A$107:$A$110</c:f>
            </c:strRef>
          </c:cat>
          <c:val>
            <c:numRef>
              <c:f>Charts!$H$107:$H$110</c:f>
            </c:numRef>
          </c:val>
        </c:ser>
        <c:ser>
          <c:idx val="7"/>
          <c:order val="7"/>
          <c:tx>
            <c:strRef>
              <c:f>Charts!$I$106</c:f>
            </c:strRef>
          </c:tx>
          <c:spPr>
            <a:solidFill>
              <a:srgbClr val="D6AE00"/>
            </a:solidFill>
          </c:spPr>
          <c:cat>
            <c:strRef>
              <c:f>Charts!$A$107:$A$110</c:f>
            </c:strRef>
          </c:cat>
          <c:val>
            <c:numRef>
              <c:f>Charts!$I$107:$I$110</c:f>
            </c:numRef>
          </c:val>
        </c:ser>
        <c:ser>
          <c:idx val="8"/>
          <c:order val="8"/>
          <c:tx>
            <c:strRef>
              <c:f>Charts!$J$106</c:f>
            </c:strRef>
          </c:tx>
          <c:spPr>
            <a:solidFill>
              <a:srgbClr val="336699"/>
            </a:solidFill>
          </c:spPr>
          <c:cat>
            <c:strRef>
              <c:f>Charts!$A$107:$A$110</c:f>
            </c:strRef>
          </c:cat>
          <c:val>
            <c:numRef>
              <c:f>Charts!$J$107:$J$110</c:f>
            </c:numRef>
          </c:val>
        </c:ser>
        <c:ser>
          <c:idx val="9"/>
          <c:order val="9"/>
          <c:tx>
            <c:strRef>
              <c:f>Charts!$K$106</c:f>
            </c:strRef>
          </c:tx>
          <c:spPr>
            <a:solidFill>
              <a:srgbClr val="DD4477"/>
            </a:solidFill>
          </c:spPr>
          <c:cat>
            <c:strRef>
              <c:f>Charts!$A$107:$A$110</c:f>
            </c:strRef>
          </c:cat>
          <c:val>
            <c:numRef>
              <c:f>Charts!$K$107:$K$110</c:f>
            </c:numRef>
          </c:val>
        </c:ser>
        <c:ser>
          <c:idx val="10"/>
          <c:order val="10"/>
          <c:tx>
            <c:strRef>
              <c:f>Charts!$L$106</c:f>
            </c:strRef>
          </c:tx>
          <c:spPr>
            <a:solidFill>
              <a:srgbClr val="AAAA11"/>
            </a:solidFill>
          </c:spPr>
          <c:cat>
            <c:strRef>
              <c:f>Charts!$A$107:$A$110</c:f>
            </c:strRef>
          </c:cat>
          <c:val>
            <c:numRef>
              <c:f>Charts!$L$107:$L$110</c:f>
            </c:numRef>
          </c:val>
        </c:ser>
        <c:ser>
          <c:idx val="11"/>
          <c:order val="11"/>
          <c:tx>
            <c:strRef>
              <c:f>Charts!$M$106</c:f>
            </c:strRef>
          </c:tx>
          <c:spPr>
            <a:solidFill>
              <a:srgbClr val="66AA00"/>
            </a:solidFill>
          </c:spPr>
          <c:cat>
            <c:strRef>
              <c:f>Charts!$A$107:$A$110</c:f>
            </c:strRef>
          </c:cat>
          <c:val>
            <c:numRef>
              <c:f>Charts!$M$107:$M$110</c:f>
            </c:numRef>
          </c:val>
        </c:ser>
        <c:axId val="54437606"/>
        <c:axId val="1253027616"/>
      </c:barChart>
      <c:catAx>
        <c:axId val="54437606"/>
        <c:scaling>
          <c:orientation val="minMax"/>
        </c:scaling>
        <c:delete val="0"/>
        <c:axPos val="b"/>
        <c:title>
          <c:tx>
            <c:rich>
              <a:bodyPr/>
              <a:lstStyle/>
              <a:p>
                <a:pPr>
                  <a:defRPr/>
                </a:pPr>
                <a:r>
                  <a:t># threads</a:t>
                </a:r>
              </a:p>
            </c:rich>
          </c:tx>
          <c:overlay val="0"/>
        </c:title>
        <c:txPr>
          <a:bodyPr/>
          <a:lstStyle/>
          <a:p>
            <a:pPr>
              <a:defRPr/>
            </a:pPr>
          </a:p>
        </c:txPr>
        <c:crossAx val="1253027616"/>
      </c:catAx>
      <c:valAx>
        <c:axId val="1253027616"/>
        <c:scaling>
          <c:orientation val="minMax"/>
        </c:scaling>
        <c:delete val="0"/>
        <c:axPos val="l"/>
        <c:majorGridlines>
          <c:spPr>
            <a:ln>
              <a:solidFill>
                <a:srgbClr val="B7B7B7"/>
              </a:solidFill>
            </a:ln>
          </c:spPr>
        </c:majorGridlines>
        <c:title>
          <c:tx>
            <c:rich>
              <a:bodyPr/>
              <a:lstStyle/>
              <a:p>
                <a:pPr>
                  <a:defRPr/>
                </a:pPr>
                <a:r>
                  <a:t>% misses</a:t>
                </a:r>
              </a:p>
            </c:rich>
          </c:tx>
          <c:overlay val="0"/>
        </c:title>
        <c:numFmt sourceLinked="1" formatCode="General"/>
        <c:tickLblPos val="nextTo"/>
        <c:spPr>
          <a:ln w="47625">
            <a:noFill/>
          </a:ln>
        </c:spPr>
        <c:txPr>
          <a:bodyPr/>
          <a:lstStyle/>
          <a:p>
            <a:pPr>
              <a:defRPr/>
            </a:pPr>
          </a:p>
        </c:txPr>
        <c:crossAx val="54437606"/>
      </c:valAx>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LL data cache misses, 50k tuples</a:t>
            </a:r>
          </a:p>
        </c:rich>
      </c:tx>
      <c:overlay val="0"/>
    </c:title>
    <c:plotArea>
      <c:layout/>
      <c:lineChart>
        <c:ser>
          <c:idx val="0"/>
          <c:order val="0"/>
          <c:tx>
            <c:strRef>
              <c:f>Charts!$B$142</c:f>
            </c:strRef>
          </c:tx>
          <c:spPr>
            <a:ln w="25400" cmpd="sng">
              <a:solidFill>
                <a:srgbClr val="4684EE"/>
              </a:solidFill>
            </a:ln>
          </c:spPr>
          <c:marker>
            <c:symbol val="none"/>
          </c:marker>
          <c:cat>
            <c:strRef>
              <c:f>Charts!$A$143:$A$149</c:f>
            </c:strRef>
          </c:cat>
          <c:val>
            <c:numRef>
              <c:f>Charts!$B$143:$B$149</c:f>
            </c:numRef>
          </c:val>
          <c:smooth val="0"/>
        </c:ser>
        <c:ser>
          <c:idx val="1"/>
          <c:order val="1"/>
          <c:tx>
            <c:strRef>
              <c:f>Charts!$C$142</c:f>
            </c:strRef>
          </c:tx>
          <c:spPr>
            <a:ln w="25400" cmpd="sng">
              <a:solidFill>
                <a:srgbClr val="DC3912"/>
              </a:solidFill>
            </a:ln>
          </c:spPr>
          <c:marker>
            <c:symbol val="none"/>
          </c:marker>
          <c:cat>
            <c:strRef>
              <c:f>Charts!$A$143:$A$149</c:f>
            </c:strRef>
          </c:cat>
          <c:val>
            <c:numRef>
              <c:f>Charts!$C$143:$C$149</c:f>
            </c:numRef>
          </c:val>
          <c:smooth val="0"/>
        </c:ser>
        <c:ser>
          <c:idx val="2"/>
          <c:order val="2"/>
          <c:tx>
            <c:strRef>
              <c:f>Charts!$D$142</c:f>
            </c:strRef>
          </c:tx>
          <c:spPr>
            <a:ln w="25400" cmpd="sng">
              <a:solidFill>
                <a:srgbClr val="FF9900"/>
              </a:solidFill>
            </a:ln>
          </c:spPr>
          <c:marker>
            <c:symbol val="none"/>
          </c:marker>
          <c:cat>
            <c:strRef>
              <c:f>Charts!$A$143:$A$149</c:f>
            </c:strRef>
          </c:cat>
          <c:val>
            <c:numRef>
              <c:f>Charts!$D$143:$D$149</c:f>
            </c:numRef>
          </c:val>
          <c:smooth val="0"/>
        </c:ser>
        <c:ser>
          <c:idx val="3"/>
          <c:order val="3"/>
          <c:tx>
            <c:strRef>
              <c:f>Charts!$E$142</c:f>
            </c:strRef>
          </c:tx>
          <c:spPr>
            <a:ln w="25400" cmpd="sng">
              <a:solidFill>
                <a:srgbClr val="008000"/>
              </a:solidFill>
            </a:ln>
          </c:spPr>
          <c:marker>
            <c:symbol val="none"/>
          </c:marker>
          <c:cat>
            <c:strRef>
              <c:f>Charts!$A$143:$A$149</c:f>
            </c:strRef>
          </c:cat>
          <c:val>
            <c:numRef>
              <c:f>Charts!$E$143:$E$149</c:f>
            </c:numRef>
          </c:val>
          <c:smooth val="0"/>
        </c:ser>
        <c:axId val="1005910918"/>
        <c:axId val="1947763558"/>
      </c:lineChart>
      <c:catAx>
        <c:axId val="1005910918"/>
        <c:scaling>
          <c:orientation val="minMax"/>
        </c:scaling>
        <c:delete val="0"/>
        <c:axPos val="b"/>
        <c:title>
          <c:tx>
            <c:rich>
              <a:bodyPr/>
              <a:lstStyle/>
              <a:p>
                <a:pPr>
                  <a:defRPr/>
                </a:pPr>
                <a:r>
                  <a:t># threads</a:t>
                </a:r>
              </a:p>
            </c:rich>
          </c:tx>
          <c:overlay val="0"/>
        </c:title>
        <c:txPr>
          <a:bodyPr/>
          <a:lstStyle/>
          <a:p>
            <a:pPr>
              <a:defRPr/>
            </a:pPr>
          </a:p>
        </c:txPr>
        <c:crossAx val="1947763558"/>
      </c:catAx>
      <c:valAx>
        <c:axId val="1947763558"/>
        <c:scaling>
          <c:orientation val="minMax"/>
        </c:scaling>
        <c:delete val="0"/>
        <c:axPos val="l"/>
        <c:majorGridlines>
          <c:spPr>
            <a:ln>
              <a:solidFill>
                <a:srgbClr val="B7B7B7"/>
              </a:solidFill>
            </a:ln>
          </c:spPr>
        </c:majorGridlines>
        <c:title>
          <c:tx>
            <c:rich>
              <a:bodyPr/>
              <a:lstStyle/>
              <a:p>
                <a:pPr>
                  <a:defRPr/>
                </a:pPr>
                <a:r>
                  <a:t>Total LL data cache misses</a:t>
                </a:r>
              </a:p>
            </c:rich>
          </c:tx>
          <c:overlay val="0"/>
        </c:title>
        <c:numFmt sourceLinked="1" formatCode="General"/>
        <c:tickLblPos val="nextTo"/>
        <c:spPr>
          <a:ln w="47625">
            <a:noFill/>
          </a:ln>
        </c:spPr>
        <c:txPr>
          <a:bodyPr/>
          <a:lstStyle/>
          <a:p>
            <a:pPr>
              <a:defRPr/>
            </a:pPr>
          </a:p>
        </c:txPr>
        <c:crossAx val="1005910918"/>
      </c:valAx>
    </c:plotArea>
    <c:legend>
      <c:legendPos val="r"/>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tuple (ns), 50k tuples, case 1 1 1 1 7</a:t>
            </a:r>
          </a:p>
        </c:rich>
      </c:tx>
      <c:overlay val="0"/>
    </c:title>
    <c:plotArea>
      <c:layout/>
      <c:lineChart>
        <c:ser>
          <c:idx val="0"/>
          <c:order val="0"/>
          <c:tx>
            <c:strRef>
              <c:f>Charts!$B$202</c:f>
            </c:strRef>
          </c:tx>
          <c:spPr>
            <a:ln w="25400" cmpd="sng">
              <a:solidFill>
                <a:srgbClr val="4684EE"/>
              </a:solidFill>
            </a:ln>
          </c:spPr>
          <c:marker>
            <c:symbol val="none"/>
          </c:marker>
          <c:cat>
            <c:strRef>
              <c:f>Charts!$A$203:$A$208</c:f>
            </c:strRef>
          </c:cat>
          <c:val>
            <c:numRef>
              <c:f>Charts!$B$203:$B$208</c:f>
            </c:numRef>
          </c:val>
          <c:smooth val="0"/>
        </c:ser>
        <c:ser>
          <c:idx val="1"/>
          <c:order val="1"/>
          <c:tx>
            <c:strRef>
              <c:f>Charts!$C$202</c:f>
            </c:strRef>
          </c:tx>
          <c:spPr>
            <a:ln w="25400" cmpd="sng">
              <a:solidFill>
                <a:srgbClr val="DC3912"/>
              </a:solidFill>
            </a:ln>
          </c:spPr>
          <c:marker>
            <c:symbol val="none"/>
          </c:marker>
          <c:cat>
            <c:strRef>
              <c:f>Charts!$A$203:$A$208</c:f>
            </c:strRef>
          </c:cat>
          <c:val>
            <c:numRef>
              <c:f>Charts!$C$203:$C$208</c:f>
            </c:numRef>
          </c:val>
          <c:smooth val="0"/>
        </c:ser>
        <c:ser>
          <c:idx val="2"/>
          <c:order val="2"/>
          <c:tx>
            <c:strRef>
              <c:f>Charts!$D$202</c:f>
            </c:strRef>
          </c:tx>
          <c:spPr>
            <a:ln w="25400" cmpd="sng">
              <a:solidFill>
                <a:srgbClr val="FF9900"/>
              </a:solidFill>
            </a:ln>
          </c:spPr>
          <c:marker>
            <c:symbol val="none"/>
          </c:marker>
          <c:cat>
            <c:strRef>
              <c:f>Charts!$A$203:$A$208</c:f>
            </c:strRef>
          </c:cat>
          <c:val>
            <c:numRef>
              <c:f>Charts!$D$203:$D$208</c:f>
            </c:numRef>
          </c:val>
          <c:smooth val="0"/>
        </c:ser>
        <c:ser>
          <c:idx val="3"/>
          <c:order val="3"/>
          <c:tx>
            <c:strRef>
              <c:f>Charts!$E$202</c:f>
            </c:strRef>
          </c:tx>
          <c:spPr>
            <a:ln w="25400" cmpd="sng">
              <a:solidFill>
                <a:srgbClr val="008000"/>
              </a:solidFill>
            </a:ln>
          </c:spPr>
          <c:marker>
            <c:symbol val="none"/>
          </c:marker>
          <c:cat>
            <c:strRef>
              <c:f>Charts!$A$203:$A$208</c:f>
            </c:strRef>
          </c:cat>
          <c:val>
            <c:numRef>
              <c:f>Charts!$E$203:$E$208</c:f>
            </c:numRef>
          </c:val>
          <c:smooth val="0"/>
        </c:ser>
        <c:ser>
          <c:idx val="4"/>
          <c:order val="4"/>
          <c:tx>
            <c:strRef>
              <c:f>Charts!$F$202</c:f>
            </c:strRef>
          </c:tx>
          <c:spPr>
            <a:ln w="25400" cmpd="sng">
              <a:solidFill>
                <a:srgbClr val="666666"/>
              </a:solidFill>
            </a:ln>
          </c:spPr>
          <c:marker>
            <c:symbol val="none"/>
          </c:marker>
          <c:cat>
            <c:strRef>
              <c:f>Charts!$A$203:$A$208</c:f>
            </c:strRef>
          </c:cat>
          <c:val>
            <c:numRef>
              <c:f>Charts!$F$203:$F$208</c:f>
            </c:numRef>
          </c:val>
          <c:smooth val="0"/>
        </c:ser>
        <c:axId val="1658804901"/>
        <c:axId val="319707970"/>
      </c:lineChart>
      <c:catAx>
        <c:axId val="1658804901"/>
        <c:scaling>
          <c:orientation val="minMax"/>
        </c:scaling>
        <c:delete val="0"/>
        <c:axPos val="b"/>
        <c:title>
          <c:tx>
            <c:rich>
              <a:bodyPr/>
              <a:lstStyle/>
              <a:p>
                <a:pPr>
                  <a:defRPr/>
                </a:pPr>
                <a:r>
                  <a:t>Affinity configuration</a:t>
                </a:r>
              </a:p>
            </c:rich>
          </c:tx>
          <c:overlay val="0"/>
        </c:title>
        <c:txPr>
          <a:bodyPr/>
          <a:lstStyle/>
          <a:p>
            <a:pPr>
              <a:defRPr/>
            </a:pPr>
          </a:p>
        </c:txPr>
        <c:crossAx val="319707970"/>
      </c:catAx>
      <c:valAx>
        <c:axId val="319707970"/>
        <c:scaling>
          <c:orientation val="minMax"/>
        </c:scaling>
        <c:delete val="0"/>
        <c:axPos val="l"/>
        <c:majorGridlines>
          <c:spPr>
            <a:ln>
              <a:solidFill>
                <a:srgbClr val="B7B7B7"/>
              </a:solidFill>
            </a:ln>
          </c:spPr>
        </c:majorGridlines>
        <c:title>
          <c:tx>
            <c:rich>
              <a:bodyPr/>
              <a:lstStyle/>
              <a:p>
                <a:pPr>
                  <a:defRPr/>
                </a:pPr>
                <a:r>
                  <a:t>Execution time (ns)</a:t>
                </a:r>
              </a:p>
            </c:rich>
          </c:tx>
          <c:overlay val="0"/>
        </c:title>
        <c:numFmt sourceLinked="1" formatCode="General"/>
        <c:tickLblPos val="nextTo"/>
        <c:spPr>
          <a:ln w="47625">
            <a:noFill/>
          </a:ln>
        </c:spPr>
        <c:txPr>
          <a:bodyPr/>
          <a:lstStyle/>
          <a:p>
            <a:pPr>
              <a:defRPr/>
            </a:pPr>
          </a:p>
        </c:txPr>
        <c:crossAx val="1658804901"/>
      </c:valAx>
    </c:plotArea>
    <c:legend>
      <c:legendPos val="r"/>
      <c:overlay val="0"/>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tuple (ns), 50000k tuples, case 1 1 1 1 7</a:t>
            </a:r>
          </a:p>
        </c:rich>
      </c:tx>
      <c:overlay val="0"/>
    </c:title>
    <c:plotArea>
      <c:layout/>
      <c:lineChart>
        <c:ser>
          <c:idx val="0"/>
          <c:order val="0"/>
          <c:tx>
            <c:strRef>
              <c:f>Charts!$B$216</c:f>
            </c:strRef>
          </c:tx>
          <c:spPr>
            <a:ln w="25400" cmpd="sng">
              <a:solidFill>
                <a:srgbClr val="4684EE"/>
              </a:solidFill>
            </a:ln>
          </c:spPr>
          <c:marker>
            <c:symbol val="none"/>
          </c:marker>
          <c:cat>
            <c:strRef>
              <c:f>Charts!$A$217:$A$222</c:f>
            </c:strRef>
          </c:cat>
          <c:val>
            <c:numRef>
              <c:f>Charts!$B$217:$B$222</c:f>
            </c:numRef>
          </c:val>
          <c:smooth val="0"/>
        </c:ser>
        <c:ser>
          <c:idx val="1"/>
          <c:order val="1"/>
          <c:tx>
            <c:strRef>
              <c:f>Charts!$C$216</c:f>
            </c:strRef>
          </c:tx>
          <c:spPr>
            <a:ln w="25400" cmpd="sng">
              <a:solidFill>
                <a:srgbClr val="DC3912"/>
              </a:solidFill>
            </a:ln>
          </c:spPr>
          <c:marker>
            <c:symbol val="none"/>
          </c:marker>
          <c:cat>
            <c:strRef>
              <c:f>Charts!$A$217:$A$222</c:f>
            </c:strRef>
          </c:cat>
          <c:val>
            <c:numRef>
              <c:f>Charts!$C$217:$C$222</c:f>
            </c:numRef>
          </c:val>
          <c:smooth val="0"/>
        </c:ser>
        <c:ser>
          <c:idx val="2"/>
          <c:order val="2"/>
          <c:tx>
            <c:strRef>
              <c:f>Charts!$D$216</c:f>
            </c:strRef>
          </c:tx>
          <c:spPr>
            <a:ln w="25400" cmpd="sng">
              <a:solidFill>
                <a:srgbClr val="FF9900"/>
              </a:solidFill>
            </a:ln>
          </c:spPr>
          <c:marker>
            <c:symbol val="none"/>
          </c:marker>
          <c:cat>
            <c:strRef>
              <c:f>Charts!$A$217:$A$222</c:f>
            </c:strRef>
          </c:cat>
          <c:val>
            <c:numRef>
              <c:f>Charts!$D$217:$D$222</c:f>
            </c:numRef>
          </c:val>
          <c:smooth val="0"/>
        </c:ser>
        <c:ser>
          <c:idx val="3"/>
          <c:order val="3"/>
          <c:tx>
            <c:strRef>
              <c:f>Charts!$E$216</c:f>
            </c:strRef>
          </c:tx>
          <c:spPr>
            <a:ln w="25400" cmpd="sng">
              <a:solidFill>
                <a:srgbClr val="008000"/>
              </a:solidFill>
            </a:ln>
          </c:spPr>
          <c:marker>
            <c:symbol val="none"/>
          </c:marker>
          <c:cat>
            <c:strRef>
              <c:f>Charts!$A$217:$A$222</c:f>
            </c:strRef>
          </c:cat>
          <c:val>
            <c:numRef>
              <c:f>Charts!$E$217:$E$222</c:f>
            </c:numRef>
          </c:val>
          <c:smooth val="0"/>
        </c:ser>
        <c:ser>
          <c:idx val="4"/>
          <c:order val="4"/>
          <c:tx>
            <c:strRef>
              <c:f>Charts!$F$216</c:f>
            </c:strRef>
          </c:tx>
          <c:spPr>
            <a:ln w="25400" cmpd="sng">
              <a:solidFill>
                <a:srgbClr val="666666"/>
              </a:solidFill>
            </a:ln>
          </c:spPr>
          <c:marker>
            <c:symbol val="none"/>
          </c:marker>
          <c:cat>
            <c:strRef>
              <c:f>Charts!$A$217:$A$222</c:f>
            </c:strRef>
          </c:cat>
          <c:val>
            <c:numRef>
              <c:f>Charts!$F$217:$F$222</c:f>
            </c:numRef>
          </c:val>
          <c:smooth val="0"/>
        </c:ser>
        <c:axId val="2009239710"/>
        <c:axId val="934130374"/>
      </c:lineChart>
      <c:catAx>
        <c:axId val="2009239710"/>
        <c:scaling>
          <c:orientation val="minMax"/>
        </c:scaling>
        <c:delete val="0"/>
        <c:axPos val="b"/>
        <c:title>
          <c:tx>
            <c:rich>
              <a:bodyPr/>
              <a:lstStyle/>
              <a:p>
                <a:pPr>
                  <a:defRPr/>
                </a:pPr>
                <a:r>
                  <a:t>Affinity configuration</a:t>
                </a:r>
              </a:p>
            </c:rich>
          </c:tx>
          <c:overlay val="0"/>
        </c:title>
        <c:txPr>
          <a:bodyPr/>
          <a:lstStyle/>
          <a:p>
            <a:pPr>
              <a:defRPr/>
            </a:pPr>
          </a:p>
        </c:txPr>
        <c:crossAx val="934130374"/>
      </c:catAx>
      <c:valAx>
        <c:axId val="934130374"/>
        <c:scaling>
          <c:orientation val="minMax"/>
        </c:scaling>
        <c:delete val="0"/>
        <c:axPos val="l"/>
        <c:majorGridlines>
          <c:spPr>
            <a:ln>
              <a:solidFill>
                <a:srgbClr val="B7B7B7"/>
              </a:solidFill>
            </a:ln>
          </c:spPr>
        </c:majorGridlines>
        <c:title>
          <c:tx>
            <c:rich>
              <a:bodyPr/>
              <a:lstStyle/>
              <a:p>
                <a:pPr>
                  <a:defRPr/>
                </a:pPr>
                <a:r>
                  <a:t>Execution time (ns)</a:t>
                </a:r>
              </a:p>
            </c:rich>
          </c:tx>
          <c:overlay val="0"/>
        </c:title>
        <c:numFmt sourceLinked="1" formatCode="General"/>
        <c:tickLblPos val="nextTo"/>
        <c:spPr>
          <a:ln w="47625">
            <a:noFill/>
          </a:ln>
        </c:spPr>
        <c:txPr>
          <a:bodyPr/>
          <a:lstStyle/>
          <a:p>
            <a:pPr>
              <a:defRPr/>
            </a:pPr>
          </a:p>
        </c:txPr>
        <c:crossAx val="2009239710"/>
      </c:valAx>
    </c:plotArea>
    <c:legend>
      <c:legendPos val="r"/>
      <c:overlay val="0"/>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50k tuples, case 1 1 1 1 7</a:t>
            </a:r>
          </a:p>
        </c:rich>
      </c:tx>
      <c:overlay val="0"/>
    </c:title>
    <c:plotArea>
      <c:layout/>
      <c:lineChart>
        <c:ser>
          <c:idx val="0"/>
          <c:order val="0"/>
          <c:tx>
            <c:strRef>
              <c:f>Charts!$B$237</c:f>
            </c:strRef>
          </c:tx>
          <c:spPr>
            <a:ln w="25400" cmpd="sng">
              <a:solidFill>
                <a:srgbClr val="4684EE"/>
              </a:solidFill>
            </a:ln>
          </c:spPr>
          <c:marker>
            <c:symbol val="none"/>
          </c:marker>
          <c:cat>
            <c:strRef>
              <c:f>Charts!$A$238:$A$243</c:f>
            </c:strRef>
          </c:cat>
          <c:val>
            <c:numRef>
              <c:f>Charts!$B$238:$B$243</c:f>
            </c:numRef>
          </c:val>
          <c:smooth val="0"/>
        </c:ser>
        <c:ser>
          <c:idx val="1"/>
          <c:order val="1"/>
          <c:tx>
            <c:strRef>
              <c:f>Charts!$C$237</c:f>
            </c:strRef>
          </c:tx>
          <c:spPr>
            <a:ln w="25400" cmpd="sng">
              <a:solidFill>
                <a:srgbClr val="DC3912"/>
              </a:solidFill>
            </a:ln>
          </c:spPr>
          <c:marker>
            <c:symbol val="none"/>
          </c:marker>
          <c:cat>
            <c:strRef>
              <c:f>Charts!$A$238:$A$243</c:f>
            </c:strRef>
          </c:cat>
          <c:val>
            <c:numRef>
              <c:f>Charts!$C$238:$C$243</c:f>
            </c:numRef>
          </c:val>
          <c:smooth val="0"/>
        </c:ser>
        <c:ser>
          <c:idx val="2"/>
          <c:order val="2"/>
          <c:tx>
            <c:strRef>
              <c:f>Charts!$D$237</c:f>
            </c:strRef>
          </c:tx>
          <c:spPr>
            <a:ln w="25400" cmpd="sng">
              <a:solidFill>
                <a:srgbClr val="FF9900"/>
              </a:solidFill>
            </a:ln>
          </c:spPr>
          <c:marker>
            <c:symbol val="none"/>
          </c:marker>
          <c:cat>
            <c:strRef>
              <c:f>Charts!$A$238:$A$243</c:f>
            </c:strRef>
          </c:cat>
          <c:val>
            <c:numRef>
              <c:f>Charts!$D$238:$D$243</c:f>
            </c:numRef>
          </c:val>
          <c:smooth val="0"/>
        </c:ser>
        <c:ser>
          <c:idx val="3"/>
          <c:order val="3"/>
          <c:tx>
            <c:strRef>
              <c:f>Charts!$E$237</c:f>
            </c:strRef>
          </c:tx>
          <c:spPr>
            <a:ln w="25400" cmpd="sng">
              <a:solidFill>
                <a:srgbClr val="008000"/>
              </a:solidFill>
            </a:ln>
          </c:spPr>
          <c:marker>
            <c:symbol val="none"/>
          </c:marker>
          <c:cat>
            <c:strRef>
              <c:f>Charts!$A$238:$A$243</c:f>
            </c:strRef>
          </c:cat>
          <c:val>
            <c:numRef>
              <c:f>Charts!$E$238:$E$243</c:f>
            </c:numRef>
          </c:val>
          <c:smooth val="0"/>
        </c:ser>
        <c:ser>
          <c:idx val="4"/>
          <c:order val="4"/>
          <c:tx>
            <c:strRef>
              <c:f>Charts!$F$237</c:f>
            </c:strRef>
          </c:tx>
          <c:spPr>
            <a:ln w="25400" cmpd="sng">
              <a:solidFill>
                <a:srgbClr val="666666"/>
              </a:solidFill>
            </a:ln>
          </c:spPr>
          <c:marker>
            <c:symbol val="none"/>
          </c:marker>
          <c:cat>
            <c:strRef>
              <c:f>Charts!$A$238:$A$243</c:f>
            </c:strRef>
          </c:cat>
          <c:val>
            <c:numRef>
              <c:f>Charts!$F$238:$F$243</c:f>
            </c:numRef>
          </c:val>
          <c:smooth val="0"/>
        </c:ser>
        <c:axId val="1374816762"/>
        <c:axId val="257935668"/>
      </c:lineChart>
      <c:catAx>
        <c:axId val="1374816762"/>
        <c:scaling>
          <c:orientation val="minMax"/>
        </c:scaling>
        <c:delete val="0"/>
        <c:axPos val="b"/>
        <c:title>
          <c:tx>
            <c:rich>
              <a:bodyPr/>
              <a:lstStyle/>
              <a:p>
                <a:pPr>
                  <a:defRPr/>
                </a:pPr>
                <a:r>
                  <a:t>Affinity configuration</a:t>
                </a:r>
              </a:p>
            </c:rich>
          </c:tx>
          <c:overlay val="0"/>
        </c:title>
        <c:txPr>
          <a:bodyPr/>
          <a:lstStyle/>
          <a:p>
            <a:pPr>
              <a:defRPr/>
            </a:pPr>
          </a:p>
        </c:txPr>
        <c:crossAx val="257935668"/>
      </c:catAx>
      <c:valAx>
        <c:axId val="257935668"/>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1374816762"/>
      </c:valAx>
    </c:plotArea>
    <c:legend>
      <c:legendPos val="r"/>
      <c:overlay val="0"/>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Execution time per repeat, 50000k tuples, case 1 1 1 1 7</a:t>
            </a:r>
          </a:p>
        </c:rich>
      </c:tx>
      <c:overlay val="0"/>
    </c:title>
    <c:plotArea>
      <c:layout/>
      <c:lineChart>
        <c:ser>
          <c:idx val="0"/>
          <c:order val="0"/>
          <c:tx>
            <c:strRef>
              <c:f>Charts!$B$254</c:f>
            </c:strRef>
          </c:tx>
          <c:spPr>
            <a:ln w="25400" cmpd="sng">
              <a:solidFill>
                <a:srgbClr val="4684EE"/>
              </a:solidFill>
            </a:ln>
          </c:spPr>
          <c:marker>
            <c:symbol val="none"/>
          </c:marker>
          <c:cat>
            <c:strRef>
              <c:f>Charts!$A$255:$A$260</c:f>
            </c:strRef>
          </c:cat>
          <c:val>
            <c:numRef>
              <c:f>Charts!$B$255:$B$260</c:f>
            </c:numRef>
          </c:val>
          <c:smooth val="0"/>
        </c:ser>
        <c:ser>
          <c:idx val="1"/>
          <c:order val="1"/>
          <c:tx>
            <c:strRef>
              <c:f>Charts!$C$254</c:f>
            </c:strRef>
          </c:tx>
          <c:spPr>
            <a:ln w="25400" cmpd="sng">
              <a:solidFill>
                <a:srgbClr val="DC3912"/>
              </a:solidFill>
            </a:ln>
          </c:spPr>
          <c:marker>
            <c:symbol val="none"/>
          </c:marker>
          <c:cat>
            <c:strRef>
              <c:f>Charts!$A$255:$A$260</c:f>
            </c:strRef>
          </c:cat>
          <c:val>
            <c:numRef>
              <c:f>Charts!$C$255:$C$260</c:f>
            </c:numRef>
          </c:val>
          <c:smooth val="0"/>
        </c:ser>
        <c:ser>
          <c:idx val="2"/>
          <c:order val="2"/>
          <c:tx>
            <c:strRef>
              <c:f>Charts!$D$254</c:f>
            </c:strRef>
          </c:tx>
          <c:spPr>
            <a:ln w="25400" cmpd="sng">
              <a:solidFill>
                <a:srgbClr val="FF9900"/>
              </a:solidFill>
            </a:ln>
          </c:spPr>
          <c:marker>
            <c:symbol val="none"/>
          </c:marker>
          <c:cat>
            <c:strRef>
              <c:f>Charts!$A$255:$A$260</c:f>
            </c:strRef>
          </c:cat>
          <c:val>
            <c:numRef>
              <c:f>Charts!$D$255:$D$260</c:f>
            </c:numRef>
          </c:val>
          <c:smooth val="0"/>
        </c:ser>
        <c:ser>
          <c:idx val="3"/>
          <c:order val="3"/>
          <c:tx>
            <c:strRef>
              <c:f>Charts!$E$254</c:f>
            </c:strRef>
          </c:tx>
          <c:spPr>
            <a:ln w="25400" cmpd="sng">
              <a:solidFill>
                <a:srgbClr val="008000"/>
              </a:solidFill>
            </a:ln>
          </c:spPr>
          <c:marker>
            <c:symbol val="none"/>
          </c:marker>
          <c:cat>
            <c:strRef>
              <c:f>Charts!$A$255:$A$260</c:f>
            </c:strRef>
          </c:cat>
          <c:val>
            <c:numRef>
              <c:f>Charts!$E$255:$E$260</c:f>
            </c:numRef>
          </c:val>
          <c:smooth val="0"/>
        </c:ser>
        <c:ser>
          <c:idx val="4"/>
          <c:order val="4"/>
          <c:tx>
            <c:strRef>
              <c:f>Charts!$F$254</c:f>
            </c:strRef>
          </c:tx>
          <c:spPr>
            <a:ln w="25400" cmpd="sng">
              <a:solidFill>
                <a:srgbClr val="666666"/>
              </a:solidFill>
            </a:ln>
          </c:spPr>
          <c:marker>
            <c:symbol val="none"/>
          </c:marker>
          <c:cat>
            <c:strRef>
              <c:f>Charts!$A$255:$A$260</c:f>
            </c:strRef>
          </c:cat>
          <c:val>
            <c:numRef>
              <c:f>Charts!$F$255:$F$260</c:f>
            </c:numRef>
          </c:val>
          <c:smooth val="0"/>
        </c:ser>
        <c:axId val="2032598940"/>
        <c:axId val="1824959705"/>
      </c:lineChart>
      <c:catAx>
        <c:axId val="2032598940"/>
        <c:scaling>
          <c:orientation val="minMax"/>
        </c:scaling>
        <c:delete val="0"/>
        <c:axPos val="b"/>
        <c:title>
          <c:tx>
            <c:rich>
              <a:bodyPr/>
              <a:lstStyle/>
              <a:p>
                <a:pPr>
                  <a:defRPr/>
                </a:pPr>
                <a:r>
                  <a:t>Affinity configuration</a:t>
                </a:r>
              </a:p>
            </c:rich>
          </c:tx>
          <c:overlay val="0"/>
        </c:title>
        <c:txPr>
          <a:bodyPr/>
          <a:lstStyle/>
          <a:p>
            <a:pPr>
              <a:defRPr/>
            </a:pPr>
          </a:p>
        </c:txPr>
        <c:crossAx val="1824959705"/>
      </c:catAx>
      <c:valAx>
        <c:axId val="1824959705"/>
        <c:scaling>
          <c:orientation val="minMax"/>
        </c:scaling>
        <c:delete val="0"/>
        <c:axPos val="l"/>
        <c:majorGridlines>
          <c:spPr>
            <a:ln>
              <a:solidFill>
                <a:srgbClr val="B7B7B7"/>
              </a:solidFill>
            </a:ln>
          </c:spPr>
        </c:majorGridlines>
        <c:title>
          <c:tx>
            <c:rich>
              <a:bodyPr/>
              <a:lstStyle/>
              <a:p>
                <a:pPr>
                  <a:defRPr/>
                </a:pPr>
                <a:r>
                  <a:t>Time (milliseconds)</a:t>
                </a:r>
              </a:p>
            </c:rich>
          </c:tx>
          <c:overlay val="0"/>
        </c:title>
        <c:numFmt sourceLinked="1" formatCode="General"/>
        <c:tickLblPos val="nextTo"/>
        <c:spPr>
          <a:ln w="47625">
            <a:noFill/>
          </a:ln>
        </c:spPr>
        <c:txPr>
          <a:bodyPr/>
          <a:lstStyle/>
          <a:p>
            <a:pPr>
              <a:defRPr/>
            </a:pPr>
          </a:p>
        </c:txPr>
        <c:crossAx val="2032598940"/>
      </c:valAx>
    </c:plotArea>
    <c:legend>
      <c:legendPos val="r"/>
      <c:overlay val="0"/>
    </c:legend>
  </c:chart>
</c:chartSpace>
</file>

<file path=xl/drawings/_rels/worksheetdrawing4.xml.rels><?xml version="1.0" encoding="UTF-8" standalone="yes"?><Relationships xmlns="http://schemas.openxmlformats.org/package/2006/relationships"><Relationship Target="../charts/chart39.xml" Type="http://schemas.openxmlformats.org/officeDocument/2006/relationships/chart" Id="rId39"/><Relationship Target="../charts/chart38.xml" Type="http://schemas.openxmlformats.org/officeDocument/2006/relationships/chart" Id="rId38"/><Relationship Target="../charts/chart37.xml" Type="http://schemas.openxmlformats.org/officeDocument/2006/relationships/chart" Id="rId37"/><Relationship Target="../charts/chart19.xml" Type="http://schemas.openxmlformats.org/officeDocument/2006/relationships/chart" Id="rId19"/><Relationship Target="../charts/chart36.xml" Type="http://schemas.openxmlformats.org/officeDocument/2006/relationships/chart" Id="rId36"/><Relationship Target="../charts/chart18.xml" Type="http://schemas.openxmlformats.org/officeDocument/2006/relationships/chart" Id="rId18"/><Relationship Target="../charts/chart17.xml" Type="http://schemas.openxmlformats.org/officeDocument/2006/relationships/chart" Id="rId17"/><Relationship Target="../charts/chart16.xml" Type="http://schemas.openxmlformats.org/officeDocument/2006/relationships/chart" Id="rId16"/><Relationship Target="../charts/chart15.xml" Type="http://schemas.openxmlformats.org/officeDocument/2006/relationships/chart" Id="rId15"/><Relationship Target="../charts/chart14.xml" Type="http://schemas.openxmlformats.org/officeDocument/2006/relationships/chart" Id="rId14"/><Relationship Target="../charts/chart30.xml" Type="http://schemas.openxmlformats.org/officeDocument/2006/relationships/chart" Id="rId30"/><Relationship Target="../charts/chart12.xml" Type="http://schemas.openxmlformats.org/officeDocument/2006/relationships/chart" Id="rId12"/><Relationship Target="../charts/chart31.xml" Type="http://schemas.openxmlformats.org/officeDocument/2006/relationships/chart" Id="rId31"/><Relationship Target="../charts/chart13.xml" Type="http://schemas.openxmlformats.org/officeDocument/2006/relationships/chart" Id="rId13"/><Relationship Target="../charts/chart10.xml" Type="http://schemas.openxmlformats.org/officeDocument/2006/relationships/chart" Id="rId10"/><Relationship Target="../charts/chart11.xml" Type="http://schemas.openxmlformats.org/officeDocument/2006/relationships/chart" Id="rId11"/><Relationship Target="../charts/chart34.xml" Type="http://schemas.openxmlformats.org/officeDocument/2006/relationships/chart" Id="rId34"/><Relationship Target="../charts/chart35.xml" Type="http://schemas.openxmlformats.org/officeDocument/2006/relationships/chart" Id="rId35"/><Relationship Target="../charts/chart32.xml" Type="http://schemas.openxmlformats.org/officeDocument/2006/relationships/chart" Id="rId32"/><Relationship Target="../charts/chart33.xml" Type="http://schemas.openxmlformats.org/officeDocument/2006/relationships/chart" Id="rId33"/><Relationship Target="../charts/chart29.xml" Type="http://schemas.openxmlformats.org/officeDocument/2006/relationships/chart" Id="rId29"/><Relationship Target="../charts/chart26.xml" Type="http://schemas.openxmlformats.org/officeDocument/2006/relationships/chart" Id="rId26"/><Relationship Target="../charts/chart25.xml" Type="http://schemas.openxmlformats.org/officeDocument/2006/relationships/chart" Id="rId25"/><Relationship Target="../charts/chart28.xml" Type="http://schemas.openxmlformats.org/officeDocument/2006/relationships/chart" Id="rId28"/><Relationship Target="../charts/chart27.xml" Type="http://schemas.openxmlformats.org/officeDocument/2006/relationships/chart" Id="rId27"/><Relationship Target="../charts/chart2.xml" Type="http://schemas.openxmlformats.org/officeDocument/2006/relationships/chart" Id="rId2"/><Relationship Target="../charts/chart21.xml" Type="http://schemas.openxmlformats.org/officeDocument/2006/relationships/chart" Id="rId21"/><Relationship Target="../charts/chart1.xml" Type="http://schemas.openxmlformats.org/officeDocument/2006/relationships/chart" Id="rId1"/><Relationship Target="../charts/chart22.xml" Type="http://schemas.openxmlformats.org/officeDocument/2006/relationships/chart" Id="rId22"/><Relationship Target="../charts/chart4.xml" Type="http://schemas.openxmlformats.org/officeDocument/2006/relationships/chart" Id="rId4"/><Relationship Target="../charts/chart23.xml" Type="http://schemas.openxmlformats.org/officeDocument/2006/relationships/chart" Id="rId23"/><Relationship Target="../charts/chart3.xml" Type="http://schemas.openxmlformats.org/officeDocument/2006/relationships/chart" Id="rId3"/><Relationship Target="../charts/chart24.xml" Type="http://schemas.openxmlformats.org/officeDocument/2006/relationships/chart" Id="rId24"/><Relationship Target="../charts/chart20.xml" Type="http://schemas.openxmlformats.org/officeDocument/2006/relationships/chart" Id="rId20"/><Relationship Target="../charts/chart9.xml" Type="http://schemas.openxmlformats.org/officeDocument/2006/relationships/chart" Id="rId9"/><Relationship Target="../charts/chart6.xml" Type="http://schemas.openxmlformats.org/officeDocument/2006/relationships/chart" Id="rId6"/><Relationship Target="../charts/chart5.xml" Type="http://schemas.openxmlformats.org/officeDocument/2006/relationships/chart" Id="rId5"/><Relationship Target="../charts/chart8.xml" Type="http://schemas.openxmlformats.org/officeDocument/2006/relationships/chart" Id="rId8"/><Relationship Target="../charts/chart7.xml" Type="http://schemas.openxmlformats.org/officeDocument/2006/relationships/char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743450" x="5886450"/>
    <xdr:ext cy="3533775" cx="5715000"/>
    <xdr:graphicFrame>
      <xdr:nvGraphicFramePr>
        <xdr:cNvPr id="1" title="Chart" name="Chart 1"/>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13020675" x="5648325"/>
    <xdr:ext cy="1828800" cx="3781425"/>
    <xdr:graphicFrame>
      <xdr:nvGraphicFramePr>
        <xdr:cNvPr id="2" title="Chart" name="Chart 2"/>
        <xdr:cNvGraphicFramePr/>
      </xdr:nvGraphicFramePr>
      <xdr:xfrm>
        <a:off y="0" x="0"/>
        <a:ext cy="0" cx="0"/>
      </xdr:xfrm>
      <a:graphic>
        <a:graphicData uri="http://schemas.openxmlformats.org/drawingml/2006/chart">
          <c:chart r:id="rId2"/>
        </a:graphicData>
      </a:graphic>
    </xdr:graphicFrame>
    <xdr:clientData fLocksWithSheet="0"/>
  </xdr:absoluteAnchor>
  <xdr:absoluteAnchor>
    <xdr:pos y="16954500" x="5924550"/>
    <xdr:ext cy="2600325" cx="3790950"/>
    <xdr:graphicFrame>
      <xdr:nvGraphicFramePr>
        <xdr:cNvPr id="3" title="Chart" name="Chart 3"/>
        <xdr:cNvGraphicFramePr/>
      </xdr:nvGraphicFramePr>
      <xdr:xfrm>
        <a:off y="0" x="0"/>
        <a:ext cy="0" cx="0"/>
      </xdr:xfrm>
      <a:graphic>
        <a:graphicData uri="http://schemas.openxmlformats.org/drawingml/2006/chart">
          <c:chart r:id="rId3"/>
        </a:graphicData>
      </a:graphic>
    </xdr:graphicFrame>
    <xdr:clientData fLocksWithSheet="0"/>
  </xdr:absoluteAnchor>
  <xdr:absoluteAnchor>
    <xdr:pos y="19945350" x="3019425"/>
    <xdr:ext cy="3533775" cx="5715000"/>
    <xdr:graphicFrame>
      <xdr:nvGraphicFramePr>
        <xdr:cNvPr id="4" title="Chart" name="Chart 4"/>
        <xdr:cNvGraphicFramePr/>
      </xdr:nvGraphicFramePr>
      <xdr:xfrm>
        <a:off y="0" x="0"/>
        <a:ext cy="0" cx="0"/>
      </xdr:xfrm>
      <a:graphic>
        <a:graphicData uri="http://schemas.openxmlformats.org/drawingml/2006/chart">
          <c:chart r:id="rId4"/>
        </a:graphicData>
      </a:graphic>
    </xdr:graphicFrame>
    <xdr:clientData fLocksWithSheet="0"/>
  </xdr:absoluteAnchor>
  <xdr:absoluteAnchor>
    <xdr:pos y="28470225" x="6181725"/>
    <xdr:ext cy="3533775" cx="5715000"/>
    <xdr:graphicFrame>
      <xdr:nvGraphicFramePr>
        <xdr:cNvPr id="5" title="Chart" name="Chart 5"/>
        <xdr:cNvGraphicFramePr/>
      </xdr:nvGraphicFramePr>
      <xdr:xfrm>
        <a:off y="0" x="0"/>
        <a:ext cy="0" cx="0"/>
      </xdr:xfrm>
      <a:graphic>
        <a:graphicData uri="http://schemas.openxmlformats.org/drawingml/2006/chart">
          <c:chart r:id="rId5"/>
        </a:graphicData>
      </a:graphic>
    </xdr:graphicFrame>
    <xdr:clientData fLocksWithSheet="0"/>
  </xdr:absoluteAnchor>
  <xdr:absoluteAnchor>
    <xdr:pos y="39528750" x="5810250"/>
    <xdr:ext cy="3533775" cx="5715000"/>
    <xdr:graphicFrame>
      <xdr:nvGraphicFramePr>
        <xdr:cNvPr id="6" title="Chart" name="Chart 6"/>
        <xdr:cNvGraphicFramePr/>
      </xdr:nvGraphicFramePr>
      <xdr:xfrm>
        <a:off y="0" x="0"/>
        <a:ext cy="0" cx="0"/>
      </xdr:xfrm>
      <a:graphic>
        <a:graphicData uri="http://schemas.openxmlformats.org/drawingml/2006/chart">
          <c:chart r:id="rId6"/>
        </a:graphicData>
      </a:graphic>
    </xdr:graphicFrame>
    <xdr:clientData fLocksWithSheet="0"/>
  </xdr:absoluteAnchor>
  <xdr:absoluteAnchor>
    <xdr:pos y="43567350" x="5857875"/>
    <xdr:ext cy="3533775" cx="5715000"/>
    <xdr:graphicFrame>
      <xdr:nvGraphicFramePr>
        <xdr:cNvPr id="7" title="Chart" name="Chart 7"/>
        <xdr:cNvGraphicFramePr/>
      </xdr:nvGraphicFramePr>
      <xdr:xfrm>
        <a:off y="0" x="0"/>
        <a:ext cy="0" cx="0"/>
      </xdr:xfrm>
      <a:graphic>
        <a:graphicData uri="http://schemas.openxmlformats.org/drawingml/2006/chart">
          <c:chart r:id="rId7"/>
        </a:graphicData>
      </a:graphic>
    </xdr:graphicFrame>
    <xdr:clientData fLocksWithSheet="0"/>
  </xdr:absoluteAnchor>
  <xdr:absoluteAnchor>
    <xdr:pos y="46758225" x="6886575"/>
    <xdr:ext cy="3533775" cx="5715000"/>
    <xdr:graphicFrame>
      <xdr:nvGraphicFramePr>
        <xdr:cNvPr id="8" title="Chart" name="Chart 8"/>
        <xdr:cNvGraphicFramePr/>
      </xdr:nvGraphicFramePr>
      <xdr:xfrm>
        <a:off y="0" x="0"/>
        <a:ext cy="0" cx="0"/>
      </xdr:xfrm>
      <a:graphic>
        <a:graphicData uri="http://schemas.openxmlformats.org/drawingml/2006/chart">
          <c:chart r:id="rId8"/>
        </a:graphicData>
      </a:graphic>
    </xdr:graphicFrame>
    <xdr:clientData fLocksWithSheet="0"/>
  </xdr:absoluteAnchor>
  <xdr:absoluteAnchor>
    <xdr:pos y="50653950" x="6953250"/>
    <xdr:ext cy="3533775" cx="5715000"/>
    <xdr:graphicFrame>
      <xdr:nvGraphicFramePr>
        <xdr:cNvPr id="9" title="Chart" name="Chart 9"/>
        <xdr:cNvGraphicFramePr/>
      </xdr:nvGraphicFramePr>
      <xdr:xfrm>
        <a:off y="0" x="0"/>
        <a:ext cy="0" cx="0"/>
      </xdr:xfrm>
      <a:graphic>
        <a:graphicData uri="http://schemas.openxmlformats.org/drawingml/2006/chart">
          <c:chart r:id="rId9"/>
        </a:graphicData>
      </a:graphic>
    </xdr:graphicFrame>
    <xdr:clientData fLocksWithSheet="0"/>
  </xdr:absoluteAnchor>
  <xdr:absoluteAnchor>
    <xdr:pos y="1581150" x="66675"/>
    <xdr:ext cy="876300" cx="3552825"/>
    <xdr:graphicFrame>
      <xdr:nvGraphicFramePr>
        <xdr:cNvPr id="10" title="Chart" name="Chart 10"/>
        <xdr:cNvGraphicFramePr/>
      </xdr:nvGraphicFramePr>
      <xdr:xfrm>
        <a:off y="0" x="0"/>
        <a:ext cy="0" cx="0"/>
      </xdr:xfrm>
      <a:graphic>
        <a:graphicData uri="http://schemas.openxmlformats.org/drawingml/2006/chart">
          <c:chart r:id="rId10"/>
        </a:graphicData>
      </a:graphic>
    </xdr:graphicFrame>
    <xdr:clientData fLocksWithSheet="0"/>
  </xdr:absoluteAnchor>
  <xdr:absoluteAnchor>
    <xdr:pos y="1943100" x="16163925"/>
    <xdr:ext cy="876300" cx="1190625"/>
    <xdr:graphicFrame>
      <xdr:nvGraphicFramePr>
        <xdr:cNvPr id="11" title="Chart" name="Chart 11"/>
        <xdr:cNvGraphicFramePr/>
      </xdr:nvGraphicFramePr>
      <xdr:xfrm>
        <a:off y="0" x="0"/>
        <a:ext cy="0" cx="0"/>
      </xdr:xfrm>
      <a:graphic>
        <a:graphicData uri="http://schemas.openxmlformats.org/drawingml/2006/chart">
          <c:chart r:id="rId11"/>
        </a:graphicData>
      </a:graphic>
    </xdr:graphicFrame>
    <xdr:clientData fLocksWithSheet="0"/>
  </xdr:absoluteAnchor>
  <xdr:absoluteAnchor>
    <xdr:pos y="1714500" x="24307800"/>
    <xdr:ext cy="876300" cx="2000250"/>
    <xdr:graphicFrame>
      <xdr:nvGraphicFramePr>
        <xdr:cNvPr id="12" title="Chart" name="Chart 12"/>
        <xdr:cNvGraphicFramePr/>
      </xdr:nvGraphicFramePr>
      <xdr:xfrm>
        <a:off y="0" x="0"/>
        <a:ext cy="0" cx="0"/>
      </xdr:xfrm>
      <a:graphic>
        <a:graphicData uri="http://schemas.openxmlformats.org/drawingml/2006/chart">
          <c:chart r:id="rId12"/>
        </a:graphicData>
      </a:graphic>
    </xdr:graphicFrame>
    <xdr:clientData fLocksWithSheet="0"/>
  </xdr:absoluteAnchor>
  <xdr:absoluteAnchor>
    <xdr:pos y="3095625" x="28460700"/>
    <xdr:ext cy="1952625" cx="3848100"/>
    <xdr:graphicFrame>
      <xdr:nvGraphicFramePr>
        <xdr:cNvPr id="13" title="Chart" name="Chart 13"/>
        <xdr:cNvGraphicFramePr/>
      </xdr:nvGraphicFramePr>
      <xdr:xfrm>
        <a:off y="0" x="0"/>
        <a:ext cy="0" cx="0"/>
      </xdr:xfrm>
      <a:graphic>
        <a:graphicData uri="http://schemas.openxmlformats.org/drawingml/2006/chart">
          <c:chart r:id="rId13"/>
        </a:graphicData>
      </a:graphic>
    </xdr:graphicFrame>
    <xdr:clientData fLocksWithSheet="0"/>
  </xdr:absoluteAnchor>
  <xdr:absoluteAnchor>
    <xdr:pos y="5762625" x="13573125"/>
    <xdr:ext cy="3533775" cx="5715000"/>
    <xdr:graphicFrame>
      <xdr:nvGraphicFramePr>
        <xdr:cNvPr id="14" title="Chart" name="Chart 14"/>
        <xdr:cNvGraphicFramePr/>
      </xdr:nvGraphicFramePr>
      <xdr:xfrm>
        <a:off y="0" x="0"/>
        <a:ext cy="0" cx="0"/>
      </xdr:xfrm>
      <a:graphic>
        <a:graphicData uri="http://schemas.openxmlformats.org/drawingml/2006/chart">
          <c:chart r:id="rId14"/>
        </a:graphicData>
      </a:graphic>
    </xdr:graphicFrame>
    <xdr:clientData fLocksWithSheet="0"/>
  </xdr:absoluteAnchor>
  <xdr:absoluteAnchor>
    <xdr:pos y="5505450" x="27822525"/>
    <xdr:ext cy="3533775" cx="5715000"/>
    <xdr:graphicFrame>
      <xdr:nvGraphicFramePr>
        <xdr:cNvPr id="15" title="Chart" name="Chart 15"/>
        <xdr:cNvGraphicFramePr/>
      </xdr:nvGraphicFramePr>
      <xdr:xfrm>
        <a:off y="0" x="0"/>
        <a:ext cy="0" cx="0"/>
      </xdr:xfrm>
      <a:graphic>
        <a:graphicData uri="http://schemas.openxmlformats.org/drawingml/2006/chart">
          <c:chart r:id="rId15"/>
        </a:graphicData>
      </a:graphic>
    </xdr:graphicFrame>
    <xdr:clientData fLocksWithSheet="0"/>
  </xdr:absoluteAnchor>
  <xdr:absoluteAnchor>
    <xdr:pos y="13354050" x="15363825"/>
    <xdr:ext cy="1952625" cx="3009900"/>
    <xdr:graphicFrame>
      <xdr:nvGraphicFramePr>
        <xdr:cNvPr id="16" title="Chart" name="Chart 16"/>
        <xdr:cNvGraphicFramePr/>
      </xdr:nvGraphicFramePr>
      <xdr:xfrm>
        <a:off y="0" x="0"/>
        <a:ext cy="0" cx="0"/>
      </xdr:xfrm>
      <a:graphic>
        <a:graphicData uri="http://schemas.openxmlformats.org/drawingml/2006/chart">
          <c:chart r:id="rId16"/>
        </a:graphicData>
      </a:graphic>
    </xdr:graphicFrame>
    <xdr:clientData fLocksWithSheet="0"/>
  </xdr:absoluteAnchor>
  <xdr:absoluteAnchor>
    <xdr:pos y="13325475" x="28222575"/>
    <xdr:ext cy="2247900" cx="4648200"/>
    <xdr:graphicFrame>
      <xdr:nvGraphicFramePr>
        <xdr:cNvPr id="17" title="Chart" name="Chart 17"/>
        <xdr:cNvGraphicFramePr/>
      </xdr:nvGraphicFramePr>
      <xdr:xfrm>
        <a:off y="0" x="0"/>
        <a:ext cy="0" cx="0"/>
      </xdr:xfrm>
      <a:graphic>
        <a:graphicData uri="http://schemas.openxmlformats.org/drawingml/2006/chart">
          <c:chart r:id="rId17"/>
        </a:graphicData>
      </a:graphic>
    </xdr:graphicFrame>
    <xdr:clientData fLocksWithSheet="0"/>
  </xdr:absoluteAnchor>
  <xdr:absoluteAnchor>
    <xdr:pos y="17116425" x="17468850"/>
    <xdr:ext cy="2295525" cx="4867275"/>
    <xdr:graphicFrame>
      <xdr:nvGraphicFramePr>
        <xdr:cNvPr id="18" title="Chart" name="Chart 18"/>
        <xdr:cNvGraphicFramePr/>
      </xdr:nvGraphicFramePr>
      <xdr:xfrm>
        <a:off y="0" x="0"/>
        <a:ext cy="0" cx="0"/>
      </xdr:xfrm>
      <a:graphic>
        <a:graphicData uri="http://schemas.openxmlformats.org/drawingml/2006/chart">
          <c:chart r:id="rId18"/>
        </a:graphicData>
      </a:graphic>
    </xdr:graphicFrame>
    <xdr:clientData fLocksWithSheet="0"/>
  </xdr:absoluteAnchor>
  <xdr:absoluteAnchor>
    <xdr:pos y="17545050" x="25117425"/>
    <xdr:ext cy="3533775" cx="5715000"/>
    <xdr:graphicFrame>
      <xdr:nvGraphicFramePr>
        <xdr:cNvPr id="19" title="Chart" name="Chart 19"/>
        <xdr:cNvGraphicFramePr/>
      </xdr:nvGraphicFramePr>
      <xdr:xfrm>
        <a:off y="0" x="0"/>
        <a:ext cy="0" cx="0"/>
      </xdr:xfrm>
      <a:graphic>
        <a:graphicData uri="http://schemas.openxmlformats.org/drawingml/2006/chart">
          <c:chart r:id="rId19"/>
        </a:graphicData>
      </a:graphic>
    </xdr:graphicFrame>
    <xdr:clientData fLocksWithSheet="0"/>
  </xdr:absoluteAnchor>
  <xdr:absoluteAnchor>
    <xdr:pos y="21088350" x="16316325"/>
    <xdr:ext cy="3533775" cx="5715000"/>
    <xdr:graphicFrame>
      <xdr:nvGraphicFramePr>
        <xdr:cNvPr id="20" title="Chart" name="Chart 20"/>
        <xdr:cNvGraphicFramePr/>
      </xdr:nvGraphicFramePr>
      <xdr:xfrm>
        <a:off y="0" x="0"/>
        <a:ext cy="0" cx="0"/>
      </xdr:xfrm>
      <a:graphic>
        <a:graphicData uri="http://schemas.openxmlformats.org/drawingml/2006/chart">
          <c:chart r:id="rId20"/>
        </a:graphicData>
      </a:graphic>
    </xdr:graphicFrame>
    <xdr:clientData fLocksWithSheet="0"/>
  </xdr:absoluteAnchor>
  <xdr:absoluteAnchor>
    <xdr:pos y="21297900" x="27879675"/>
    <xdr:ext cy="3533775" cx="5715000"/>
    <xdr:graphicFrame>
      <xdr:nvGraphicFramePr>
        <xdr:cNvPr id="21" title="Chart" name="Chart 21"/>
        <xdr:cNvGraphicFramePr/>
      </xdr:nvGraphicFramePr>
      <xdr:xfrm>
        <a:off y="0" x="0"/>
        <a:ext cy="0" cx="0"/>
      </xdr:xfrm>
      <a:graphic>
        <a:graphicData uri="http://schemas.openxmlformats.org/drawingml/2006/chart">
          <c:chart r:id="rId21"/>
        </a:graphicData>
      </a:graphic>
    </xdr:graphicFrame>
    <xdr:clientData fLocksWithSheet="0"/>
  </xdr:absoluteAnchor>
  <xdr:absoluteAnchor>
    <xdr:pos y="24803100" x="5343525"/>
    <xdr:ext cy="3533775" cx="5715000"/>
    <xdr:graphicFrame>
      <xdr:nvGraphicFramePr>
        <xdr:cNvPr id="22" title="Chart" name="Chart 22"/>
        <xdr:cNvGraphicFramePr/>
      </xdr:nvGraphicFramePr>
      <xdr:xfrm>
        <a:off y="0" x="0"/>
        <a:ext cy="0" cx="0"/>
      </xdr:xfrm>
      <a:graphic>
        <a:graphicData uri="http://schemas.openxmlformats.org/drawingml/2006/chart">
          <c:chart r:id="rId22"/>
        </a:graphicData>
      </a:graphic>
    </xdr:graphicFrame>
    <xdr:clientData fLocksWithSheet="0"/>
  </xdr:absoluteAnchor>
  <xdr:absoluteAnchor>
    <xdr:pos y="24879300" x="16659225"/>
    <xdr:ext cy="3533775" cx="5715000"/>
    <xdr:graphicFrame>
      <xdr:nvGraphicFramePr>
        <xdr:cNvPr id="23" title="Chart" name="Chart 23"/>
        <xdr:cNvGraphicFramePr/>
      </xdr:nvGraphicFramePr>
      <xdr:xfrm>
        <a:off y="0" x="0"/>
        <a:ext cy="0" cx="0"/>
      </xdr:xfrm>
      <a:graphic>
        <a:graphicData uri="http://schemas.openxmlformats.org/drawingml/2006/chart">
          <c:chart r:id="rId23"/>
        </a:graphicData>
      </a:graphic>
    </xdr:graphicFrame>
    <xdr:clientData fLocksWithSheet="0"/>
  </xdr:absoluteAnchor>
  <xdr:absoluteAnchor>
    <xdr:pos y="25022175" x="25527000"/>
    <xdr:ext cy="3533775" cx="5715000"/>
    <xdr:graphicFrame>
      <xdr:nvGraphicFramePr>
        <xdr:cNvPr id="24" title="Chart" name="Chart 24"/>
        <xdr:cNvGraphicFramePr/>
      </xdr:nvGraphicFramePr>
      <xdr:xfrm>
        <a:off y="0" x="0"/>
        <a:ext cy="0" cx="0"/>
      </xdr:xfrm>
      <a:graphic>
        <a:graphicData uri="http://schemas.openxmlformats.org/drawingml/2006/chart">
          <c:chart r:id="rId24"/>
        </a:graphicData>
      </a:graphic>
    </xdr:graphicFrame>
    <xdr:clientData fLocksWithSheet="0"/>
  </xdr:absoluteAnchor>
  <xdr:absoluteAnchor>
    <xdr:pos y="28917900" x="14382750"/>
    <xdr:ext cy="3533775" cx="5715000"/>
    <xdr:graphicFrame>
      <xdr:nvGraphicFramePr>
        <xdr:cNvPr id="25" title="Chart" name="Chart 25"/>
        <xdr:cNvGraphicFramePr/>
      </xdr:nvGraphicFramePr>
      <xdr:xfrm>
        <a:off y="0" x="0"/>
        <a:ext cy="0" cx="0"/>
      </xdr:xfrm>
      <a:graphic>
        <a:graphicData uri="http://schemas.openxmlformats.org/drawingml/2006/chart">
          <c:chart r:id="rId25"/>
        </a:graphicData>
      </a:graphic>
    </xdr:graphicFrame>
    <xdr:clientData fLocksWithSheet="0"/>
  </xdr:absoluteAnchor>
  <xdr:absoluteAnchor>
    <xdr:pos y="29108400" x="25707975"/>
    <xdr:ext cy="3533775" cx="5715000"/>
    <xdr:graphicFrame>
      <xdr:nvGraphicFramePr>
        <xdr:cNvPr id="26" title="Chart" name="Chart 26"/>
        <xdr:cNvGraphicFramePr/>
      </xdr:nvGraphicFramePr>
      <xdr:xfrm>
        <a:off y="0" x="0"/>
        <a:ext cy="0" cx="0"/>
      </xdr:xfrm>
      <a:graphic>
        <a:graphicData uri="http://schemas.openxmlformats.org/drawingml/2006/chart">
          <c:chart r:id="rId26"/>
        </a:graphicData>
      </a:graphic>
    </xdr:graphicFrame>
    <xdr:clientData fLocksWithSheet="0"/>
  </xdr:absoluteAnchor>
  <xdr:absoluteAnchor>
    <xdr:pos y="36128325" x="5314950"/>
    <xdr:ext cy="3533775" cx="5715000"/>
    <xdr:graphicFrame>
      <xdr:nvGraphicFramePr>
        <xdr:cNvPr id="27" title="Chart" name="Chart 27"/>
        <xdr:cNvGraphicFramePr/>
      </xdr:nvGraphicFramePr>
      <xdr:xfrm>
        <a:off y="0" x="0"/>
        <a:ext cy="0" cx="0"/>
      </xdr:xfrm>
      <a:graphic>
        <a:graphicData uri="http://schemas.openxmlformats.org/drawingml/2006/chart">
          <c:chart r:id="rId27"/>
        </a:graphicData>
      </a:graphic>
    </xdr:graphicFrame>
    <xdr:clientData fLocksWithSheet="0"/>
  </xdr:absoluteAnchor>
  <xdr:absoluteAnchor>
    <xdr:pos y="37099875" x="13544550"/>
    <xdr:ext cy="3533775" cx="5715000"/>
    <xdr:graphicFrame>
      <xdr:nvGraphicFramePr>
        <xdr:cNvPr id="28" title="Chart" name="Chart 28"/>
        <xdr:cNvGraphicFramePr/>
      </xdr:nvGraphicFramePr>
      <xdr:xfrm>
        <a:off y="0" x="0"/>
        <a:ext cy="0" cx="0"/>
      </xdr:xfrm>
      <a:graphic>
        <a:graphicData uri="http://schemas.openxmlformats.org/drawingml/2006/chart">
          <c:chart r:id="rId28"/>
        </a:graphicData>
      </a:graphic>
    </xdr:graphicFrame>
    <xdr:clientData fLocksWithSheet="0"/>
  </xdr:absoluteAnchor>
  <xdr:absoluteAnchor>
    <xdr:pos y="37404675" x="20278725"/>
    <xdr:ext cy="3533775" cx="5715000"/>
    <xdr:graphicFrame>
      <xdr:nvGraphicFramePr>
        <xdr:cNvPr id="29" title="Chart" name="Chart 29"/>
        <xdr:cNvGraphicFramePr/>
      </xdr:nvGraphicFramePr>
      <xdr:xfrm>
        <a:off y="0" x="0"/>
        <a:ext cy="0" cx="0"/>
      </xdr:xfrm>
      <a:graphic>
        <a:graphicData uri="http://schemas.openxmlformats.org/drawingml/2006/chart">
          <c:chart r:id="rId29"/>
        </a:graphicData>
      </a:graphic>
    </xdr:graphicFrame>
    <xdr:clientData fLocksWithSheet="0"/>
  </xdr:absoluteAnchor>
  <xdr:absoluteAnchor>
    <xdr:pos y="3886200" x="4905375"/>
    <xdr:ext cy="1362075" cx="3876675"/>
    <xdr:graphicFrame>
      <xdr:nvGraphicFramePr>
        <xdr:cNvPr id="30" title="Chart" name="Chart 30"/>
        <xdr:cNvGraphicFramePr/>
      </xdr:nvGraphicFramePr>
      <xdr:xfrm>
        <a:off y="0" x="0"/>
        <a:ext cy="0" cx="0"/>
      </xdr:xfrm>
      <a:graphic>
        <a:graphicData uri="http://schemas.openxmlformats.org/drawingml/2006/chart">
          <c:chart r:id="rId30"/>
        </a:graphicData>
      </a:graphic>
    </xdr:graphicFrame>
    <xdr:clientData fLocksWithSheet="0"/>
  </xdr:absoluteAnchor>
  <xdr:absoluteAnchor>
    <xdr:pos y="4333875" x="9439275"/>
    <xdr:ext cy="1571625" cx="3362325"/>
    <xdr:graphicFrame>
      <xdr:nvGraphicFramePr>
        <xdr:cNvPr id="31" title="Chart" name="Chart 31"/>
        <xdr:cNvGraphicFramePr/>
      </xdr:nvGraphicFramePr>
      <xdr:xfrm>
        <a:off y="0" x="0"/>
        <a:ext cy="0" cx="0"/>
      </xdr:xfrm>
      <a:graphic>
        <a:graphicData uri="http://schemas.openxmlformats.org/drawingml/2006/chart">
          <c:chart r:id="rId31"/>
        </a:graphicData>
      </a:graphic>
    </xdr:graphicFrame>
    <xdr:clientData fLocksWithSheet="0"/>
  </xdr:absoluteAnchor>
  <xdr:absoluteAnchor>
    <xdr:pos y="819150" x="5981700"/>
    <xdr:ext cy="2133600" cx="5095875"/>
    <xdr:graphicFrame>
      <xdr:nvGraphicFramePr>
        <xdr:cNvPr id="32" title="Chart" name="Chart 32"/>
        <xdr:cNvGraphicFramePr/>
      </xdr:nvGraphicFramePr>
      <xdr:xfrm>
        <a:off y="0" x="0"/>
        <a:ext cy="0" cx="0"/>
      </xdr:xfrm>
      <a:graphic>
        <a:graphicData uri="http://schemas.openxmlformats.org/drawingml/2006/chart">
          <c:chart r:id="rId32"/>
        </a:graphicData>
      </a:graphic>
    </xdr:graphicFrame>
    <xdr:clientData fLocksWithSheet="0"/>
  </xdr:absoluteAnchor>
  <xdr:absoluteAnchor>
    <xdr:pos y="1200150" x="13573125"/>
    <xdr:ext cy="2647950" cx="6296025"/>
    <xdr:graphicFrame>
      <xdr:nvGraphicFramePr>
        <xdr:cNvPr id="33" title="Chart" name="Chart 33"/>
        <xdr:cNvGraphicFramePr/>
      </xdr:nvGraphicFramePr>
      <xdr:xfrm>
        <a:off y="0" x="0"/>
        <a:ext cy="0" cx="0"/>
      </xdr:xfrm>
      <a:graphic>
        <a:graphicData uri="http://schemas.openxmlformats.org/drawingml/2006/chart">
          <c:chart r:id="rId33"/>
        </a:graphicData>
      </a:graphic>
    </xdr:graphicFrame>
    <xdr:clientData fLocksWithSheet="0"/>
  </xdr:absoluteAnchor>
  <xdr:absoluteAnchor>
    <xdr:pos y="819150" x="27908250"/>
    <xdr:ext cy="2152650" cx="4848225"/>
    <xdr:graphicFrame>
      <xdr:nvGraphicFramePr>
        <xdr:cNvPr id="34" title="Chart" name="Chart 34"/>
        <xdr:cNvGraphicFramePr/>
      </xdr:nvGraphicFramePr>
      <xdr:xfrm>
        <a:off y="0" x="0"/>
        <a:ext cy="0" cx="0"/>
      </xdr:xfrm>
      <a:graphic>
        <a:graphicData uri="http://schemas.openxmlformats.org/drawingml/2006/chart">
          <c:chart r:id="rId34"/>
        </a:graphicData>
      </a:graphic>
    </xdr:graphicFrame>
    <xdr:clientData fLocksWithSheet="0"/>
  </xdr:absoluteAnchor>
  <xdr:absoluteAnchor>
    <xdr:pos y="6524625" x="1314450"/>
    <xdr:ext cy="876300" cx="1266825"/>
    <xdr:graphicFrame>
      <xdr:nvGraphicFramePr>
        <xdr:cNvPr id="35" title="Chart" name="Chart 35"/>
        <xdr:cNvGraphicFramePr/>
      </xdr:nvGraphicFramePr>
      <xdr:xfrm>
        <a:off y="0" x="0"/>
        <a:ext cy="0" cx="0"/>
      </xdr:xfrm>
      <a:graphic>
        <a:graphicData uri="http://schemas.openxmlformats.org/drawingml/2006/chart">
          <c:chart r:id="rId35"/>
        </a:graphicData>
      </a:graphic>
    </xdr:graphicFrame>
    <xdr:clientData fLocksWithSheet="0"/>
  </xdr:absoluteAnchor>
  <xdr:absoluteAnchor>
    <xdr:pos y="6419850" x="876300"/>
    <xdr:ext cy="876300" cx="819150"/>
    <xdr:graphicFrame>
      <xdr:nvGraphicFramePr>
        <xdr:cNvPr id="36" title="Chart" name="Chart 36"/>
        <xdr:cNvGraphicFramePr/>
      </xdr:nvGraphicFramePr>
      <xdr:xfrm>
        <a:off y="0" x="0"/>
        <a:ext cy="0" cx="0"/>
      </xdr:xfrm>
      <a:graphic>
        <a:graphicData uri="http://schemas.openxmlformats.org/drawingml/2006/chart">
          <c:chart r:id="rId36"/>
        </a:graphicData>
      </a:graphic>
    </xdr:graphicFrame>
    <xdr:clientData fLocksWithSheet="0"/>
  </xdr:absoluteAnchor>
  <xdr:absoluteAnchor>
    <xdr:pos y="9201150" x="3648075"/>
    <xdr:ext cy="876300" cx="1676400"/>
    <xdr:graphicFrame>
      <xdr:nvGraphicFramePr>
        <xdr:cNvPr id="37" title="Chart" name="Chart 37"/>
        <xdr:cNvGraphicFramePr/>
      </xdr:nvGraphicFramePr>
      <xdr:xfrm>
        <a:off y="0" x="0"/>
        <a:ext cy="0" cx="0"/>
      </xdr:xfrm>
      <a:graphic>
        <a:graphicData uri="http://schemas.openxmlformats.org/drawingml/2006/chart">
          <c:chart r:id="rId37"/>
        </a:graphicData>
      </a:graphic>
    </xdr:graphicFrame>
    <xdr:clientData fLocksWithSheet="0"/>
  </xdr:absoluteAnchor>
  <xdr:absoluteAnchor>
    <xdr:pos y="5238750" x="723900"/>
    <xdr:ext cy="2228850" cx="4162425"/>
    <xdr:graphicFrame>
      <xdr:nvGraphicFramePr>
        <xdr:cNvPr id="38" title="Chart" name="Chart 38"/>
        <xdr:cNvGraphicFramePr/>
      </xdr:nvGraphicFramePr>
      <xdr:xfrm>
        <a:off y="0" x="0"/>
        <a:ext cy="0" cx="0"/>
      </xdr:xfrm>
      <a:graphic>
        <a:graphicData uri="http://schemas.openxmlformats.org/drawingml/2006/chart">
          <c:chart r:id="rId38"/>
        </a:graphicData>
      </a:graphic>
    </xdr:graphicFrame>
    <xdr:clientData fLocksWithSheet="0"/>
  </xdr:absoluteAnchor>
  <xdr:absoluteAnchor>
    <xdr:pos y="10458450" x="5724525"/>
    <xdr:ext cy="3409950" cx="5867400"/>
    <xdr:graphicFrame>
      <xdr:nvGraphicFramePr>
        <xdr:cNvPr id="39" title="Chart" name="Chart 39"/>
        <xdr:cNvGraphicFramePr/>
      </xdr:nvGraphicFramePr>
      <xdr:xfrm>
        <a:off y="0" x="0"/>
        <a:ext cy="0" cx="0"/>
      </xdr:xfrm>
      <a:graphic>
        <a:graphicData uri="http://schemas.openxmlformats.org/drawingml/2006/chart">
          <c:chart r:id="rId39"/>
        </a:graphicData>
      </a:graphic>
    </xdr:graphicFrame>
    <xdr:clientData fLocksWithSheet="0"/>
  </xdr:absoluteAnchor>
</xdr:wsDr>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1" r="A1"/>
      <c s="1" r="B1"/>
      <c s="1" r="C1"/>
      <c s="1" r="D1"/>
      <c s="1" r="E1"/>
      <c s="1" r="F1"/>
      <c s="1" r="G1"/>
      <c s="1" r="H1"/>
      <c s="1" r="I1"/>
    </row>
    <row r="2">
      <c t="s" s="1" r="A2">
        <v>2</v>
      </c>
      <c t="s" s="1" r="B2">
        <v>3</v>
      </c>
      <c t="s" s="1" r="C2">
        <v>4</v>
      </c>
      <c t="s" s="1" r="D2">
        <v>5</v>
      </c>
      <c t="s" s="1" r="E2">
        <v>6</v>
      </c>
      <c t="s" s="1" r="F2">
        <v>7</v>
      </c>
      <c t="s" s="1" r="G2">
        <v>9</v>
      </c>
      <c t="s" s="1" r="H2">
        <v>10</v>
      </c>
      <c t="s" s="1" r="I2">
        <v>11</v>
      </c>
    </row>
    <row r="3">
      <c t="s" s="6" r="B3">
        <v>12</v>
      </c>
      <c s="1" r="C3">
        <v>50000.0</v>
      </c>
      <c s="1" r="D3">
        <v>1000.0</v>
      </c>
      <c t="s" s="1" r="E3">
        <v>40</v>
      </c>
      <c s="1" r="F3">
        <v>1.0</v>
      </c>
      <c s="7" r="G3">
        <v>2576.0</v>
      </c>
      <c t="str" r="H3">
        <f ref="H3:H6" t="shared" si="1">DIVIDE(G3, 1000)</f>
        <v>2.576</v>
      </c>
      <c t="str" r="I3">
        <f ref="I3:I6" t="shared" si="2">PRODUCT(DIVIDE(H3, 50000), 1000000)</f>
        <v>51.52</v>
      </c>
    </row>
    <row r="4">
      <c t="s" s="6" r="B4">
        <v>47</v>
      </c>
      <c t="s" s="1" r="E4">
        <v>48</v>
      </c>
      <c s="1" r="F4">
        <v>2.0</v>
      </c>
      <c s="7" r="G4">
        <v>1866.0</v>
      </c>
      <c t="str" r="H4">
        <f t="shared" si="1"/>
        <v>1.866</v>
      </c>
      <c t="str" r="I4">
        <f t="shared" si="2"/>
        <v>37.32</v>
      </c>
    </row>
    <row r="5">
      <c t="s" s="6" r="B5">
        <v>56</v>
      </c>
      <c t="s" s="1" r="E5">
        <v>58</v>
      </c>
      <c s="1" r="F5">
        <v>2.0</v>
      </c>
      <c s="4" r="G5">
        <v>3438.0</v>
      </c>
      <c t="str" r="H5">
        <f t="shared" si="1"/>
        <v>3.438</v>
      </c>
      <c t="str" r="I5">
        <f t="shared" si="2"/>
        <v>68.76</v>
      </c>
    </row>
    <row r="6">
      <c t="s" s="6" r="B6">
        <v>63</v>
      </c>
      <c s="4" r="D6"/>
      <c t="s" s="1" r="E6">
        <v>65</v>
      </c>
      <c s="1" r="F6">
        <v>2.0</v>
      </c>
      <c s="1" r="G6">
        <v>1862.0</v>
      </c>
      <c t="str" r="H6">
        <f t="shared" si="1"/>
        <v>1.862</v>
      </c>
      <c t="str" r="I6">
        <f t="shared" si="2"/>
        <v>37.24</v>
      </c>
    </row>
    <row r="7">
      <c t="s" s="6" r="B7">
        <v>69</v>
      </c>
      <c s="4" r="D7"/>
      <c t="s" s="1" r="E7">
        <v>75</v>
      </c>
      <c s="1" r="F7">
        <v>2.0</v>
      </c>
      <c t="s" s="1" r="G7">
        <v>76</v>
      </c>
      <c t="s" s="1" r="H7">
        <v>77</v>
      </c>
      <c t="s" s="1" r="I7">
        <v>78</v>
      </c>
    </row>
    <row r="8">
      <c t="s" s="6" r="B8">
        <v>79</v>
      </c>
      <c s="4" r="D8"/>
      <c t="s" s="1" r="E8">
        <v>80</v>
      </c>
      <c s="1" r="F8">
        <v>2.0</v>
      </c>
      <c t="s" s="1" r="G8">
        <v>81</v>
      </c>
      <c t="s" s="1" r="H8">
        <v>82</v>
      </c>
      <c t="s" s="1" r="I8">
        <v>83</v>
      </c>
    </row>
    <row r="9">
      <c t="s" s="6" r="B9">
        <v>84</v>
      </c>
      <c s="4" r="D9"/>
      <c t="s" s="1" r="E9">
        <v>85</v>
      </c>
      <c s="1" r="F9">
        <v>2.0</v>
      </c>
      <c t="s" s="1" r="G9">
        <v>86</v>
      </c>
      <c t="s" s="1" r="H9">
        <v>87</v>
      </c>
      <c t="s" s="1" r="I9">
        <v>88</v>
      </c>
    </row>
    <row r="10">
      <c t="s" s="6" r="B10">
        <v>89</v>
      </c>
      <c s="1" r="D10"/>
      <c t="s" s="1" r="E10">
        <v>91</v>
      </c>
      <c s="1" r="F10">
        <v>4.0</v>
      </c>
      <c s="10" r="G10">
        <v>2740.0</v>
      </c>
      <c t="str" r="H10">
        <f ref="H10:H13" t="shared" si="3">DIVIDE(G10, 1000)</f>
        <v>2.74</v>
      </c>
      <c t="str" s="10" r="I10">
        <f ref="I10:I13" t="shared" si="4">PRODUCT(DIVIDE(H10, 50000), 1000000)</f>
        <v>54.8</v>
      </c>
    </row>
    <row r="11">
      <c t="s" s="6" r="B11">
        <v>187</v>
      </c>
      <c t="s" s="1" r="E11">
        <v>190</v>
      </c>
      <c s="1" r="F11">
        <v>4.0</v>
      </c>
      <c s="10" r="G11">
        <v>3760.0</v>
      </c>
      <c t="str" r="H11">
        <f t="shared" si="3"/>
        <v>3.76</v>
      </c>
      <c t="str" s="10" r="I11">
        <f t="shared" si="4"/>
        <v>75.2</v>
      </c>
    </row>
    <row r="12">
      <c t="s" s="6" r="B12">
        <v>193</v>
      </c>
      <c t="s" s="1" r="E12">
        <v>194</v>
      </c>
      <c s="1" r="F12">
        <v>4.0</v>
      </c>
      <c s="10" r="G12">
        <v>3220.0</v>
      </c>
      <c t="str" r="H12">
        <f t="shared" si="3"/>
        <v>3.22</v>
      </c>
      <c t="str" s="10" r="I12">
        <f t="shared" si="4"/>
        <v>64.4</v>
      </c>
    </row>
    <row r="13">
      <c t="s" s="6" r="B13">
        <v>198</v>
      </c>
      <c s="1" r="F13">
        <v>4.0</v>
      </c>
      <c s="10" r="G13">
        <v>2819.0</v>
      </c>
      <c t="str" r="H13">
        <f t="shared" si="3"/>
        <v>2.819</v>
      </c>
      <c t="str" s="10" r="I13">
        <f t="shared" si="4"/>
        <v>56.38</v>
      </c>
    </row>
    <row r="14">
      <c t="s" s="6" r="B14">
        <v>205</v>
      </c>
      <c s="1" r="F14">
        <v>4.0</v>
      </c>
      <c t="s" s="1" r="G14">
        <v>207</v>
      </c>
      <c t="s" s="1" r="H14">
        <v>208</v>
      </c>
      <c t="s" s="1" r="I14">
        <v>209</v>
      </c>
    </row>
    <row r="15">
      <c t="s" s="6" r="B15">
        <v>210</v>
      </c>
      <c s="1" r="F15">
        <v>4.0</v>
      </c>
      <c t="s" s="1" r="G15">
        <v>211</v>
      </c>
      <c t="s" s="1" r="H15">
        <v>212</v>
      </c>
      <c t="s" s="1" r="I15">
        <v>213</v>
      </c>
    </row>
    <row r="16">
      <c t="s" s="6" r="B16">
        <v>214</v>
      </c>
      <c s="1" r="F16">
        <v>8.0</v>
      </c>
      <c s="12" r="G16">
        <v>2638.0</v>
      </c>
      <c t="str" r="H16">
        <f ref="H16:H20" t="shared" si="5">DIVIDE(G16, 1000)</f>
        <v>2.638</v>
      </c>
      <c t="str" s="12" r="I16">
        <f ref="I16:I20" t="shared" si="6">PRODUCT(DIVIDE(H16, 50000), 1000000)</f>
        <v>52.76</v>
      </c>
    </row>
    <row r="17">
      <c t="s" s="6" r="B17">
        <v>284</v>
      </c>
      <c s="1" r="F17">
        <v>8.0</v>
      </c>
      <c s="10" r="G17">
        <v>3316.0</v>
      </c>
      <c t="str" r="H17">
        <f t="shared" si="5"/>
        <v>3.316</v>
      </c>
      <c t="str" s="10" r="I17">
        <f t="shared" si="6"/>
        <v>66.32</v>
      </c>
    </row>
    <row r="18">
      <c t="s" s="6" r="B18">
        <v>293</v>
      </c>
      <c s="1" r="F18">
        <v>8.0</v>
      </c>
      <c s="10" r="G18">
        <v>3286.0</v>
      </c>
      <c t="str" r="H18">
        <f t="shared" si="5"/>
        <v>3.286</v>
      </c>
      <c t="str" s="10" r="I18">
        <f t="shared" si="6"/>
        <v>65.72</v>
      </c>
    </row>
    <row r="19">
      <c t="s" s="6" r="B19">
        <v>299</v>
      </c>
      <c s="1" r="F19">
        <v>8.0</v>
      </c>
      <c s="10" r="G19">
        <v>2449.0</v>
      </c>
      <c t="str" r="H19">
        <f t="shared" si="5"/>
        <v>2.449</v>
      </c>
      <c t="str" s="10" r="I19">
        <f t="shared" si="6"/>
        <v>48.98</v>
      </c>
    </row>
    <row r="20">
      <c t="s" s="6" r="B20">
        <v>303</v>
      </c>
      <c s="1" r="F20">
        <v>8.0</v>
      </c>
      <c s="10" r="G20">
        <v>2860.0</v>
      </c>
      <c t="str" r="H20">
        <f t="shared" si="5"/>
        <v>2.86</v>
      </c>
      <c t="str" s="10" r="I20">
        <f t="shared" si="6"/>
        <v>57.2</v>
      </c>
    </row>
    <row r="21">
      <c t="s" s="6" r="B21">
        <v>311</v>
      </c>
      <c s="1" r="F21">
        <v>8.0</v>
      </c>
      <c t="s" s="1" r="G21">
        <v>313</v>
      </c>
      <c t="s" s="1" r="H21">
        <v>315</v>
      </c>
      <c t="s" s="1" r="I21">
        <v>317</v>
      </c>
    </row>
    <row r="22">
      <c t="s" s="6" r="B22">
        <v>319</v>
      </c>
      <c s="1" r="F22">
        <v>16.0</v>
      </c>
      <c s="13" r="G22">
        <v>2661.0</v>
      </c>
      <c t="str" r="H22">
        <f ref="H22:H27" t="shared" si="7">DIVIDE(G22, 1000)</f>
        <v>2.661</v>
      </c>
      <c t="str" s="10" r="I22">
        <f ref="I22:I27" t="shared" si="8">PRODUCT(DIVIDE(H22, 50000), 1000000)</f>
        <v>53.22</v>
      </c>
    </row>
    <row r="23">
      <c t="s" s="6" r="B23">
        <v>331</v>
      </c>
      <c s="1" r="F23">
        <v>16.0</v>
      </c>
      <c s="13" r="G23">
        <v>3604.0</v>
      </c>
      <c t="str" r="H23">
        <f t="shared" si="7"/>
        <v>3.604</v>
      </c>
      <c t="str" s="10" r="I23">
        <f t="shared" si="8"/>
        <v>72.08</v>
      </c>
    </row>
    <row r="24">
      <c t="s" s="6" r="B24">
        <v>339</v>
      </c>
      <c s="1" r="F24">
        <v>16.0</v>
      </c>
      <c s="13" r="G24">
        <v>3281.0</v>
      </c>
      <c t="str" r="H24">
        <f t="shared" si="7"/>
        <v>3.281</v>
      </c>
      <c t="str" s="10" r="I24">
        <f t="shared" si="8"/>
        <v>65.62</v>
      </c>
    </row>
    <row r="25">
      <c t="s" s="6" r="B25">
        <v>347</v>
      </c>
      <c s="1" r="F25">
        <v>16.0</v>
      </c>
      <c s="13" r="G25">
        <v>3057.0</v>
      </c>
      <c t="str" r="H25">
        <f t="shared" si="7"/>
        <v>3.057</v>
      </c>
      <c t="str" s="10" r="I25">
        <f t="shared" si="8"/>
        <v>61.14</v>
      </c>
    </row>
    <row r="26">
      <c t="s" s="6" r="B26">
        <v>352</v>
      </c>
      <c s="1" r="F26">
        <v>16.0</v>
      </c>
      <c s="13" r="G26">
        <v>2977.0</v>
      </c>
      <c t="str" r="H26">
        <f t="shared" si="7"/>
        <v>2.977</v>
      </c>
      <c t="str" s="10" r="I26">
        <f t="shared" si="8"/>
        <v>59.54</v>
      </c>
    </row>
    <row r="27">
      <c t="s" s="6" r="B27">
        <v>355</v>
      </c>
      <c s="1" r="F27">
        <v>16.0</v>
      </c>
      <c s="13" r="G27">
        <v>2691.0</v>
      </c>
      <c t="str" r="H27">
        <f t="shared" si="7"/>
        <v>2.691</v>
      </c>
      <c t="str" s="10" r="I27">
        <f t="shared" si="8"/>
        <v>53.82</v>
      </c>
    </row>
    <row r="28">
      <c s="6" r="B28"/>
      <c s="6" r="C28"/>
      <c s="6" r="D28"/>
      <c s="6" r="E28"/>
      <c s="6" r="F28"/>
      <c t="s" s="6" r="G28">
        <v>361</v>
      </c>
      <c t="s" s="6" r="H28">
        <v>362</v>
      </c>
      <c t="s" s="6" r="I28">
        <v>363</v>
      </c>
    </row>
    <row r="29">
      <c s="14" r="B29"/>
    </row>
    <row r="30">
      <c s="14" r="B30"/>
      <c t="s" s="1" r="D30">
        <v>367</v>
      </c>
    </row>
    <row r="31">
      <c s="14" r="B31"/>
    </row>
    <row r="32">
      <c s="14" r="B32"/>
      <c t="s" s="1" r="D32">
        <v>369</v>
      </c>
    </row>
    <row r="33">
      <c t="s" s="1" r="A33">
        <v>371</v>
      </c>
      <c t="s" s="1" r="B33">
        <v>372</v>
      </c>
      <c t="s" s="1" r="C33">
        <v>373</v>
      </c>
      <c t="s" s="1" r="D33">
        <v>374</v>
      </c>
      <c t="s" s="1" r="E33">
        <v>375</v>
      </c>
      <c t="s" s="1" r="F33">
        <v>376</v>
      </c>
      <c t="s" s="1" r="G33">
        <v>377</v>
      </c>
      <c t="s" s="1" r="H33">
        <v>378</v>
      </c>
      <c t="s" s="1" r="I33">
        <v>379</v>
      </c>
    </row>
    <row r="34">
      <c t="s" s="6" r="B34">
        <v>380</v>
      </c>
      <c s="1" r="C34">
        <v>5.0E7</v>
      </c>
      <c s="1" r="D34">
        <v>1.0</v>
      </c>
      <c t="s" s="1" r="E34">
        <v>381</v>
      </c>
      <c s="1" r="F34">
        <v>1.0</v>
      </c>
      <c s="7" r="G34">
        <v>3031.0</v>
      </c>
      <c t="str" s="12" r="H34">
        <f ref="H34:H37" t="shared" si="9">DIVIDE(G34, 1)</f>
        <v>3031</v>
      </c>
      <c t="str" r="I34">
        <f ref="I34:I37" t="shared" si="10">PRODUCT(DIVIDE(H34, 50000000), 1000000)</f>
        <v>60.62</v>
      </c>
    </row>
    <row r="35">
      <c t="s" s="6" r="B35">
        <v>385</v>
      </c>
      <c t="s" s="1" r="E35">
        <v>386</v>
      </c>
      <c s="1" r="F35">
        <v>2.0</v>
      </c>
      <c s="7" r="G35">
        <v>1871.0</v>
      </c>
      <c t="str" s="12" r="H35">
        <f t="shared" si="9"/>
        <v>1871</v>
      </c>
      <c t="str" r="I35">
        <f t="shared" si="10"/>
        <v>37.42</v>
      </c>
    </row>
    <row r="36">
      <c t="s" s="6" r="B36">
        <v>388</v>
      </c>
      <c t="s" s="1" r="E36">
        <v>389</v>
      </c>
      <c s="1" r="F36">
        <v>2.0</v>
      </c>
      <c s="4" r="G36">
        <v>1980.0</v>
      </c>
      <c t="str" s="12" r="H36">
        <f t="shared" si="9"/>
        <v>1980</v>
      </c>
      <c t="str" r="I36">
        <f t="shared" si="10"/>
        <v>39.6</v>
      </c>
    </row>
    <row r="37">
      <c t="s" s="6" r="B37">
        <v>391</v>
      </c>
      <c t="s" s="1" r="E37">
        <v>392</v>
      </c>
      <c s="1" r="F37">
        <v>2.0</v>
      </c>
      <c s="1" r="G37">
        <v>1884.0</v>
      </c>
      <c t="str" s="12" r="H37">
        <f t="shared" si="9"/>
        <v>1884</v>
      </c>
      <c t="str" r="I37">
        <f t="shared" si="10"/>
        <v>37.68</v>
      </c>
    </row>
    <row r="38">
      <c t="s" s="6" r="B38">
        <v>394</v>
      </c>
      <c t="s" s="1" r="E38">
        <v>395</v>
      </c>
      <c s="1" r="F38">
        <v>2.0</v>
      </c>
      <c t="s" s="1" r="G38">
        <v>396</v>
      </c>
      <c t="s" s="1" r="H38">
        <v>397</v>
      </c>
      <c t="s" s="1" r="I38">
        <v>398</v>
      </c>
    </row>
    <row r="39">
      <c t="s" s="6" r="B39">
        <v>399</v>
      </c>
      <c t="s" s="1" r="E39">
        <v>400</v>
      </c>
      <c s="1" r="F39">
        <v>2.0</v>
      </c>
      <c t="s" s="1" r="G39">
        <v>401</v>
      </c>
      <c t="s" s="1" r="H39">
        <v>402</v>
      </c>
      <c t="s" s="1" r="I39">
        <v>404</v>
      </c>
    </row>
    <row r="40">
      <c t="s" s="6" r="B40">
        <v>405</v>
      </c>
      <c t="s" s="1" r="E40">
        <v>406</v>
      </c>
      <c s="1" r="F40">
        <v>2.0</v>
      </c>
      <c t="s" s="1" r="G40">
        <v>407</v>
      </c>
      <c t="s" s="1" r="H40">
        <v>408</v>
      </c>
      <c t="s" s="1" r="I40">
        <v>409</v>
      </c>
    </row>
    <row r="41">
      <c t="s" s="6" r="B41">
        <v>410</v>
      </c>
      <c t="s" s="1" r="E41">
        <v>411</v>
      </c>
      <c s="1" r="F41">
        <v>4.0</v>
      </c>
      <c s="7" r="G41">
        <v>1504.0</v>
      </c>
      <c t="str" s="12" r="H41">
        <f ref="H41:H44" t="shared" si="11">DIVIDE(G41, 1)</f>
        <v>1504</v>
      </c>
      <c t="str" r="I41">
        <f ref="I41:I44" t="shared" si="12">PRODUCT(DIVIDE(H41, 50000000), 1000000)</f>
        <v>30.08</v>
      </c>
    </row>
    <row r="42">
      <c t="s" s="6" r="B42">
        <v>420</v>
      </c>
      <c t="s" s="1" r="E42">
        <v>421</v>
      </c>
      <c s="1" r="F42">
        <v>4.0</v>
      </c>
      <c s="7" r="G42">
        <v>1891.0</v>
      </c>
      <c t="str" s="12" r="H42">
        <f t="shared" si="11"/>
        <v>1891</v>
      </c>
      <c t="str" r="I42">
        <f t="shared" si="12"/>
        <v>37.82</v>
      </c>
    </row>
    <row r="43">
      <c t="s" s="6" r="B43">
        <v>434</v>
      </c>
      <c t="s" s="1" r="E43">
        <v>435</v>
      </c>
      <c s="1" r="F43">
        <v>4.0</v>
      </c>
      <c s="7" r="G43">
        <v>1507.0</v>
      </c>
      <c t="str" s="12" r="H43">
        <f t="shared" si="11"/>
        <v>1507</v>
      </c>
      <c t="str" r="I43">
        <f t="shared" si="12"/>
        <v>30.14</v>
      </c>
    </row>
    <row r="44">
      <c t="s" s="6" r="B44">
        <v>444</v>
      </c>
      <c s="1" r="F44">
        <v>4.0</v>
      </c>
      <c s="7" r="G44">
        <v>1510.0</v>
      </c>
      <c t="str" s="12" r="H44">
        <f t="shared" si="11"/>
        <v>1510</v>
      </c>
      <c t="str" r="I44">
        <f t="shared" si="12"/>
        <v>30.2</v>
      </c>
    </row>
    <row r="45">
      <c t="s" s="6" r="B45">
        <v>453</v>
      </c>
      <c s="1" r="F45">
        <v>4.0</v>
      </c>
      <c t="s" s="1" r="G45">
        <v>454</v>
      </c>
      <c t="s" s="1" r="H45">
        <v>455</v>
      </c>
      <c t="s" s="1" r="I45">
        <v>457</v>
      </c>
    </row>
    <row r="46">
      <c t="s" s="6" r="B46">
        <v>460</v>
      </c>
      <c s="1" r="F46">
        <v>4.0</v>
      </c>
      <c t="s" s="1" r="G46">
        <v>462</v>
      </c>
      <c t="s" s="1" r="H46">
        <v>463</v>
      </c>
      <c t="s" s="1" r="I46">
        <v>464</v>
      </c>
    </row>
    <row r="47">
      <c t="s" s="6" r="B47">
        <v>465</v>
      </c>
      <c s="1" r="F47">
        <v>8.0</v>
      </c>
      <c s="7" r="G47">
        <v>1380.0</v>
      </c>
      <c t="str" s="12" r="H47">
        <f>DIVIDE(G47, 1)</f>
        <v>1380</v>
      </c>
      <c t="str" r="I47">
        <f ref="I47:I51" t="shared" si="13">PRODUCT(DIVIDE(H47, 50000000), 1000000)</f>
        <v>27.6</v>
      </c>
    </row>
    <row r="48">
      <c t="s" s="6" r="B48">
        <v>474</v>
      </c>
      <c s="1" r="F48">
        <v>8.0</v>
      </c>
      <c s="7" r="G48">
        <v>1944.0</v>
      </c>
      <c s="7" r="H48">
        <v>1944.0</v>
      </c>
      <c t="str" r="I48">
        <f t="shared" si="13"/>
        <v>38.88</v>
      </c>
    </row>
    <row r="49">
      <c t="s" s="6" r="B49">
        <v>481</v>
      </c>
      <c s="1" r="F49">
        <v>8.0</v>
      </c>
      <c s="7" r="G49">
        <v>1461.0</v>
      </c>
      <c t="str" s="12" r="H49">
        <f ref="H49:H51" t="shared" si="14">DIVIDE(G49, 1)</f>
        <v>1461</v>
      </c>
      <c t="str" r="I49">
        <f t="shared" si="13"/>
        <v>29.22</v>
      </c>
    </row>
    <row r="50">
      <c t="s" s="6" r="B50">
        <v>492</v>
      </c>
      <c s="1" r="F50">
        <v>8.0</v>
      </c>
      <c s="7" r="G50">
        <v>1405.0</v>
      </c>
      <c t="str" s="12" r="H50">
        <f t="shared" si="14"/>
        <v>1405</v>
      </c>
      <c t="str" r="I50">
        <f t="shared" si="13"/>
        <v>28.1</v>
      </c>
    </row>
    <row r="51">
      <c t="s" s="6" r="B51">
        <v>501</v>
      </c>
      <c s="1" r="F51">
        <v>8.0</v>
      </c>
      <c s="7" r="G51">
        <v>1383.0</v>
      </c>
      <c t="str" s="12" r="H51">
        <f t="shared" si="14"/>
        <v>1383</v>
      </c>
      <c t="str" r="I51">
        <f t="shared" si="13"/>
        <v>27.66</v>
      </c>
    </row>
    <row r="52">
      <c t="s" s="6" r="B52">
        <v>508</v>
      </c>
      <c s="1" r="F52">
        <v>8.0</v>
      </c>
      <c t="s" s="1" r="G52">
        <v>510</v>
      </c>
      <c t="s" s="1" r="H52">
        <v>512</v>
      </c>
      <c t="s" s="1" r="I52">
        <v>513</v>
      </c>
    </row>
    <row r="53">
      <c t="s" s="6" r="B53">
        <v>514</v>
      </c>
      <c s="1" r="F53">
        <v>16.0</v>
      </c>
      <c s="15" r="G53">
        <v>1361.0</v>
      </c>
      <c t="str" s="12" r="H53">
        <f>DIVIDE(G53, 1)</f>
        <v>1361</v>
      </c>
      <c t="str" r="I53">
        <f ref="I53:I58" t="shared" si="15">PRODUCT(DIVIDE(H53, 50000000), 1000000)</f>
        <v>27.22</v>
      </c>
    </row>
    <row r="54">
      <c t="s" s="6" r="B54">
        <v>559</v>
      </c>
      <c s="1" r="F54">
        <v>16.0</v>
      </c>
      <c s="15" r="G54">
        <v>1940.0</v>
      </c>
      <c s="7" r="H54">
        <v>1940.0</v>
      </c>
      <c t="str" r="I54">
        <f t="shared" si="15"/>
        <v>38.8</v>
      </c>
    </row>
    <row r="55">
      <c t="s" s="6" r="B55">
        <v>565</v>
      </c>
      <c s="1" r="F55">
        <v>16.0</v>
      </c>
      <c s="15" r="G55">
        <v>1486.0</v>
      </c>
      <c t="str" s="12" r="H55">
        <f ref="H55:H58" t="shared" si="16">DIVIDE(G55, 1)</f>
        <v>1486</v>
      </c>
      <c t="str" r="I55">
        <f t="shared" si="15"/>
        <v>29.72</v>
      </c>
    </row>
    <row r="56">
      <c t="s" s="6" r="B56">
        <v>574</v>
      </c>
      <c s="1" r="F56">
        <v>16.0</v>
      </c>
      <c s="15" r="G56">
        <v>1397.0</v>
      </c>
      <c t="str" s="12" r="H56">
        <f t="shared" si="16"/>
        <v>1397</v>
      </c>
      <c t="str" r="I56">
        <f t="shared" si="15"/>
        <v>27.94</v>
      </c>
    </row>
    <row r="57">
      <c t="s" s="6" r="B57">
        <v>576</v>
      </c>
      <c s="1" r="F57">
        <v>16.0</v>
      </c>
      <c s="15" r="G57">
        <v>1380.0</v>
      </c>
      <c t="str" s="12" r="H57">
        <f t="shared" si="16"/>
        <v>1380</v>
      </c>
      <c t="str" r="I57">
        <f t="shared" si="15"/>
        <v>27.6</v>
      </c>
    </row>
    <row r="58">
      <c t="s" s="6" r="B58">
        <v>579</v>
      </c>
      <c s="1" r="F58">
        <v>16.0</v>
      </c>
      <c s="15" r="G58">
        <v>1376.0</v>
      </c>
      <c t="str" s="12" r="H58">
        <f t="shared" si="16"/>
        <v>1376</v>
      </c>
      <c t="str" r="I58">
        <f t="shared" si="15"/>
        <v>27.52</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4" width="19.86"/>
    <col min="5" customWidth="1" max="5" width="14.0"/>
  </cols>
  <sheetData>
    <row r="1">
      <c t="s" s="1" r="A1">
        <v>1</v>
      </c>
      <c s="1" r="B1"/>
      <c s="1" r="C1"/>
      <c s="1" r="D1"/>
      <c s="1" r="E1"/>
      <c s="1" r="F1"/>
      <c s="1" r="G1"/>
      <c s="1" r="H1"/>
      <c s="1" r="I1"/>
    </row>
    <row r="2">
      <c t="s" s="1" r="A2">
        <v>8</v>
      </c>
      <c s="1" r="B2"/>
      <c s="1" r="C2"/>
      <c s="1" r="D2"/>
      <c s="1" r="E2"/>
      <c s="1" r="F2"/>
      <c s="1" r="G2"/>
      <c s="1" r="H2"/>
      <c s="1" r="I2"/>
    </row>
    <row r="3">
      <c t="s" s="2" r="A3">
        <v>13</v>
      </c>
      <c s="2" r="B3"/>
      <c s="1" r="C3"/>
      <c s="1" r="D3"/>
      <c s="1" r="E3"/>
      <c s="1" r="F3"/>
      <c s="1" r="G3"/>
      <c s="1" r="H3"/>
      <c s="1" r="I3"/>
    </row>
    <row r="4">
      <c t="s" s="2" r="A4">
        <v>27</v>
      </c>
      <c s="2" r="B4"/>
      <c s="1" r="C4"/>
      <c s="1" r="D4"/>
      <c s="1" r="E4"/>
      <c s="1" r="F4"/>
      <c s="1" r="G4"/>
      <c s="1" r="H4"/>
      <c s="1" r="I4"/>
    </row>
    <row r="5">
      <c s="2" r="A5"/>
      <c s="2" r="B5"/>
      <c s="1" r="C5"/>
      <c s="1" r="D5"/>
      <c s="1" r="E5"/>
      <c s="1" r="F5"/>
      <c s="1" r="G5"/>
      <c s="1" r="H5"/>
      <c s="1" r="I5"/>
    </row>
    <row r="6">
      <c t="s" s="1" r="A6">
        <v>28</v>
      </c>
      <c t="s" s="1" r="B6">
        <v>29</v>
      </c>
      <c t="s" s="1" r="C6">
        <v>30</v>
      </c>
      <c t="s" s="1" r="D6">
        <v>31</v>
      </c>
      <c t="s" s="1" r="E6">
        <v>32</v>
      </c>
      <c t="s" s="1" r="F6">
        <v>33</v>
      </c>
      <c t="s" s="1" r="G6">
        <v>34</v>
      </c>
      <c t="s" s="1" r="H6">
        <v>35</v>
      </c>
    </row>
    <row r="7">
      <c s="1" r="A7">
        <v>50000.0</v>
      </c>
      <c s="1" r="B7">
        <v>1000.0</v>
      </c>
      <c t="s" s="1" r="C7">
        <v>36</v>
      </c>
      <c s="1" r="D7">
        <v>1.0</v>
      </c>
      <c s="4" r="E7">
        <v>2576.0</v>
      </c>
      <c t="str" r="F7">
        <f ref="F7:F11" t="shared" si="1">DIVIDE(E7, 1000)</f>
        <v>2.576</v>
      </c>
      <c t="str" r="G7">
        <f ref="G7:G11" t="shared" si="2">PRODUCT(DIVIDE(F7, 50000), 1000000)</f>
        <v>51.52</v>
      </c>
      <c t="s" s="1" r="H7">
        <v>41</v>
      </c>
    </row>
    <row r="8">
      <c s="1" r="A8"/>
      <c s="1" r="B8"/>
      <c t="s" s="1" r="C8">
        <v>42</v>
      </c>
      <c s="1" r="D8">
        <v>2.0</v>
      </c>
      <c s="4" r="E8">
        <v>1866.0</v>
      </c>
      <c t="str" r="F8">
        <f t="shared" si="1"/>
        <v>1.866</v>
      </c>
      <c t="str" r="G8">
        <f t="shared" si="2"/>
        <v>37.32</v>
      </c>
      <c t="s" s="4" r="H8">
        <v>45</v>
      </c>
    </row>
    <row r="9">
      <c s="1" r="A9"/>
      <c s="1" r="B9"/>
      <c t="s" s="1" r="C9">
        <v>46</v>
      </c>
      <c s="1" r="D9">
        <v>4.0</v>
      </c>
      <c s="4" r="E9">
        <v>2740.0</v>
      </c>
      <c t="str" r="F9">
        <f t="shared" si="1"/>
        <v>2.74</v>
      </c>
      <c t="str" r="G9">
        <f t="shared" si="2"/>
        <v>54.8</v>
      </c>
      <c t="s" s="9" r="H9">
        <v>57</v>
      </c>
    </row>
    <row r="10">
      <c s="1" r="A10"/>
      <c s="1" r="B10"/>
      <c t="s" s="1" r="C10">
        <v>71</v>
      </c>
      <c s="1" r="D10">
        <v>8.0</v>
      </c>
      <c s="4" r="E10">
        <v>2638.0</v>
      </c>
      <c t="str" r="F10">
        <f t="shared" si="1"/>
        <v>2.638</v>
      </c>
      <c t="str" r="G10">
        <f t="shared" si="2"/>
        <v>52.76</v>
      </c>
      <c t="s" s="4" r="H10">
        <v>90</v>
      </c>
    </row>
    <row r="11">
      <c s="1" r="A11"/>
      <c s="1" r="B11"/>
      <c t="s" s="1" r="C11">
        <v>93</v>
      </c>
      <c s="1" r="D11">
        <v>16.0</v>
      </c>
      <c s="1" r="E11">
        <v>2661.0</v>
      </c>
      <c t="str" r="F11">
        <f t="shared" si="1"/>
        <v>2.661</v>
      </c>
      <c t="str" r="G11">
        <f t="shared" si="2"/>
        <v>53.22</v>
      </c>
      <c t="s" s="1" r="H11">
        <v>106</v>
      </c>
    </row>
    <row r="12">
      <c s="1" r="A12"/>
      <c s="1" r="B12"/>
      <c t="s" s="1" r="C12">
        <v>110</v>
      </c>
      <c s="1" r="D12">
        <v>32.0</v>
      </c>
      <c t="s" s="1" r="E12">
        <v>113</v>
      </c>
      <c t="s" s="1" r="F12">
        <v>114</v>
      </c>
      <c t="s" s="1" r="G12">
        <v>116</v>
      </c>
      <c t="s" s="1" r="H12">
        <v>117</v>
      </c>
    </row>
    <row r="13">
      <c s="1" r="A13"/>
      <c s="1" r="B13"/>
      <c t="s" s="1" r="C13">
        <v>120</v>
      </c>
      <c s="1" r="D13">
        <v>64.0</v>
      </c>
      <c t="s" s="1" r="E13">
        <v>123</v>
      </c>
      <c t="s" s="1" r="F13">
        <v>125</v>
      </c>
      <c t="s" s="1" r="G13">
        <v>127</v>
      </c>
      <c t="s" s="1" r="H13">
        <v>129</v>
      </c>
    </row>
    <row r="14">
      <c s="1" r="A14"/>
      <c s="1" r="B14"/>
      <c t="s" s="1" r="C14">
        <v>131</v>
      </c>
      <c s="1" r="D14">
        <v>128.0</v>
      </c>
      <c t="s" s="1" r="E14">
        <v>133</v>
      </c>
      <c t="s" s="1" r="F14">
        <v>134</v>
      </c>
      <c t="s" s="1" r="G14">
        <v>136</v>
      </c>
      <c t="s" s="1" r="H14">
        <v>138</v>
      </c>
    </row>
    <row r="15">
      <c s="1" r="A15"/>
      <c s="1" r="B15"/>
      <c t="s" s="1" r="C15">
        <v>142</v>
      </c>
      <c s="1" r="D15">
        <v>256.0</v>
      </c>
      <c t="s" s="1" r="E15">
        <v>144</v>
      </c>
      <c t="s" s="1" r="F15">
        <v>146</v>
      </c>
      <c t="s" s="1" r="G15">
        <v>148</v>
      </c>
      <c t="s" s="1" r="H15">
        <v>149</v>
      </c>
    </row>
    <row r="16">
      <c s="1" r="A16"/>
      <c s="1" r="B16"/>
      <c t="s" s="1" r="C16">
        <v>151</v>
      </c>
      <c s="1" r="D16">
        <v>512.0</v>
      </c>
      <c t="s" s="1" r="E16">
        <v>154</v>
      </c>
      <c t="s" s="1" r="F16">
        <v>156</v>
      </c>
      <c t="s" s="1" r="G16">
        <v>158</v>
      </c>
      <c t="s" s="1" r="H16">
        <v>161</v>
      </c>
    </row>
    <row r="17">
      <c s="1" r="A17"/>
      <c s="1" r="B17"/>
      <c s="1" r="C17"/>
      <c s="1" r="D17">
        <v>1024.0</v>
      </c>
      <c t="s" s="1" r="E17">
        <v>165</v>
      </c>
      <c t="s" s="1" r="F17">
        <v>167</v>
      </c>
      <c t="s" s="1" r="G17">
        <v>169</v>
      </c>
      <c t="s" s="1" r="H17">
        <v>171</v>
      </c>
    </row>
    <row r="18">
      <c s="1" r="A18"/>
      <c s="1" r="B18"/>
      <c t="s" s="1" r="C18">
        <v>175</v>
      </c>
      <c s="1" r="D18">
        <v>1.0</v>
      </c>
      <c s="10" r="E18">
        <v>2710.0</v>
      </c>
      <c t="str" r="F18">
        <f ref="F18:F50" t="shared" si="3">DIVIDE(E18, 1000)</f>
        <v>2.71</v>
      </c>
      <c t="str" r="G18">
        <f ref="G18:G50" t="shared" si="4">PRODUCT(DIVIDE(F18, 50000), 1000000)</f>
        <v>54.2</v>
      </c>
      <c t="s" s="1" r="H18">
        <v>197</v>
      </c>
    </row>
    <row r="19">
      <c s="1" r="A19"/>
      <c s="1" r="B19"/>
      <c s="1" r="C19"/>
      <c s="1" r="D19">
        <v>2.0</v>
      </c>
      <c s="10" r="E19">
        <v>1778.0</v>
      </c>
      <c t="str" r="F19">
        <f t="shared" si="3"/>
        <v>1.778</v>
      </c>
      <c t="str" r="G19">
        <f t="shared" si="4"/>
        <v>35.56</v>
      </c>
      <c t="s" s="11" r="H19">
        <v>203</v>
      </c>
    </row>
    <row r="20">
      <c s="1" r="A20"/>
      <c s="1" r="B20"/>
      <c s="1" r="C20"/>
      <c s="1" r="D20">
        <v>4.0</v>
      </c>
      <c s="4" r="E20">
        <v>1218.0</v>
      </c>
      <c t="str" r="F20">
        <f t="shared" si="3"/>
        <v>1.218</v>
      </c>
      <c t="str" r="G20">
        <f t="shared" si="4"/>
        <v>24.36</v>
      </c>
      <c t="s" s="11" r="H20">
        <v>237</v>
      </c>
    </row>
    <row r="21">
      <c s="1" r="A21"/>
      <c s="1" r="B21"/>
      <c s="1" r="C21"/>
      <c s="1" r="D21">
        <v>8.0</v>
      </c>
      <c s="4" r="E21">
        <v>2233.0</v>
      </c>
      <c t="str" r="F21">
        <f t="shared" si="3"/>
        <v>2.233</v>
      </c>
      <c t="str" r="G21">
        <f t="shared" si="4"/>
        <v>44.66</v>
      </c>
      <c t="s" s="11" r="H21">
        <v>244</v>
      </c>
    </row>
    <row r="22">
      <c s="1" r="A22"/>
      <c s="1" r="B22"/>
      <c s="1" r="C22"/>
      <c s="1" r="D22">
        <v>16.0</v>
      </c>
      <c s="4" r="E22">
        <v>2393.0</v>
      </c>
      <c t="str" r="F22">
        <f t="shared" si="3"/>
        <v>2.393</v>
      </c>
      <c t="str" r="G22">
        <f t="shared" si="4"/>
        <v>47.86</v>
      </c>
      <c t="s" s="4" r="H22">
        <v>251</v>
      </c>
    </row>
    <row r="23">
      <c s="1" r="A23"/>
      <c s="1" r="B23"/>
      <c s="1" r="C23"/>
      <c s="1" r="D23">
        <v>32.0</v>
      </c>
      <c s="4" r="E23">
        <v>3441.0</v>
      </c>
      <c t="str" r="F23">
        <f t="shared" si="3"/>
        <v>3.441</v>
      </c>
      <c t="str" r="G23">
        <f t="shared" si="4"/>
        <v>68.82</v>
      </c>
      <c t="s" s="4" r="H23">
        <v>258</v>
      </c>
    </row>
    <row r="24">
      <c s="1" r="A24"/>
      <c s="1" r="B24"/>
      <c s="1" r="C24"/>
      <c s="1" r="D24">
        <v>64.0</v>
      </c>
      <c s="4" r="E24">
        <v>5251.0</v>
      </c>
      <c t="str" r="F24">
        <f t="shared" si="3"/>
        <v>5.251</v>
      </c>
      <c t="str" r="G24">
        <f t="shared" si="4"/>
        <v>105.02</v>
      </c>
      <c t="s" s="4" r="H24">
        <v>264</v>
      </c>
    </row>
    <row r="25">
      <c s="1" r="A25"/>
      <c s="1" r="B25"/>
      <c s="1" r="C25"/>
      <c s="1" r="D25">
        <v>128.0</v>
      </c>
      <c s="4" r="E25">
        <v>9546.0</v>
      </c>
      <c t="str" r="F25">
        <f t="shared" si="3"/>
        <v>9.546</v>
      </c>
      <c t="str" r="G25">
        <f t="shared" si="4"/>
        <v>190.92</v>
      </c>
      <c t="s" s="4" r="H25">
        <v>266</v>
      </c>
    </row>
    <row r="26">
      <c s="1" r="A26"/>
      <c s="1" r="B26"/>
      <c s="1" r="C26"/>
      <c s="1" r="D26">
        <v>256.0</v>
      </c>
      <c s="4" r="E26">
        <v>18218.0</v>
      </c>
      <c t="str" r="F26">
        <f t="shared" si="3"/>
        <v>18.218</v>
      </c>
      <c t="str" r="G26">
        <f t="shared" si="4"/>
        <v>364.36</v>
      </c>
      <c t="s" s="4" r="H26">
        <v>273</v>
      </c>
    </row>
    <row r="27">
      <c s="1" r="A27"/>
      <c s="1" r="B27"/>
      <c s="1" r="C27"/>
      <c s="1" r="D27">
        <v>512.0</v>
      </c>
      <c s="4" r="E27">
        <v>35516.0</v>
      </c>
      <c t="str" r="F27">
        <f t="shared" si="3"/>
        <v>35.516</v>
      </c>
      <c t="str" r="G27">
        <f t="shared" si="4"/>
        <v>710.32</v>
      </c>
      <c t="s" s="4" r="H27">
        <v>281</v>
      </c>
    </row>
    <row r="28">
      <c s="1" r="A28"/>
      <c s="1" r="B28"/>
      <c s="1" r="C28"/>
      <c s="1" r="D28">
        <v>1024.0</v>
      </c>
      <c s="4" r="E28">
        <v>67951.0</v>
      </c>
      <c t="str" r="F28">
        <f t="shared" si="3"/>
        <v>67.951</v>
      </c>
      <c t="str" r="G28">
        <f t="shared" si="4"/>
        <v>1359.02</v>
      </c>
      <c t="s" s="1" r="H28">
        <v>289</v>
      </c>
    </row>
    <row r="29">
      <c s="1" r="A29"/>
      <c s="1" r="B29"/>
      <c t="s" s="1" r="C29">
        <v>290</v>
      </c>
      <c s="1" r="D29">
        <v>1.0</v>
      </c>
      <c s="4" r="E29">
        <v>2760.0</v>
      </c>
      <c t="str" r="F29">
        <f t="shared" si="3"/>
        <v>2.76</v>
      </c>
      <c t="str" r="G29">
        <f t="shared" si="4"/>
        <v>55.2</v>
      </c>
      <c t="s" s="1" r="H29">
        <v>294</v>
      </c>
    </row>
    <row r="30">
      <c s="1" r="A30"/>
      <c s="1" r="B30"/>
      <c s="1" r="C30"/>
      <c s="1" r="D30">
        <v>2.0</v>
      </c>
      <c s="4" r="E30">
        <v>1807.0</v>
      </c>
      <c t="str" r="F30">
        <f t="shared" si="3"/>
        <v>1.807</v>
      </c>
      <c t="str" r="G30">
        <f t="shared" si="4"/>
        <v>36.14</v>
      </c>
      <c t="s" s="11" r="H30">
        <v>302</v>
      </c>
    </row>
    <row r="31">
      <c s="1" r="A31"/>
      <c s="1" r="B31"/>
      <c s="1" r="C31"/>
      <c s="1" r="D31">
        <v>4.0</v>
      </c>
      <c s="4" r="E31">
        <v>1235.0</v>
      </c>
      <c t="str" r="F31">
        <f t="shared" si="3"/>
        <v>1.235</v>
      </c>
      <c t="str" r="G31">
        <f t="shared" si="4"/>
        <v>24.7</v>
      </c>
      <c t="s" s="11" r="H31">
        <v>310</v>
      </c>
    </row>
    <row r="32">
      <c s="1" r="A32"/>
      <c s="1" r="B32"/>
      <c s="1" r="C32"/>
      <c s="1" r="D32">
        <v>8.0</v>
      </c>
      <c s="4" r="E32">
        <v>1783.0</v>
      </c>
      <c t="str" r="F32">
        <f t="shared" si="3"/>
        <v>1.783</v>
      </c>
      <c t="str" r="G32">
        <f t="shared" si="4"/>
        <v>35.66</v>
      </c>
      <c t="s" s="11" r="H32">
        <v>322</v>
      </c>
    </row>
    <row r="33">
      <c s="1" r="A33"/>
      <c s="1" r="B33"/>
      <c s="1" r="C33"/>
      <c s="1" r="D33">
        <v>16.0</v>
      </c>
      <c s="4" r="E33">
        <v>1947.0</v>
      </c>
      <c t="str" r="F33">
        <f t="shared" si="3"/>
        <v>1.947</v>
      </c>
      <c t="str" r="G33">
        <f t="shared" si="4"/>
        <v>38.94</v>
      </c>
      <c t="s" s="11" r="H33">
        <v>326</v>
      </c>
    </row>
    <row r="34">
      <c s="1" r="A34"/>
      <c s="1" r="B34"/>
      <c s="1" r="C34"/>
      <c s="1" r="D34">
        <v>32.0</v>
      </c>
      <c s="4" r="E34">
        <v>2689.0</v>
      </c>
      <c t="str" r="F34">
        <f t="shared" si="3"/>
        <v>2.689</v>
      </c>
      <c t="str" r="G34">
        <f t="shared" si="4"/>
        <v>53.78</v>
      </c>
      <c t="s" s="11" r="H34">
        <v>330</v>
      </c>
    </row>
    <row r="35">
      <c s="1" r="A35"/>
      <c s="1" r="B35"/>
      <c s="1" r="C35"/>
      <c s="1" r="D35">
        <v>64.0</v>
      </c>
      <c s="4" r="E35">
        <v>4427.0</v>
      </c>
      <c t="str" r="F35">
        <f t="shared" si="3"/>
        <v>4.427</v>
      </c>
      <c t="str" r="G35">
        <f t="shared" si="4"/>
        <v>88.54</v>
      </c>
      <c t="s" s="11" r="H35">
        <v>338</v>
      </c>
    </row>
    <row r="36">
      <c s="1" r="A36"/>
      <c s="1" r="B36"/>
      <c s="1" r="C36"/>
      <c s="1" r="D36">
        <v>128.0</v>
      </c>
      <c s="4" r="E36">
        <v>7896.0</v>
      </c>
      <c t="str" r="F36">
        <f t="shared" si="3"/>
        <v>7.896</v>
      </c>
      <c t="str" r="G36">
        <f t="shared" si="4"/>
        <v>157.92</v>
      </c>
      <c t="s" s="11" r="H36">
        <v>346</v>
      </c>
    </row>
    <row r="37">
      <c s="1" r="A37"/>
      <c s="1" r="B37"/>
      <c s="1" r="C37"/>
      <c s="1" r="D37">
        <v>256.0</v>
      </c>
      <c s="4" r="E37">
        <v>15122.0</v>
      </c>
      <c t="str" r="F37">
        <f t="shared" si="3"/>
        <v>15.122</v>
      </c>
      <c t="str" r="G37">
        <f t="shared" si="4"/>
        <v>302.44</v>
      </c>
      <c t="s" s="11" r="H37">
        <v>356</v>
      </c>
    </row>
    <row r="38">
      <c s="1" r="A38"/>
      <c s="1" r="B38"/>
      <c s="1" r="C38"/>
      <c s="1" r="D38">
        <v>512.0</v>
      </c>
      <c s="4" r="E38">
        <v>30454.0</v>
      </c>
      <c t="str" r="F38">
        <f t="shared" si="3"/>
        <v>30.454</v>
      </c>
      <c t="str" r="G38">
        <f t="shared" si="4"/>
        <v>609.08</v>
      </c>
      <c t="s" s="11" r="H38">
        <v>366</v>
      </c>
    </row>
    <row r="39">
      <c s="1" r="A39"/>
      <c s="1" r="B39"/>
      <c s="1" r="C39"/>
      <c s="1" r="D39">
        <v>1024.0</v>
      </c>
      <c s="4" r="E39">
        <v>60815.0</v>
      </c>
      <c t="str" r="F39">
        <f t="shared" si="3"/>
        <v>60.815</v>
      </c>
      <c t="str" r="G39">
        <f t="shared" si="4"/>
        <v>1216.3</v>
      </c>
      <c t="s" s="1" r="H39">
        <v>368</v>
      </c>
    </row>
    <row r="40">
      <c s="1" r="A40"/>
      <c s="1" r="B40"/>
      <c t="s" s="1" r="C40">
        <v>370</v>
      </c>
      <c s="1" r="D40">
        <v>1.0</v>
      </c>
      <c s="10" r="E40">
        <v>2759.0</v>
      </c>
      <c t="str" r="F40">
        <f t="shared" si="3"/>
        <v>2.759</v>
      </c>
      <c t="str" r="G40">
        <f t="shared" si="4"/>
        <v>55.18</v>
      </c>
      <c t="s" s="1" r="H40">
        <v>382</v>
      </c>
    </row>
    <row r="41">
      <c s="1" r="A41"/>
      <c s="1" r="B41"/>
      <c s="1" r="C41"/>
      <c s="1" r="D41">
        <v>2.0</v>
      </c>
      <c s="10" r="E41">
        <v>1785.0</v>
      </c>
      <c t="str" r="F41">
        <f t="shared" si="3"/>
        <v>1.785</v>
      </c>
      <c t="str" r="G41">
        <f t="shared" si="4"/>
        <v>35.7</v>
      </c>
      <c t="s" s="4" r="H41">
        <v>383</v>
      </c>
    </row>
    <row r="42">
      <c s="1" r="A42"/>
      <c s="1" r="B42"/>
      <c s="1" r="C42"/>
      <c s="1" r="D42">
        <v>4.0</v>
      </c>
      <c s="4" r="E42">
        <v>1265.0</v>
      </c>
      <c t="str" r="F42">
        <f t="shared" si="3"/>
        <v>1.265</v>
      </c>
      <c t="str" r="G42">
        <f t="shared" si="4"/>
        <v>25.3</v>
      </c>
      <c t="s" s="4" r="H42">
        <v>384</v>
      </c>
    </row>
    <row r="43">
      <c s="1" r="A43"/>
      <c s="1" r="B43"/>
      <c s="1" r="C43"/>
      <c s="1" r="D43">
        <v>8.0</v>
      </c>
      <c s="4" r="E43">
        <v>2001.0</v>
      </c>
      <c t="str" r="F43">
        <f t="shared" si="3"/>
        <v>2.001</v>
      </c>
      <c t="str" r="G43">
        <f t="shared" si="4"/>
        <v>40.02</v>
      </c>
      <c t="s" s="4" r="H43">
        <v>387</v>
      </c>
    </row>
    <row r="44">
      <c s="1" r="A44"/>
      <c s="1" r="B44"/>
      <c s="1" r="C44"/>
      <c s="1" r="D44">
        <v>16.0</v>
      </c>
      <c s="1" r="E44">
        <v>2156.0</v>
      </c>
      <c t="str" r="F44">
        <f t="shared" si="3"/>
        <v>2.156</v>
      </c>
      <c t="str" r="G44">
        <f t="shared" si="4"/>
        <v>43.12</v>
      </c>
      <c t="s" s="4" r="H44">
        <v>390</v>
      </c>
    </row>
    <row r="45">
      <c s="1" r="A45"/>
      <c s="1" r="B45"/>
      <c s="1" r="C45"/>
      <c s="1" r="D45">
        <v>32.0</v>
      </c>
      <c s="4" r="E45">
        <v>2969.0</v>
      </c>
      <c t="str" r="F45">
        <f t="shared" si="3"/>
        <v>2.969</v>
      </c>
      <c t="str" r="G45">
        <f t="shared" si="4"/>
        <v>59.38</v>
      </c>
      <c t="s" s="4" r="H45">
        <v>393</v>
      </c>
    </row>
    <row r="46">
      <c s="1" r="A46"/>
      <c s="1" r="B46"/>
      <c s="1" r="C46"/>
      <c s="1" r="D46">
        <v>64.0</v>
      </c>
      <c s="4" r="E46">
        <v>4457.0</v>
      </c>
      <c t="str" r="F46">
        <f t="shared" si="3"/>
        <v>4.457</v>
      </c>
      <c t="str" r="G46">
        <f t="shared" si="4"/>
        <v>89.14</v>
      </c>
      <c t="s" s="4" r="H46">
        <v>403</v>
      </c>
    </row>
    <row r="47">
      <c s="1" r="A47"/>
      <c s="1" r="B47"/>
      <c s="1" r="C47"/>
      <c s="1" r="D47">
        <v>128.0</v>
      </c>
      <c s="4" r="E47">
        <v>7580.0</v>
      </c>
      <c t="str" r="F47">
        <f t="shared" si="3"/>
        <v>7.58</v>
      </c>
      <c t="str" r="G47">
        <f t="shared" si="4"/>
        <v>151.6</v>
      </c>
      <c t="s" s="4" r="H47">
        <v>412</v>
      </c>
    </row>
    <row r="48">
      <c s="1" r="A48"/>
      <c s="1" r="B48"/>
      <c s="1" r="C48"/>
      <c s="1" r="D48">
        <v>256.0</v>
      </c>
      <c s="4" r="E48">
        <v>15580.0</v>
      </c>
      <c t="str" r="F48">
        <f t="shared" si="3"/>
        <v>15.58</v>
      </c>
      <c t="str" r="G48">
        <f t="shared" si="4"/>
        <v>311.6</v>
      </c>
      <c t="s" s="4" r="H48">
        <v>417</v>
      </c>
    </row>
    <row r="49">
      <c s="1" r="A49"/>
      <c s="1" r="B49"/>
      <c s="1" r="C49"/>
      <c s="1" r="D49">
        <v>512.0</v>
      </c>
      <c s="4" r="E49">
        <v>30020.0</v>
      </c>
      <c t="str" r="F49">
        <f t="shared" si="3"/>
        <v>30.02</v>
      </c>
      <c t="str" r="G49">
        <f t="shared" si="4"/>
        <v>600.4</v>
      </c>
      <c t="s" s="4" r="H49">
        <v>429</v>
      </c>
    </row>
    <row r="50">
      <c s="1" r="A50"/>
      <c s="1" r="B50"/>
      <c s="1" r="C50"/>
      <c s="1" r="D50">
        <v>1024.0</v>
      </c>
      <c s="4" r="E50">
        <v>58827.0</v>
      </c>
      <c t="str" r="F50">
        <f t="shared" si="3"/>
        <v>58.827</v>
      </c>
      <c t="str" r="G50">
        <f t="shared" si="4"/>
        <v>1176.54</v>
      </c>
      <c t="s" s="1" r="H50">
        <v>449</v>
      </c>
    </row>
    <row r="51">
      <c s="1" r="A51">
        <v>100000.0</v>
      </c>
      <c s="1" r="B51">
        <v>500.0</v>
      </c>
      <c t="s" s="1" r="C51">
        <v>452</v>
      </c>
      <c s="1" r="D51">
        <v>1.0</v>
      </c>
      <c s="1" r="E51">
        <v>2563.0</v>
      </c>
      <c t="str" r="F51">
        <f ref="F51:F55" t="shared" si="5">DIVIDE(E51, 500)</f>
        <v>5.126</v>
      </c>
      <c t="str" r="G51">
        <f ref="G51:G55" t="shared" si="6">PRODUCT(DIVIDE(F51, 100000), 1000000)</f>
        <v>51.26</v>
      </c>
      <c t="s" s="1" r="H51">
        <v>475</v>
      </c>
    </row>
    <row r="52">
      <c s="1" r="A52"/>
      <c s="1" r="B52"/>
      <c t="s" s="1" r="C52">
        <v>479</v>
      </c>
      <c s="1" r="D52">
        <v>2.0</v>
      </c>
      <c s="1" r="E52">
        <v>1861.0</v>
      </c>
      <c t="str" r="F52">
        <f t="shared" si="5"/>
        <v>3.722</v>
      </c>
      <c t="str" r="G52">
        <f t="shared" si="6"/>
        <v>37.22</v>
      </c>
      <c t="s" s="4" r="H52">
        <v>488</v>
      </c>
    </row>
    <row r="53">
      <c s="1" r="A53"/>
      <c s="1" r="B53"/>
      <c t="s" s="1" r="C53">
        <v>489</v>
      </c>
      <c s="1" r="D53">
        <v>4.0</v>
      </c>
      <c s="1" r="E53">
        <v>2294.0</v>
      </c>
      <c t="str" r="F53">
        <f t="shared" si="5"/>
        <v>4.588</v>
      </c>
      <c t="str" r="G53">
        <f t="shared" si="6"/>
        <v>45.88</v>
      </c>
      <c t="s" s="9" r="H53">
        <v>497</v>
      </c>
    </row>
    <row r="54">
      <c s="1" r="A54"/>
      <c s="1" r="B54"/>
      <c t="s" s="1" r="C54">
        <v>498</v>
      </c>
      <c s="1" r="D54">
        <v>8.0</v>
      </c>
      <c s="1" r="E54">
        <v>2115.0</v>
      </c>
      <c t="str" r="F54">
        <f t="shared" si="5"/>
        <v>4.23</v>
      </c>
      <c t="str" r="G54">
        <f t="shared" si="6"/>
        <v>42.3</v>
      </c>
      <c t="s" s="4" r="H54">
        <v>509</v>
      </c>
    </row>
    <row r="55">
      <c s="1" r="A55"/>
      <c s="1" r="B55"/>
      <c t="s" s="1" r="C55">
        <v>511</v>
      </c>
      <c s="1" r="D55">
        <v>16.0</v>
      </c>
      <c s="1" r="E55">
        <v>2332.0</v>
      </c>
      <c t="str" r="F55">
        <f t="shared" si="5"/>
        <v>4.664</v>
      </c>
      <c t="str" r="G55">
        <f t="shared" si="6"/>
        <v>46.64</v>
      </c>
      <c t="s" s="1" r="H55">
        <v>521</v>
      </c>
    </row>
    <row r="56">
      <c s="1" r="A56"/>
      <c s="1" r="B56"/>
      <c t="s" s="1" r="C56">
        <v>522</v>
      </c>
      <c s="1" r="D56">
        <v>32.0</v>
      </c>
      <c t="s" s="1" r="E56">
        <v>523</v>
      </c>
      <c t="s" s="1" r="F56">
        <v>524</v>
      </c>
      <c t="s" s="1" r="G56">
        <v>525</v>
      </c>
      <c t="s" s="1" r="H56">
        <v>526</v>
      </c>
    </row>
    <row r="57">
      <c s="1" r="A57"/>
      <c s="1" r="B57"/>
      <c t="s" s="1" r="C57">
        <v>527</v>
      </c>
      <c s="1" r="D57">
        <v>64.0</v>
      </c>
      <c t="s" s="1" r="E57">
        <v>528</v>
      </c>
      <c t="s" s="1" r="F57">
        <v>530</v>
      </c>
      <c t="s" s="1" r="G57">
        <v>531</v>
      </c>
      <c t="s" s="1" r="H57">
        <v>534</v>
      </c>
    </row>
    <row r="58">
      <c s="1" r="A58"/>
      <c s="1" r="B58"/>
      <c t="s" s="1" r="C58">
        <v>537</v>
      </c>
      <c s="1" r="D58">
        <v>128.0</v>
      </c>
      <c t="s" s="1" r="E58">
        <v>538</v>
      </c>
      <c t="s" s="1" r="F58">
        <v>539</v>
      </c>
      <c t="s" s="1" r="G58">
        <v>540</v>
      </c>
      <c t="s" s="1" r="H58">
        <v>541</v>
      </c>
    </row>
    <row r="59">
      <c t="s" s="1" r="C59">
        <v>542</v>
      </c>
      <c s="1" r="D59">
        <v>256.0</v>
      </c>
      <c t="s" s="1" r="E59">
        <v>543</v>
      </c>
      <c t="s" s="1" r="F59">
        <v>544</v>
      </c>
      <c t="s" s="1" r="G59">
        <v>545</v>
      </c>
      <c t="s" s="1" r="H59">
        <v>546</v>
      </c>
    </row>
    <row r="60">
      <c t="s" s="1" r="C60">
        <v>547</v>
      </c>
      <c s="1" r="D60">
        <v>512.0</v>
      </c>
      <c t="s" s="1" r="E60">
        <v>548</v>
      </c>
      <c t="s" s="1" r="F60">
        <v>549</v>
      </c>
      <c t="s" s="1" r="G60">
        <v>550</v>
      </c>
      <c t="s" s="1" r="H60">
        <v>551</v>
      </c>
    </row>
    <row r="61">
      <c s="1" r="C61"/>
      <c s="1" r="D61">
        <v>1024.0</v>
      </c>
      <c t="s" s="1" r="E61">
        <v>552</v>
      </c>
      <c t="s" s="1" r="F61">
        <v>553</v>
      </c>
      <c t="s" s="1" r="G61">
        <v>554</v>
      </c>
      <c t="s" s="1" r="H61">
        <v>555</v>
      </c>
    </row>
    <row r="62">
      <c t="s" s="1" r="C62">
        <v>557</v>
      </c>
      <c s="1" r="D62">
        <v>1.0</v>
      </c>
      <c s="1" r="E62">
        <v>2637.0</v>
      </c>
      <c t="str" r="F62">
        <f ref="F62:F94" t="shared" si="7">DIVIDE(E62, 500)</f>
        <v>5.274</v>
      </c>
      <c t="str" r="G62">
        <f ref="G62:G94" t="shared" si="8">PRODUCT(DIVIDE(F62, 100000), 1000000)</f>
        <v>52.74</v>
      </c>
      <c t="s" s="1" r="H62">
        <v>569</v>
      </c>
    </row>
    <row r="63">
      <c s="1" r="C63"/>
      <c s="1" r="D63">
        <v>2.0</v>
      </c>
      <c s="1" r="E63">
        <v>1752.0</v>
      </c>
      <c t="str" r="F63">
        <f t="shared" si="7"/>
        <v>3.504</v>
      </c>
      <c t="str" r="G63">
        <f t="shared" si="8"/>
        <v>35.04</v>
      </c>
      <c t="s" s="11" r="H63">
        <v>575</v>
      </c>
    </row>
    <row r="64">
      <c s="1" r="C64"/>
      <c s="1" r="D64">
        <v>4.0</v>
      </c>
      <c s="1" r="E64">
        <v>1712.0</v>
      </c>
      <c t="str" r="F64">
        <f t="shared" si="7"/>
        <v>3.424</v>
      </c>
      <c t="str" r="G64">
        <f t="shared" si="8"/>
        <v>34.24</v>
      </c>
      <c t="s" s="11" r="H64">
        <v>585</v>
      </c>
    </row>
    <row r="65">
      <c s="1" r="C65"/>
      <c s="1" r="D65">
        <v>8.0</v>
      </c>
      <c s="1" r="E65">
        <v>1913.0</v>
      </c>
      <c t="str" r="F65">
        <f t="shared" si="7"/>
        <v>3.826</v>
      </c>
      <c t="str" r="G65">
        <f t="shared" si="8"/>
        <v>38.26</v>
      </c>
      <c t="s" s="11" r="H65">
        <v>593</v>
      </c>
    </row>
    <row r="66">
      <c s="1" r="C66"/>
      <c s="1" r="D66">
        <v>16.0</v>
      </c>
      <c s="1" r="E66">
        <v>2234.0</v>
      </c>
      <c t="str" r="F66">
        <f t="shared" si="7"/>
        <v>4.468</v>
      </c>
      <c t="str" r="G66">
        <f t="shared" si="8"/>
        <v>44.68</v>
      </c>
      <c t="s" s="4" r="H66">
        <v>601</v>
      </c>
    </row>
    <row r="67">
      <c s="1" r="C67"/>
      <c s="1" r="D67">
        <v>32.0</v>
      </c>
      <c s="1" r="E67">
        <v>2343.0</v>
      </c>
      <c t="str" r="F67">
        <f t="shared" si="7"/>
        <v>4.686</v>
      </c>
      <c t="str" r="G67">
        <f t="shared" si="8"/>
        <v>46.86</v>
      </c>
      <c t="s" s="4" r="H67">
        <v>617</v>
      </c>
    </row>
    <row r="68">
      <c s="1" r="C68"/>
      <c s="1" r="D68">
        <v>64.0</v>
      </c>
      <c s="1" r="E68">
        <v>3196.0</v>
      </c>
      <c t="str" r="F68">
        <f t="shared" si="7"/>
        <v>6.392</v>
      </c>
      <c t="str" r="G68">
        <f t="shared" si="8"/>
        <v>63.92</v>
      </c>
      <c t="s" s="4" r="H68">
        <v>640</v>
      </c>
    </row>
    <row r="69">
      <c s="1" r="C69"/>
      <c s="1" r="D69">
        <v>128.0</v>
      </c>
      <c s="1" r="E69">
        <v>5168.0</v>
      </c>
      <c t="str" r="F69">
        <f t="shared" si="7"/>
        <v>10.336</v>
      </c>
      <c t="str" r="G69">
        <f t="shared" si="8"/>
        <v>103.36</v>
      </c>
      <c t="s" s="4" r="H69">
        <v>657</v>
      </c>
    </row>
    <row r="70">
      <c s="1" r="C70"/>
      <c s="1" r="D70">
        <v>256.0</v>
      </c>
      <c s="1" r="E70">
        <v>9456.0</v>
      </c>
      <c t="str" r="F70">
        <f t="shared" si="7"/>
        <v>18.912</v>
      </c>
      <c t="str" r="G70">
        <f t="shared" si="8"/>
        <v>189.12</v>
      </c>
      <c t="s" s="4" r="H70">
        <v>660</v>
      </c>
    </row>
    <row r="71">
      <c s="1" r="C71"/>
      <c s="1" r="D71">
        <v>512.0</v>
      </c>
      <c s="1" r="E71">
        <v>18079.0</v>
      </c>
      <c t="str" r="F71">
        <f t="shared" si="7"/>
        <v>36.158</v>
      </c>
      <c t="str" r="G71">
        <f t="shared" si="8"/>
        <v>361.58</v>
      </c>
      <c t="s" s="4" r="H71">
        <v>662</v>
      </c>
    </row>
    <row r="72">
      <c s="1" r="C72"/>
      <c s="1" r="D72">
        <v>1024.0</v>
      </c>
      <c s="1" r="E72">
        <v>33265.0</v>
      </c>
      <c t="str" r="F72">
        <f t="shared" si="7"/>
        <v>66.53</v>
      </c>
      <c t="str" r="G72">
        <f t="shared" si="8"/>
        <v>665.3</v>
      </c>
      <c t="s" s="1" r="H72">
        <v>671</v>
      </c>
    </row>
    <row r="73">
      <c t="s" s="1" r="C73">
        <v>673</v>
      </c>
      <c s="1" r="D73">
        <v>1.0</v>
      </c>
      <c s="1" r="E73">
        <v>2665.0</v>
      </c>
      <c t="str" r="F73">
        <f t="shared" si="7"/>
        <v>5.33</v>
      </c>
      <c t="str" r="G73">
        <f t="shared" si="8"/>
        <v>53.3</v>
      </c>
      <c t="s" s="1" r="H73">
        <v>676</v>
      </c>
    </row>
    <row r="74">
      <c s="1" r="C74"/>
      <c s="1" r="D74">
        <v>2.0</v>
      </c>
      <c s="1" r="E74">
        <v>2497.0</v>
      </c>
      <c t="str" r="F74">
        <f t="shared" si="7"/>
        <v>4.994</v>
      </c>
      <c t="str" r="G74">
        <f t="shared" si="8"/>
        <v>49.94</v>
      </c>
      <c t="s" s="11" r="H74">
        <v>683</v>
      </c>
    </row>
    <row r="75">
      <c s="1" r="C75"/>
      <c s="1" r="D75">
        <v>4.0</v>
      </c>
      <c s="1" r="E75">
        <v>1521.0</v>
      </c>
      <c t="str" r="F75">
        <f t="shared" si="7"/>
        <v>3.042</v>
      </c>
      <c t="str" r="G75">
        <f t="shared" si="8"/>
        <v>30.42</v>
      </c>
      <c t="s" s="11" r="H75">
        <v>693</v>
      </c>
    </row>
    <row r="76">
      <c s="1" r="C76"/>
      <c s="1" r="D76">
        <v>8.0</v>
      </c>
      <c s="1" r="E76">
        <v>1913.0</v>
      </c>
      <c t="str" r="F76">
        <f t="shared" si="7"/>
        <v>3.826</v>
      </c>
      <c t="str" r="G76">
        <f t="shared" si="8"/>
        <v>38.26</v>
      </c>
      <c t="s" s="11" r="H76">
        <v>698</v>
      </c>
    </row>
    <row r="77">
      <c s="1" r="C77"/>
      <c s="1" r="D77">
        <v>16.0</v>
      </c>
      <c s="1" r="E77">
        <v>1980.0</v>
      </c>
      <c t="str" r="F77">
        <f t="shared" si="7"/>
        <v>3.96</v>
      </c>
      <c t="str" r="G77">
        <f t="shared" si="8"/>
        <v>39.6</v>
      </c>
      <c t="s" s="11" r="H77">
        <v>704</v>
      </c>
    </row>
    <row r="78">
      <c s="1" r="C78"/>
      <c s="1" r="D78">
        <v>32.0</v>
      </c>
      <c s="1" r="E78">
        <v>1954.0</v>
      </c>
      <c t="str" r="F78">
        <f t="shared" si="7"/>
        <v>3.908</v>
      </c>
      <c t="str" r="G78">
        <f t="shared" si="8"/>
        <v>39.08</v>
      </c>
      <c t="s" s="11" r="H78">
        <v>711</v>
      </c>
    </row>
    <row r="79">
      <c s="1" r="C79"/>
      <c s="1" r="D79">
        <v>64.0</v>
      </c>
      <c s="1" r="E79">
        <v>2865.0</v>
      </c>
      <c t="str" r="F79">
        <f t="shared" si="7"/>
        <v>5.73</v>
      </c>
      <c t="str" r="G79">
        <f t="shared" si="8"/>
        <v>57.3</v>
      </c>
      <c t="s" s="11" r="H79">
        <v>718</v>
      </c>
    </row>
    <row r="80">
      <c s="1" r="C80"/>
      <c s="1" r="D80">
        <v>128.0</v>
      </c>
      <c s="1" r="E80">
        <v>4510.0</v>
      </c>
      <c t="str" r="F80">
        <f t="shared" si="7"/>
        <v>9.02</v>
      </c>
      <c t="str" r="G80">
        <f t="shared" si="8"/>
        <v>90.2</v>
      </c>
      <c t="s" s="11" r="H80">
        <v>725</v>
      </c>
    </row>
    <row r="81">
      <c s="1" r="C81"/>
      <c s="1" r="D81">
        <v>256.0</v>
      </c>
      <c s="1" r="E81">
        <v>8120.0</v>
      </c>
      <c t="str" r="F81">
        <f t="shared" si="7"/>
        <v>16.24</v>
      </c>
      <c t="str" r="G81">
        <f t="shared" si="8"/>
        <v>162.4</v>
      </c>
      <c t="s" s="11" r="H81">
        <v>739</v>
      </c>
    </row>
    <row r="82">
      <c s="1" r="C82"/>
      <c s="1" r="D82">
        <v>512.0</v>
      </c>
      <c s="1" r="E82">
        <v>15857.0</v>
      </c>
      <c t="str" r="F82">
        <f t="shared" si="7"/>
        <v>31.714</v>
      </c>
      <c t="str" r="G82">
        <f t="shared" si="8"/>
        <v>317.14</v>
      </c>
      <c t="s" s="11" r="H82">
        <v>746</v>
      </c>
    </row>
    <row r="83">
      <c s="1" r="C83"/>
      <c s="1" r="D83">
        <v>1024.0</v>
      </c>
      <c s="1" r="E83">
        <v>31254.0</v>
      </c>
      <c t="str" r="F83">
        <f t="shared" si="7"/>
        <v>62.508</v>
      </c>
      <c t="str" r="G83">
        <f t="shared" si="8"/>
        <v>625.08</v>
      </c>
      <c t="s" s="1" r="H83">
        <v>753</v>
      </c>
    </row>
    <row r="84">
      <c t="s" s="1" r="C84">
        <v>754</v>
      </c>
      <c s="1" r="D84">
        <v>1.0</v>
      </c>
      <c s="1" r="E84">
        <v>2670.0</v>
      </c>
      <c t="str" r="F84">
        <f t="shared" si="7"/>
        <v>5.34</v>
      </c>
      <c t="str" r="G84">
        <f t="shared" si="8"/>
        <v>53.4</v>
      </c>
      <c t="s" s="1" r="H84">
        <v>759</v>
      </c>
    </row>
    <row r="85">
      <c s="1" r="C85"/>
      <c s="1" r="D85">
        <v>2.0</v>
      </c>
      <c s="1" r="E85">
        <v>2763.0</v>
      </c>
      <c t="str" r="F85">
        <f t="shared" si="7"/>
        <v>5.526</v>
      </c>
      <c t="str" r="G85">
        <f t="shared" si="8"/>
        <v>55.26</v>
      </c>
      <c t="s" s="4" r="H85">
        <v>766</v>
      </c>
    </row>
    <row r="86">
      <c s="1" r="C86"/>
      <c s="1" r="D86">
        <v>4.0</v>
      </c>
      <c s="1" r="E86">
        <v>1486.0</v>
      </c>
      <c t="str" r="F86">
        <f t="shared" si="7"/>
        <v>2.972</v>
      </c>
      <c t="str" r="G86">
        <f t="shared" si="8"/>
        <v>29.72</v>
      </c>
      <c t="s" s="4" r="H86">
        <v>773</v>
      </c>
    </row>
    <row r="87">
      <c s="1" r="C87"/>
      <c s="1" r="D87">
        <v>8.0</v>
      </c>
      <c s="1" r="E87">
        <v>1797.0</v>
      </c>
      <c t="str" r="F87">
        <f t="shared" si="7"/>
        <v>3.594</v>
      </c>
      <c t="str" r="G87">
        <f t="shared" si="8"/>
        <v>35.94</v>
      </c>
      <c t="s" s="4" r="H87">
        <v>780</v>
      </c>
    </row>
    <row r="88">
      <c s="1" r="C88"/>
      <c s="1" r="D88">
        <v>16.0</v>
      </c>
      <c s="1" r="E88">
        <v>2011.0</v>
      </c>
      <c t="str" r="F88">
        <f t="shared" si="7"/>
        <v>4.022</v>
      </c>
      <c t="str" r="G88">
        <f t="shared" si="8"/>
        <v>40.22</v>
      </c>
      <c t="s" s="4" r="H88">
        <v>783</v>
      </c>
    </row>
    <row r="89">
      <c s="1" r="C89"/>
      <c s="1" r="D89">
        <v>32.0</v>
      </c>
      <c s="1" r="E89">
        <v>2187.0</v>
      </c>
      <c t="str" r="F89">
        <f t="shared" si="7"/>
        <v>4.374</v>
      </c>
      <c t="str" r="G89">
        <f t="shared" si="8"/>
        <v>43.74</v>
      </c>
      <c t="s" s="4" r="H89">
        <v>790</v>
      </c>
    </row>
    <row r="90">
      <c s="1" r="C90"/>
      <c s="1" r="D90">
        <v>64.0</v>
      </c>
      <c s="1" r="E90">
        <v>3044.0</v>
      </c>
      <c t="str" r="F90">
        <f t="shared" si="7"/>
        <v>6.088</v>
      </c>
      <c t="str" r="G90">
        <f t="shared" si="8"/>
        <v>60.88</v>
      </c>
      <c t="s" s="4" r="H90">
        <v>795</v>
      </c>
    </row>
    <row r="91">
      <c s="1" r="C91"/>
      <c s="1" r="D91">
        <v>128.0</v>
      </c>
      <c s="1" r="E91">
        <v>4582.0</v>
      </c>
      <c t="str" r="F91">
        <f t="shared" si="7"/>
        <v>9.164</v>
      </c>
      <c t="str" r="G91">
        <f t="shared" si="8"/>
        <v>91.64</v>
      </c>
      <c t="s" s="4" r="H91">
        <v>802</v>
      </c>
    </row>
    <row r="92">
      <c s="1" r="C92"/>
      <c s="1" r="D92">
        <v>256.0</v>
      </c>
      <c s="1" r="E92">
        <v>8366.0</v>
      </c>
      <c t="str" r="F92">
        <f t="shared" si="7"/>
        <v>16.732</v>
      </c>
      <c t="str" r="G92">
        <f t="shared" si="8"/>
        <v>167.32</v>
      </c>
      <c t="s" s="4" r="H92">
        <v>803</v>
      </c>
    </row>
    <row r="93">
      <c s="1" r="C93"/>
      <c s="1" r="D93">
        <v>512.0</v>
      </c>
      <c s="1" r="E93">
        <v>16006.0</v>
      </c>
      <c t="str" r="F93">
        <f t="shared" si="7"/>
        <v>32.012</v>
      </c>
      <c t="str" r="G93">
        <f t="shared" si="8"/>
        <v>320.12</v>
      </c>
      <c t="s" s="4" r="H93">
        <v>804</v>
      </c>
    </row>
    <row r="94">
      <c s="1" r="C94"/>
      <c s="1" r="D94">
        <v>1024.0</v>
      </c>
      <c s="1" r="E94">
        <v>28457.0</v>
      </c>
      <c t="str" r="F94">
        <f t="shared" si="7"/>
        <v>56.914</v>
      </c>
      <c t="str" r="G94">
        <f t="shared" si="8"/>
        <v>569.14</v>
      </c>
      <c t="s" s="1" r="H94">
        <v>807</v>
      </c>
    </row>
    <row r="95">
      <c s="1" r="A95">
        <v>500000.0</v>
      </c>
      <c s="1" r="B95">
        <v>100.0</v>
      </c>
      <c t="s" s="1" r="C95">
        <v>808</v>
      </c>
      <c s="1" r="D95">
        <v>1.0</v>
      </c>
      <c s="1" r="E95">
        <v>2560.0</v>
      </c>
      <c t="str" r="F95">
        <f ref="F95:F99" t="shared" si="9">DIVIDE(E95, 100)</f>
        <v>25.6</v>
      </c>
      <c t="str" r="G95">
        <f ref="G95:G99" t="shared" si="10">PRODUCT(DIVIDE(F95, 500000), 1000000)</f>
        <v>51.2</v>
      </c>
      <c t="s" s="1" r="H95">
        <v>822</v>
      </c>
    </row>
    <row r="96">
      <c t="s" s="1" r="C96">
        <v>823</v>
      </c>
      <c s="1" r="D96">
        <v>2.0</v>
      </c>
      <c s="1" r="E96">
        <v>1929.0</v>
      </c>
      <c t="str" r="F96">
        <f t="shared" si="9"/>
        <v>19.29</v>
      </c>
      <c t="str" r="G96">
        <f t="shared" si="10"/>
        <v>38.58</v>
      </c>
      <c t="s" s="4" r="H96">
        <v>830</v>
      </c>
    </row>
    <row r="97">
      <c t="s" s="1" r="C97">
        <v>833</v>
      </c>
      <c s="1" r="D97">
        <v>4.0</v>
      </c>
      <c s="1" r="E97">
        <v>1857.0</v>
      </c>
      <c t="str" r="F97">
        <f t="shared" si="9"/>
        <v>18.57</v>
      </c>
      <c t="str" r="G97">
        <f t="shared" si="10"/>
        <v>37.14</v>
      </c>
      <c t="s" s="9" r="H97">
        <v>838</v>
      </c>
    </row>
    <row r="98">
      <c t="s" s="1" r="C98">
        <v>839</v>
      </c>
      <c s="1" r="D98">
        <v>8.0</v>
      </c>
      <c s="1" r="E98">
        <v>1903.0</v>
      </c>
      <c t="str" r="F98">
        <f t="shared" si="9"/>
        <v>19.03</v>
      </c>
      <c t="str" r="G98">
        <f t="shared" si="10"/>
        <v>38.06</v>
      </c>
      <c t="s" s="4" r="H98">
        <v>846</v>
      </c>
    </row>
    <row r="99">
      <c t="s" s="1" r="C99">
        <v>847</v>
      </c>
      <c s="1" r="D99">
        <v>16.0</v>
      </c>
      <c s="1" r="E99">
        <v>1829.0</v>
      </c>
      <c t="str" r="F99">
        <f t="shared" si="9"/>
        <v>18.29</v>
      </c>
      <c t="str" r="G99">
        <f t="shared" si="10"/>
        <v>36.58</v>
      </c>
      <c t="s" s="1" r="H99">
        <v>854</v>
      </c>
    </row>
    <row r="100">
      <c t="s" s="1" r="C100">
        <v>855</v>
      </c>
      <c s="1" r="D100">
        <v>32.0</v>
      </c>
      <c t="s" s="1" r="E100">
        <v>856</v>
      </c>
      <c t="s" s="1" r="F100">
        <v>857</v>
      </c>
      <c t="s" s="1" r="G100">
        <v>859</v>
      </c>
      <c t="s" s="1" r="H100">
        <v>862</v>
      </c>
    </row>
    <row r="101">
      <c t="s" s="1" r="C101">
        <v>864</v>
      </c>
      <c s="1" r="D101">
        <v>64.0</v>
      </c>
      <c t="s" s="1" r="E101">
        <v>865</v>
      </c>
      <c t="s" s="1" r="F101">
        <v>866</v>
      </c>
      <c t="s" s="1" r="G101">
        <v>867</v>
      </c>
      <c t="s" s="1" r="H101">
        <v>868</v>
      </c>
    </row>
    <row r="102">
      <c t="s" s="1" r="C102">
        <v>870</v>
      </c>
      <c s="1" r="D102">
        <v>128.0</v>
      </c>
      <c t="s" s="1" r="E102">
        <v>872</v>
      </c>
      <c t="s" s="1" r="F102">
        <v>873</v>
      </c>
      <c t="s" s="1" r="G102">
        <v>874</v>
      </c>
      <c t="s" s="1" r="H102">
        <v>875</v>
      </c>
    </row>
    <row r="103">
      <c t="s" s="1" r="C103">
        <v>876</v>
      </c>
      <c s="1" r="D103">
        <v>256.0</v>
      </c>
      <c t="s" s="1" r="E103">
        <v>877</v>
      </c>
      <c t="s" s="1" r="F103">
        <v>880</v>
      </c>
      <c t="s" s="1" r="G103">
        <v>882</v>
      </c>
      <c t="s" s="1" r="H103">
        <v>884</v>
      </c>
    </row>
    <row r="104">
      <c t="s" s="1" r="C104">
        <v>885</v>
      </c>
      <c s="1" r="D104">
        <v>512.0</v>
      </c>
      <c t="s" s="1" r="E104">
        <v>886</v>
      </c>
      <c t="s" s="1" r="F104">
        <v>887</v>
      </c>
      <c t="s" s="1" r="G104">
        <v>888</v>
      </c>
      <c t="s" s="1" r="H104">
        <v>889</v>
      </c>
    </row>
    <row r="105">
      <c s="1" r="C105"/>
      <c s="1" r="D105">
        <v>1024.0</v>
      </c>
      <c t="s" s="1" r="E105">
        <v>892</v>
      </c>
      <c t="s" s="1" r="F105">
        <v>893</v>
      </c>
      <c t="s" s="1" r="G105">
        <v>894</v>
      </c>
      <c t="s" s="1" r="H105">
        <v>895</v>
      </c>
    </row>
    <row r="106">
      <c t="s" s="1" r="C106">
        <v>896</v>
      </c>
      <c s="1" r="D106">
        <v>1.0</v>
      </c>
      <c s="1" r="E106">
        <v>2567.0</v>
      </c>
      <c t="str" r="F106">
        <f ref="F106:F138" t="shared" si="11">DIVIDE(E106, 100)</f>
        <v>25.67</v>
      </c>
      <c t="str" r="G106">
        <f ref="G106:G138" t="shared" si="12">PRODUCT(DIVIDE(F106, 500000), 1000000)</f>
        <v>51.34</v>
      </c>
      <c t="s" s="1" r="H106">
        <v>913</v>
      </c>
    </row>
    <row r="107">
      <c s="1" r="C107"/>
      <c s="1" r="D107">
        <v>2.0</v>
      </c>
      <c s="1" r="E107">
        <v>1582.0</v>
      </c>
      <c t="str" r="F107">
        <f t="shared" si="11"/>
        <v>15.82</v>
      </c>
      <c t="str" r="G107">
        <f t="shared" si="12"/>
        <v>31.64</v>
      </c>
      <c t="s" s="11" r="H107">
        <v>920</v>
      </c>
    </row>
    <row r="108">
      <c s="1" r="C108"/>
      <c s="1" r="D108">
        <v>4.0</v>
      </c>
      <c s="1" r="E108">
        <v>1479.0</v>
      </c>
      <c t="str" r="F108">
        <f t="shared" si="11"/>
        <v>14.79</v>
      </c>
      <c t="str" r="G108">
        <f t="shared" si="12"/>
        <v>29.58</v>
      </c>
      <c t="s" s="11" r="H108">
        <v>928</v>
      </c>
    </row>
    <row r="109">
      <c s="1" r="C109"/>
      <c s="1" r="D109">
        <v>8.0</v>
      </c>
      <c s="1" r="E109">
        <v>1440.0</v>
      </c>
      <c t="str" r="F109">
        <f t="shared" si="11"/>
        <v>14.4</v>
      </c>
      <c t="str" r="G109">
        <f t="shared" si="12"/>
        <v>28.8</v>
      </c>
      <c t="s" s="11" r="H109">
        <v>929</v>
      </c>
    </row>
    <row r="110">
      <c s="1" r="C110"/>
      <c s="1" r="D110">
        <v>16.0</v>
      </c>
      <c s="1" r="E110">
        <v>1497.0</v>
      </c>
      <c t="str" r="F110">
        <f t="shared" si="11"/>
        <v>14.97</v>
      </c>
      <c t="str" r="G110">
        <f t="shared" si="12"/>
        <v>29.94</v>
      </c>
      <c t="s" s="4" r="H110">
        <v>932</v>
      </c>
    </row>
    <row r="111">
      <c s="1" r="C111"/>
      <c s="1" r="D111">
        <v>32.0</v>
      </c>
      <c s="1" r="E111">
        <v>1459.0</v>
      </c>
      <c t="str" r="F111">
        <f t="shared" si="11"/>
        <v>14.59</v>
      </c>
      <c t="str" r="G111">
        <f t="shared" si="12"/>
        <v>29.18</v>
      </c>
      <c t="s" s="4" r="H111">
        <v>940</v>
      </c>
    </row>
    <row r="112">
      <c s="1" r="C112"/>
      <c s="1" r="D112">
        <v>64.0</v>
      </c>
      <c s="1" r="E112">
        <v>1500.0</v>
      </c>
      <c t="str" r="F112">
        <f t="shared" si="11"/>
        <v>15</v>
      </c>
      <c t="str" r="G112">
        <f t="shared" si="12"/>
        <v>30</v>
      </c>
      <c t="s" s="4" r="H112">
        <v>946</v>
      </c>
    </row>
    <row r="113">
      <c s="1" r="C113"/>
      <c s="1" r="D113">
        <v>128.0</v>
      </c>
      <c s="1" r="E113">
        <v>1807.0</v>
      </c>
      <c t="str" r="F113">
        <f t="shared" si="11"/>
        <v>18.07</v>
      </c>
      <c t="str" r="G113">
        <f t="shared" si="12"/>
        <v>36.14</v>
      </c>
      <c t="s" s="4" r="H113">
        <v>953</v>
      </c>
    </row>
    <row r="114">
      <c s="1" r="C114"/>
      <c s="1" r="D114">
        <v>256.0</v>
      </c>
      <c s="1" r="E114">
        <v>2482.0</v>
      </c>
      <c t="str" r="F114">
        <f t="shared" si="11"/>
        <v>24.82</v>
      </c>
      <c t="str" r="G114">
        <f t="shared" si="12"/>
        <v>49.64</v>
      </c>
      <c t="s" s="4" r="H114">
        <v>957</v>
      </c>
    </row>
    <row r="115">
      <c s="1" r="C115"/>
      <c s="1" r="D115">
        <v>512.0</v>
      </c>
      <c s="1" r="E115">
        <v>4227.0</v>
      </c>
      <c t="str" r="F115">
        <f t="shared" si="11"/>
        <v>42.27</v>
      </c>
      <c t="str" r="G115">
        <f t="shared" si="12"/>
        <v>84.54</v>
      </c>
      <c t="s" s="4" r="H115">
        <v>964</v>
      </c>
    </row>
    <row r="116">
      <c s="1" r="C116"/>
      <c s="1" r="D116">
        <v>1024.0</v>
      </c>
      <c s="1" r="E116">
        <v>7602.0</v>
      </c>
      <c t="str" r="F116">
        <f t="shared" si="11"/>
        <v>76.02</v>
      </c>
      <c t="str" r="G116">
        <f t="shared" si="12"/>
        <v>152.04</v>
      </c>
      <c t="s" s="1" r="H116">
        <v>973</v>
      </c>
    </row>
    <row r="117">
      <c t="s" s="1" r="C117">
        <v>976</v>
      </c>
      <c s="1" r="D117">
        <v>1.0</v>
      </c>
      <c s="1" r="E117">
        <v>2573.0</v>
      </c>
      <c t="str" r="F117">
        <f t="shared" si="11"/>
        <v>25.73</v>
      </c>
      <c t="str" r="G117">
        <f t="shared" si="12"/>
        <v>51.46</v>
      </c>
      <c t="s" s="1" r="H117">
        <v>980</v>
      </c>
    </row>
    <row r="118">
      <c s="1" r="C118"/>
      <c s="1" r="D118">
        <v>2.0</v>
      </c>
      <c s="1" r="E118">
        <v>1585.0</v>
      </c>
      <c t="str" r="F118">
        <f t="shared" si="11"/>
        <v>15.85</v>
      </c>
      <c t="str" r="G118">
        <f t="shared" si="12"/>
        <v>31.7</v>
      </c>
      <c t="s" s="11" r="H118">
        <v>994</v>
      </c>
    </row>
    <row r="119">
      <c s="1" r="C119"/>
      <c s="1" r="D119">
        <v>4.0</v>
      </c>
      <c s="1" r="E119">
        <v>1646.0</v>
      </c>
      <c t="str" r="F119">
        <f t="shared" si="11"/>
        <v>16.46</v>
      </c>
      <c t="str" r="G119">
        <f t="shared" si="12"/>
        <v>32.92</v>
      </c>
      <c t="s" s="11" r="H119">
        <v>1015</v>
      </c>
    </row>
    <row r="120">
      <c s="1" r="C120"/>
      <c s="1" r="D120">
        <v>8.0</v>
      </c>
      <c s="1" r="E120">
        <v>1309.0</v>
      </c>
      <c t="str" r="F120">
        <f t="shared" si="11"/>
        <v>13.09</v>
      </c>
      <c t="str" r="G120">
        <f t="shared" si="12"/>
        <v>26.18</v>
      </c>
      <c t="s" s="11" r="H120">
        <v>1035</v>
      </c>
    </row>
    <row r="121">
      <c s="1" r="C121"/>
      <c s="1" r="D121">
        <v>16.0</v>
      </c>
      <c s="1" r="E121">
        <v>1183.0</v>
      </c>
      <c t="str" r="F121">
        <f t="shared" si="11"/>
        <v>11.83</v>
      </c>
      <c t="str" r="G121">
        <f t="shared" si="12"/>
        <v>23.66</v>
      </c>
      <c t="s" s="11" r="H121">
        <v>1054</v>
      </c>
    </row>
    <row r="122">
      <c s="1" r="C122"/>
      <c s="1" r="D122">
        <v>32.0</v>
      </c>
      <c s="1" r="E122">
        <v>1253.0</v>
      </c>
      <c t="str" r="F122">
        <f t="shared" si="11"/>
        <v>12.53</v>
      </c>
      <c t="str" r="G122">
        <f t="shared" si="12"/>
        <v>25.06</v>
      </c>
      <c t="s" s="11" r="H122">
        <v>1057</v>
      </c>
    </row>
    <row r="123">
      <c s="1" r="C123"/>
      <c s="1" r="D123">
        <v>64.0</v>
      </c>
      <c s="1" r="E123">
        <v>1507.0</v>
      </c>
      <c t="str" r="F123">
        <f t="shared" si="11"/>
        <v>15.07</v>
      </c>
      <c t="str" r="G123">
        <f t="shared" si="12"/>
        <v>30.14</v>
      </c>
      <c t="s" s="11" r="H123">
        <v>1058</v>
      </c>
    </row>
    <row r="124">
      <c s="1" r="C124"/>
      <c s="1" r="D124">
        <v>128.0</v>
      </c>
      <c s="1" r="E124">
        <v>1688.0</v>
      </c>
      <c t="str" r="F124">
        <f t="shared" si="11"/>
        <v>16.88</v>
      </c>
      <c t="str" r="G124">
        <f t="shared" si="12"/>
        <v>33.76</v>
      </c>
      <c t="s" s="11" r="H124">
        <v>1065</v>
      </c>
    </row>
    <row r="125">
      <c s="1" r="C125"/>
      <c s="1" r="D125">
        <v>256.0</v>
      </c>
      <c s="1" r="E125">
        <v>2274.0</v>
      </c>
      <c t="str" r="F125">
        <f t="shared" si="11"/>
        <v>22.74</v>
      </c>
      <c t="str" r="G125">
        <f t="shared" si="12"/>
        <v>45.48</v>
      </c>
      <c t="s" s="11" r="H125">
        <v>1072</v>
      </c>
    </row>
    <row r="126">
      <c s="1" r="C126"/>
      <c s="1" r="D126">
        <v>512.0</v>
      </c>
      <c s="1" r="E126">
        <v>3844.0</v>
      </c>
      <c t="str" r="F126">
        <f t="shared" si="11"/>
        <v>38.44</v>
      </c>
      <c t="str" r="G126">
        <f t="shared" si="12"/>
        <v>76.88</v>
      </c>
      <c t="s" s="11" r="H126">
        <v>1077</v>
      </c>
    </row>
    <row r="127">
      <c s="1" r="C127"/>
      <c s="1" r="D127">
        <v>1024.0</v>
      </c>
      <c s="1" r="E127">
        <v>7324.0</v>
      </c>
      <c t="str" r="F127">
        <f t="shared" si="11"/>
        <v>73.24</v>
      </c>
      <c t="str" r="G127">
        <f t="shared" si="12"/>
        <v>146.48</v>
      </c>
      <c t="s" s="1" r="H127">
        <v>1084</v>
      </c>
    </row>
    <row r="128">
      <c t="s" s="1" r="C128">
        <v>1091</v>
      </c>
      <c s="1" r="D128">
        <v>1.0</v>
      </c>
      <c s="1" r="E128">
        <v>2588.0</v>
      </c>
      <c t="str" r="F128">
        <f t="shared" si="11"/>
        <v>25.88</v>
      </c>
      <c t="str" r="G128">
        <f t="shared" si="12"/>
        <v>51.76</v>
      </c>
      <c t="s" s="1" r="H128">
        <v>1094</v>
      </c>
    </row>
    <row r="129">
      <c s="1" r="C129"/>
      <c s="1" r="D129">
        <v>2.0</v>
      </c>
      <c s="1" r="E129">
        <v>1601.0</v>
      </c>
      <c t="str" r="F129">
        <f t="shared" si="11"/>
        <v>16.01</v>
      </c>
      <c t="str" r="G129">
        <f t="shared" si="12"/>
        <v>32.02</v>
      </c>
      <c t="s" s="4" r="H129">
        <v>1101</v>
      </c>
    </row>
    <row r="130">
      <c s="1" r="C130"/>
      <c s="1" r="D130">
        <v>4.0</v>
      </c>
      <c s="1" r="E130">
        <v>1178.0</v>
      </c>
      <c t="str" r="F130">
        <f t="shared" si="11"/>
        <v>11.78</v>
      </c>
      <c t="str" r="G130">
        <f t="shared" si="12"/>
        <v>23.56</v>
      </c>
      <c t="s" s="4" r="H130">
        <v>1110</v>
      </c>
    </row>
    <row r="131">
      <c s="1" r="C131"/>
      <c s="1" r="D131">
        <v>8.0</v>
      </c>
      <c s="1" r="E131">
        <v>1541.0</v>
      </c>
      <c t="str" r="F131">
        <f t="shared" si="11"/>
        <v>15.41</v>
      </c>
      <c t="str" r="G131">
        <f t="shared" si="12"/>
        <v>30.82</v>
      </c>
      <c t="s" s="4" r="H131">
        <v>1116</v>
      </c>
    </row>
    <row r="132">
      <c s="1" r="C132"/>
      <c s="1" r="D132">
        <v>16.0</v>
      </c>
      <c s="1" r="E132">
        <v>1472.0</v>
      </c>
      <c t="str" r="F132">
        <f t="shared" si="11"/>
        <v>14.72</v>
      </c>
      <c t="str" r="G132">
        <f t="shared" si="12"/>
        <v>29.44</v>
      </c>
      <c t="s" s="4" r="H132">
        <v>1123</v>
      </c>
    </row>
    <row r="133">
      <c s="1" r="C133"/>
      <c s="1" r="D133">
        <v>32.0</v>
      </c>
      <c s="1" r="E133">
        <v>1514.0</v>
      </c>
      <c t="str" r="F133">
        <f t="shared" si="11"/>
        <v>15.14</v>
      </c>
      <c t="str" r="G133">
        <f t="shared" si="12"/>
        <v>30.28</v>
      </c>
      <c t="s" s="4" r="H133">
        <v>1130</v>
      </c>
    </row>
    <row r="134">
      <c s="1" r="C134"/>
      <c s="1" r="D134">
        <v>64.0</v>
      </c>
      <c s="1" r="E134">
        <v>1614.0</v>
      </c>
      <c t="str" r="F134">
        <f t="shared" si="11"/>
        <v>16.14</v>
      </c>
      <c t="str" r="G134">
        <f t="shared" si="12"/>
        <v>32.28</v>
      </c>
      <c t="s" s="4" r="H134">
        <v>1137</v>
      </c>
    </row>
    <row r="135">
      <c s="1" r="C135"/>
      <c s="1" r="D135">
        <v>128.0</v>
      </c>
      <c s="1" r="E135">
        <v>2034.0</v>
      </c>
      <c t="str" r="F135">
        <f t="shared" si="11"/>
        <v>20.34</v>
      </c>
      <c t="str" r="G135">
        <f t="shared" si="12"/>
        <v>40.68</v>
      </c>
      <c t="s" s="4" r="H135">
        <v>1144</v>
      </c>
    </row>
    <row r="136">
      <c s="1" r="C136"/>
      <c s="1" r="D136">
        <v>256.0</v>
      </c>
      <c s="1" r="E136">
        <v>2758.0</v>
      </c>
      <c t="str" r="F136">
        <f t="shared" si="11"/>
        <v>27.58</v>
      </c>
      <c t="str" r="G136">
        <f t="shared" si="12"/>
        <v>55.16</v>
      </c>
      <c t="s" s="4" r="H136">
        <v>1151</v>
      </c>
    </row>
    <row r="137">
      <c s="1" r="C137"/>
      <c s="1" r="D137">
        <v>512.0</v>
      </c>
      <c s="1" r="E137">
        <v>4039.0</v>
      </c>
      <c t="str" r="F137">
        <f t="shared" si="11"/>
        <v>40.39</v>
      </c>
      <c t="str" r="G137">
        <f t="shared" si="12"/>
        <v>80.78</v>
      </c>
      <c t="s" s="4" r="H137">
        <v>1158</v>
      </c>
    </row>
    <row r="138">
      <c s="1" r="C138"/>
      <c s="1" r="D138">
        <v>1024.0</v>
      </c>
      <c s="1" r="E138">
        <v>6922.0</v>
      </c>
      <c t="str" r="F138">
        <f t="shared" si="11"/>
        <v>69.22</v>
      </c>
      <c t="str" r="G138">
        <f t="shared" si="12"/>
        <v>138.44</v>
      </c>
      <c t="s" s="1" r="H138">
        <v>1165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0</v>
      </c>
      <c t="s" s="1" r="B1">
        <v>14</v>
      </c>
      <c t="s" s="1" r="C1">
        <v>15</v>
      </c>
      <c t="s" s="1" r="D1">
        <v>16</v>
      </c>
      <c t="s" s="1" r="E1">
        <v>17</v>
      </c>
      <c t="s" s="1" r="F1">
        <v>18</v>
      </c>
      <c t="s" s="1" r="G1">
        <v>19</v>
      </c>
      <c t="s" s="1" r="H1">
        <v>20</v>
      </c>
      <c t="s" s="1" r="I1">
        <v>21</v>
      </c>
      <c t="s" s="1" r="J1">
        <v>22</v>
      </c>
      <c t="s" s="1" r="K1">
        <v>23</v>
      </c>
      <c t="s" s="1" r="L1">
        <v>24</v>
      </c>
    </row>
    <row r="2">
      <c s="1" r="A2">
        <v>50000.0</v>
      </c>
      <c s="1" r="B2">
        <v>1.0</v>
      </c>
      <c t="s" s="1" r="C2">
        <v>25</v>
      </c>
      <c s="1" r="D2">
        <v>1.0</v>
      </c>
      <c t="s" s="3" r="E2">
        <v>26</v>
      </c>
      <c t="s" s="5" r="F2">
        <v>37</v>
      </c>
      <c t="s" s="3" r="G2">
        <v>38</v>
      </c>
      <c t="s" s="3" r="H2">
        <v>39</v>
      </c>
      <c t="str" s="8" r="I2">
        <f ref="I2:I6" t="shared" si="1">DIVIDE(G2,50000)</f>
        <v>1.13506</v>
      </c>
      <c t="s" s="3" r="J2">
        <v>43</v>
      </c>
      <c t="s" s="3" r="K2">
        <v>44</v>
      </c>
      <c t="str" s="8" r="L2">
        <f ref="L2:L6" t="shared" si="2">DIVIDE(J2,50000)</f>
        <v>0.33458</v>
      </c>
    </row>
    <row r="3">
      <c s="1" r="A3"/>
      <c s="1" r="B3">
        <v>1.0</v>
      </c>
      <c t="s" s="1" r="C3">
        <v>49</v>
      </c>
      <c s="1" r="D3">
        <v>2.0</v>
      </c>
      <c t="s" s="3" r="E3">
        <v>50</v>
      </c>
      <c t="s" s="5" r="F3">
        <v>51</v>
      </c>
      <c t="s" s="3" r="G3">
        <v>52</v>
      </c>
      <c t="s" s="3" r="H3">
        <v>53</v>
      </c>
      <c t="str" s="8" r="I3">
        <f t="shared" si="1"/>
        <v>1.1486</v>
      </c>
      <c t="s" s="3" r="J3">
        <v>54</v>
      </c>
      <c t="s" s="3" r="K3">
        <v>55</v>
      </c>
      <c t="str" s="8" r="L3">
        <f t="shared" si="2"/>
        <v>0.33752</v>
      </c>
    </row>
    <row r="4">
      <c s="1" r="A4"/>
      <c s="1" r="B4">
        <v>1.0</v>
      </c>
      <c t="s" s="1" r="C4">
        <v>59</v>
      </c>
      <c s="1" r="D4">
        <v>4.0</v>
      </c>
      <c t="s" s="3" r="E4">
        <v>60</v>
      </c>
      <c t="s" s="5" r="F4">
        <v>61</v>
      </c>
      <c t="s" s="3" r="G4">
        <v>62</v>
      </c>
      <c t="s" s="3" r="H4">
        <v>64</v>
      </c>
      <c t="str" s="8" r="I4">
        <f t="shared" si="1"/>
        <v>1.15778</v>
      </c>
      <c t="s" s="3" r="J4">
        <v>66</v>
      </c>
      <c t="s" s="3" r="K4">
        <v>67</v>
      </c>
      <c t="str" s="8" r="L4">
        <f t="shared" si="2"/>
        <v>0.33986</v>
      </c>
    </row>
    <row r="5">
      <c s="1" r="A5"/>
      <c s="1" r="B5">
        <v>1.0</v>
      </c>
      <c t="s" s="1" r="C5">
        <v>68</v>
      </c>
      <c s="1" r="D5">
        <v>8.0</v>
      </c>
      <c t="s" s="3" r="E5">
        <v>70</v>
      </c>
      <c t="s" s="3" r="F5">
        <v>72</v>
      </c>
      <c t="s" s="3" r="G5">
        <v>73</v>
      </c>
      <c t="s" s="3" r="H5">
        <v>74</v>
      </c>
      <c t="str" s="8" r="I5">
        <f t="shared" si="1"/>
        <v>1.1763</v>
      </c>
      <c t="s" s="3" r="J5">
        <v>92</v>
      </c>
      <c t="s" s="3" r="K5">
        <v>94</v>
      </c>
      <c t="str" s="8" r="L5">
        <f t="shared" si="2"/>
        <v>0.3441</v>
      </c>
    </row>
    <row r="6">
      <c s="1" r="A6"/>
      <c s="1" r="B6">
        <v>1.0</v>
      </c>
      <c t="s" s="1" r="C6">
        <v>95</v>
      </c>
      <c s="1" r="D6">
        <v>16.0</v>
      </c>
      <c t="s" s="3" r="E6">
        <v>96</v>
      </c>
      <c t="s" s="3" r="F6">
        <v>97</v>
      </c>
      <c t="s" s="3" r="G6">
        <v>98</v>
      </c>
      <c t="s" s="3" r="H6">
        <v>99</v>
      </c>
      <c t="str" s="8" r="I6">
        <f t="shared" si="1"/>
        <v>1.21628</v>
      </c>
      <c t="s" s="3" r="J6">
        <v>100</v>
      </c>
      <c t="s" s="3" r="K6">
        <v>101</v>
      </c>
      <c t="str" s="8" r="L6">
        <f t="shared" si="2"/>
        <v>0.35236</v>
      </c>
    </row>
    <row r="7">
      <c s="1" r="A7"/>
      <c s="1" r="B7">
        <v>1.0</v>
      </c>
      <c t="s" s="1" r="C7">
        <v>102</v>
      </c>
      <c s="1" r="D7">
        <v>32.0</v>
      </c>
      <c t="s" s="1" r="E7">
        <v>103</v>
      </c>
      <c t="s" s="1" r="F7">
        <v>104</v>
      </c>
      <c t="s" s="1" r="G7">
        <v>105</v>
      </c>
      <c t="s" s="1" r="H7">
        <v>107</v>
      </c>
      <c t="s" s="1" r="I7">
        <v>108</v>
      </c>
      <c t="s" s="1" r="J7">
        <v>109</v>
      </c>
      <c t="s" s="1" r="K7">
        <v>111</v>
      </c>
      <c t="s" s="1" r="L7">
        <v>112</v>
      </c>
    </row>
    <row r="8">
      <c s="1" r="A8"/>
      <c s="1" r="B8">
        <v>1.0</v>
      </c>
      <c t="s" s="1" r="C8">
        <v>115</v>
      </c>
      <c s="1" r="D8">
        <v>64.0</v>
      </c>
      <c t="s" s="1" r="E8">
        <v>118</v>
      </c>
      <c t="s" s="1" r="F8">
        <v>119</v>
      </c>
      <c t="s" s="1" r="G8">
        <v>121</v>
      </c>
      <c t="s" s="1" r="H8">
        <v>122</v>
      </c>
      <c t="s" s="1" r="I8">
        <v>124</v>
      </c>
      <c t="s" s="1" r="J8">
        <v>126</v>
      </c>
      <c t="s" s="1" r="K8">
        <v>128</v>
      </c>
      <c t="s" s="1" r="L8">
        <v>130</v>
      </c>
    </row>
    <row r="9">
      <c s="1" r="A9"/>
      <c s="1" r="B9">
        <v>1.0</v>
      </c>
      <c t="s" s="1" r="C9">
        <v>132</v>
      </c>
      <c s="1" r="D9">
        <v>128.0</v>
      </c>
      <c t="s" s="1" r="E9">
        <v>135</v>
      </c>
      <c t="s" s="1" r="F9">
        <v>137</v>
      </c>
      <c t="s" s="1" r="G9">
        <v>139</v>
      </c>
      <c t="s" s="1" r="H9">
        <v>140</v>
      </c>
      <c t="s" s="1" r="I9">
        <v>141</v>
      </c>
      <c t="s" s="1" r="J9">
        <v>143</v>
      </c>
      <c t="s" s="1" r="K9">
        <v>145</v>
      </c>
      <c t="s" s="1" r="L9">
        <v>147</v>
      </c>
    </row>
    <row r="10">
      <c s="1" r="A10"/>
      <c s="1" r="B10">
        <v>1.0</v>
      </c>
      <c t="s" s="1" r="C10">
        <v>150</v>
      </c>
      <c s="1" r="D10">
        <v>256.0</v>
      </c>
      <c t="s" s="1" r="E10">
        <v>152</v>
      </c>
      <c t="s" s="1" r="F10">
        <v>153</v>
      </c>
      <c t="s" s="1" r="G10">
        <v>155</v>
      </c>
      <c t="s" s="1" r="H10">
        <v>157</v>
      </c>
      <c t="s" s="1" r="I10">
        <v>159</v>
      </c>
      <c t="s" s="1" r="J10">
        <v>160</v>
      </c>
      <c t="s" s="1" r="K10">
        <v>162</v>
      </c>
      <c t="s" s="1" r="L10">
        <v>163</v>
      </c>
    </row>
    <row r="11">
      <c s="1" r="A11"/>
      <c s="1" r="B11">
        <v>1.0</v>
      </c>
      <c t="s" s="1" r="C11">
        <v>164</v>
      </c>
      <c s="1" r="D11">
        <v>512.0</v>
      </c>
      <c t="s" s="1" r="E11">
        <v>166</v>
      </c>
      <c t="s" s="1" r="F11">
        <v>168</v>
      </c>
      <c t="s" s="1" r="G11">
        <v>170</v>
      </c>
      <c t="s" s="1" r="H11">
        <v>172</v>
      </c>
      <c t="s" s="1" r="I11">
        <v>173</v>
      </c>
      <c t="s" s="1" r="J11">
        <v>174</v>
      </c>
      <c t="s" s="1" r="K11">
        <v>176</v>
      </c>
      <c t="s" s="1" r="L11">
        <v>177</v>
      </c>
    </row>
    <row r="12">
      <c s="1" r="A12"/>
      <c s="1" r="B12">
        <v>1.0</v>
      </c>
      <c s="1" r="C12"/>
      <c s="1" r="D12">
        <v>1024.0</v>
      </c>
      <c t="s" s="1" r="E12">
        <v>178</v>
      </c>
      <c t="s" s="1" r="F12">
        <v>179</v>
      </c>
      <c t="s" s="1" r="G12">
        <v>180</v>
      </c>
      <c t="s" s="1" r="H12">
        <v>181</v>
      </c>
      <c t="s" s="1" r="I12">
        <v>182</v>
      </c>
      <c t="s" s="1" r="J12">
        <v>183</v>
      </c>
      <c t="s" s="1" r="K12">
        <v>184</v>
      </c>
      <c t="s" s="1" r="L12">
        <v>185</v>
      </c>
    </row>
    <row r="13">
      <c s="1" r="A13"/>
      <c s="1" r="B13">
        <v>1.0</v>
      </c>
      <c t="s" s="1" r="C13">
        <v>186</v>
      </c>
      <c s="1" r="D13">
        <v>1.0</v>
      </c>
      <c t="s" s="3" r="E13">
        <v>188</v>
      </c>
      <c t="s" s="5" r="F13">
        <v>189</v>
      </c>
      <c t="s" s="3" r="G13">
        <v>191</v>
      </c>
      <c t="s" s="3" r="H13">
        <v>192</v>
      </c>
      <c t="str" s="8" r="I13">
        <f ref="I13:I45" t="shared" si="3">DIVIDE(G13,50000)</f>
        <v>0.7651</v>
      </c>
      <c t="s" s="3" r="J13">
        <v>195</v>
      </c>
      <c t="s" s="3" r="K13">
        <v>196</v>
      </c>
      <c t="str" s="8" r="L13">
        <f ref="L13:L45" t="shared" si="4">DIVIDE(J13,50000)</f>
        <v>0.33444</v>
      </c>
    </row>
    <row r="14">
      <c s="1" r="A14"/>
      <c s="1" r="B14">
        <v>1.0</v>
      </c>
      <c s="1" r="C14"/>
      <c s="1" r="D14">
        <v>2.0</v>
      </c>
      <c t="s" s="3" r="E14">
        <v>199</v>
      </c>
      <c t="s" s="5" r="F14">
        <v>200</v>
      </c>
      <c t="s" s="3" r="G14">
        <v>201</v>
      </c>
      <c t="s" s="3" r="H14">
        <v>202</v>
      </c>
      <c t="str" s="8" r="I14">
        <f t="shared" si="3"/>
        <v>0.77664</v>
      </c>
      <c t="s" s="3" r="J14">
        <v>204</v>
      </c>
      <c t="s" s="3" r="K14">
        <v>206</v>
      </c>
      <c t="str" s="8" r="L14">
        <f t="shared" si="4"/>
        <v>0.33734</v>
      </c>
    </row>
    <row r="15">
      <c s="1" r="A15"/>
      <c s="1" r="B15">
        <v>1.0</v>
      </c>
      <c s="1" r="C15"/>
      <c s="1" r="D15">
        <v>4.0</v>
      </c>
      <c t="s" s="3" r="E15">
        <v>215</v>
      </c>
      <c t="s" s="5" r="F15">
        <v>216</v>
      </c>
      <c t="s" s="3" r="G15">
        <v>217</v>
      </c>
      <c t="s" s="3" r="H15">
        <v>218</v>
      </c>
      <c t="str" s="8" r="I15">
        <f t="shared" si="3"/>
        <v>0.78476</v>
      </c>
      <c t="s" s="3" r="J15">
        <v>219</v>
      </c>
      <c t="s" s="3" r="K15">
        <v>220</v>
      </c>
      <c t="str" s="8" r="L15">
        <f t="shared" si="4"/>
        <v>0.3404</v>
      </c>
    </row>
    <row r="16">
      <c s="1" r="A16"/>
      <c s="1" r="B16">
        <v>1.0</v>
      </c>
      <c s="1" r="C16"/>
      <c s="1" r="D16">
        <v>8.0</v>
      </c>
      <c t="s" s="3" r="E16">
        <v>221</v>
      </c>
      <c t="s" s="5" r="F16">
        <v>222</v>
      </c>
      <c t="s" s="3" r="G16">
        <v>223</v>
      </c>
      <c t="s" s="3" r="H16">
        <v>224</v>
      </c>
      <c t="str" s="8" r="I16">
        <f t="shared" si="3"/>
        <v>0.7885</v>
      </c>
      <c t="s" s="3" r="J16">
        <v>225</v>
      </c>
      <c t="s" s="3" r="K16">
        <v>226</v>
      </c>
      <c t="str" s="8" r="L16">
        <f t="shared" si="4"/>
        <v>0.34152</v>
      </c>
    </row>
    <row r="17">
      <c s="1" r="A17"/>
      <c s="1" r="B17">
        <v>1.0</v>
      </c>
      <c s="1" r="C17"/>
      <c s="1" r="D17">
        <v>16.0</v>
      </c>
      <c t="s" s="3" r="E17">
        <v>227</v>
      </c>
      <c t="s" s="5" r="F17">
        <v>228</v>
      </c>
      <c t="s" s="3" r="G17">
        <v>229</v>
      </c>
      <c t="s" s="3" r="H17">
        <v>230</v>
      </c>
      <c t="str" s="8" r="I17">
        <f t="shared" si="3"/>
        <v>0.83992</v>
      </c>
      <c t="s" s="3" r="J17">
        <v>231</v>
      </c>
      <c t="s" s="3" r="K17">
        <v>232</v>
      </c>
      <c t="str" s="8" r="L17">
        <f t="shared" si="4"/>
        <v>0.35038</v>
      </c>
    </row>
    <row r="18">
      <c s="1" r="A18"/>
      <c s="1" r="B18">
        <v>1.0</v>
      </c>
      <c s="1" r="C18"/>
      <c s="1" r="D18">
        <v>32.0</v>
      </c>
      <c t="s" s="3" r="E18">
        <v>233</v>
      </c>
      <c t="s" s="5" r="F18">
        <v>234</v>
      </c>
      <c t="s" s="3" r="G18">
        <v>235</v>
      </c>
      <c t="s" s="3" r="H18">
        <v>236</v>
      </c>
      <c t="str" s="8" r="I18">
        <f t="shared" si="3"/>
        <v>0.98838</v>
      </c>
      <c t="s" s="3" r="J18">
        <v>238</v>
      </c>
      <c t="s" s="3" r="K18">
        <v>239</v>
      </c>
      <c t="str" s="8" r="L18">
        <f t="shared" si="4"/>
        <v>0.36814</v>
      </c>
    </row>
    <row r="19">
      <c s="1" r="A19"/>
      <c s="1" r="B19">
        <v>1.0</v>
      </c>
      <c s="1" r="C19"/>
      <c s="1" r="D19">
        <v>64.0</v>
      </c>
      <c t="s" s="3" r="E19">
        <v>240</v>
      </c>
      <c t="s" s="5" r="F19">
        <v>241</v>
      </c>
      <c t="s" s="3" r="G19">
        <v>242</v>
      </c>
      <c t="s" s="3" r="H19">
        <v>243</v>
      </c>
      <c t="str" s="8" r="I19">
        <f t="shared" si="3"/>
        <v>1.05336</v>
      </c>
      <c t="s" s="3" r="J19">
        <v>245</v>
      </c>
      <c t="s" s="3" r="K19">
        <v>246</v>
      </c>
      <c t="str" s="8" r="L19">
        <f t="shared" si="4"/>
        <v>0.38026</v>
      </c>
    </row>
    <row r="20">
      <c s="1" r="A20"/>
      <c s="1" r="B20">
        <v>1.0</v>
      </c>
      <c s="1" r="C20"/>
      <c s="1" r="D20">
        <v>128.0</v>
      </c>
      <c t="s" s="3" r="E20">
        <v>247</v>
      </c>
      <c t="s" s="5" r="F20">
        <v>248</v>
      </c>
      <c t="s" s="3" r="G20">
        <v>249</v>
      </c>
      <c t="s" s="3" r="H20">
        <v>250</v>
      </c>
      <c t="str" s="8" r="I20">
        <f t="shared" si="3"/>
        <v>1.16234</v>
      </c>
      <c t="s" s="3" r="J20">
        <v>252</v>
      </c>
      <c t="s" s="3" r="K20">
        <v>253</v>
      </c>
      <c t="str" s="8" r="L20">
        <f t="shared" si="4"/>
        <v>0.4143</v>
      </c>
    </row>
    <row r="21">
      <c s="1" r="A21"/>
      <c s="1" r="B21">
        <v>1.0</v>
      </c>
      <c s="1" r="C21"/>
      <c s="1" r="D21">
        <v>256.0</v>
      </c>
      <c t="s" s="3" r="E21">
        <v>254</v>
      </c>
      <c t="s" s="3" r="F21">
        <v>255</v>
      </c>
      <c t="s" s="3" r="G21">
        <v>256</v>
      </c>
      <c t="s" s="3" r="H21">
        <v>257</v>
      </c>
      <c t="str" s="8" r="I21">
        <f t="shared" si="3"/>
        <v>1.32118</v>
      </c>
      <c t="s" s="3" r="J21">
        <v>259</v>
      </c>
      <c t="s" s="3" r="K21">
        <v>260</v>
      </c>
      <c t="str" s="8" r="L21">
        <f t="shared" si="4"/>
        <v>0.48274</v>
      </c>
    </row>
    <row r="22">
      <c s="1" r="A22"/>
      <c s="1" r="B22">
        <v>1.0</v>
      </c>
      <c s="1" r="C22"/>
      <c s="1" r="D22">
        <v>512.0</v>
      </c>
      <c t="s" s="3" r="E22">
        <v>261</v>
      </c>
      <c t="s" s="3" r="F22">
        <v>262</v>
      </c>
      <c t="s" s="3" r="G22">
        <v>263</v>
      </c>
      <c t="s" s="3" r="H22">
        <v>265</v>
      </c>
      <c t="str" s="8" r="I22">
        <f t="shared" si="3"/>
        <v>1.63458</v>
      </c>
      <c t="s" s="3" r="J22">
        <v>267</v>
      </c>
      <c t="s" s="3" r="K22">
        <v>268</v>
      </c>
      <c t="str" s="8" r="L22">
        <f t="shared" si="4"/>
        <v>0.58244</v>
      </c>
    </row>
    <row r="23">
      <c s="1" r="A23"/>
      <c s="1" r="B23">
        <v>1.0</v>
      </c>
      <c s="1" r="C23"/>
      <c s="1" r="D23">
        <v>1024.0</v>
      </c>
      <c t="s" s="3" r="E23">
        <v>269</v>
      </c>
      <c t="s" s="5" r="F23">
        <v>270</v>
      </c>
      <c t="s" s="3" r="G23">
        <v>271</v>
      </c>
      <c t="s" s="3" r="H23">
        <v>272</v>
      </c>
      <c t="str" s="8" r="I23">
        <f t="shared" si="3"/>
        <v>2.63008</v>
      </c>
      <c t="s" s="3" r="J23">
        <v>274</v>
      </c>
      <c t="s" s="3" r="K23">
        <v>275</v>
      </c>
      <c t="str" s="8" r="L23">
        <f t="shared" si="4"/>
        <v>0.8884</v>
      </c>
    </row>
    <row r="24">
      <c s="1" r="A24"/>
      <c s="1" r="B24">
        <v>1.0</v>
      </c>
      <c t="s" s="1" r="C24">
        <v>276</v>
      </c>
      <c s="1" r="D24">
        <v>1.0</v>
      </c>
      <c t="s" s="3" r="E24">
        <v>277</v>
      </c>
      <c t="s" s="5" r="F24">
        <v>278</v>
      </c>
      <c t="s" s="3" r="G24">
        <v>279</v>
      </c>
      <c t="s" s="3" r="H24">
        <v>280</v>
      </c>
      <c t="str" s="8" r="I24">
        <f t="shared" si="3"/>
        <v>0.61174</v>
      </c>
      <c t="s" s="3" r="J24">
        <v>282</v>
      </c>
      <c t="s" s="3" r="K24">
        <v>283</v>
      </c>
      <c t="str" s="8" r="L24">
        <f t="shared" si="4"/>
        <v>0.33444</v>
      </c>
    </row>
    <row r="25">
      <c s="1" r="A25"/>
      <c s="1" r="B25">
        <v>1.0</v>
      </c>
      <c s="1" r="C25"/>
      <c s="1" r="D25">
        <v>2.0</v>
      </c>
      <c t="s" s="3" r="E25">
        <v>285</v>
      </c>
      <c t="s" s="5" r="F25">
        <v>286</v>
      </c>
      <c t="s" s="3" r="G25">
        <v>287</v>
      </c>
      <c t="s" s="3" r="H25">
        <v>288</v>
      </c>
      <c t="str" s="8" r="I25">
        <f t="shared" si="3"/>
        <v>0.62424</v>
      </c>
      <c t="s" s="3" r="J25">
        <v>291</v>
      </c>
      <c t="s" s="3" r="K25">
        <v>292</v>
      </c>
      <c t="str" s="8" r="L25">
        <f t="shared" si="4"/>
        <v>0.33766</v>
      </c>
    </row>
    <row r="26">
      <c s="1" r="A26"/>
      <c s="1" r="B26">
        <v>1.0</v>
      </c>
      <c s="1" r="C26"/>
      <c s="1" r="D26">
        <v>4.0</v>
      </c>
      <c t="s" s="3" r="E26">
        <v>295</v>
      </c>
      <c t="s" s="5" r="F26">
        <v>296</v>
      </c>
      <c t="s" s="3" r="G26">
        <v>297</v>
      </c>
      <c t="s" s="3" r="H26">
        <v>298</v>
      </c>
      <c t="str" s="8" r="I26">
        <f t="shared" si="3"/>
        <v>0.62964</v>
      </c>
      <c t="s" s="3" r="J26">
        <v>300</v>
      </c>
      <c t="s" s="3" r="K26">
        <v>301</v>
      </c>
      <c t="str" s="8" r="L26">
        <f t="shared" si="4"/>
        <v>0.33892</v>
      </c>
    </row>
    <row r="27">
      <c s="1" r="A27"/>
      <c s="1" r="B27">
        <v>1.0</v>
      </c>
      <c s="1" r="C27"/>
      <c s="1" r="D27">
        <v>8.0</v>
      </c>
      <c t="s" s="3" r="E27">
        <v>304</v>
      </c>
      <c t="s" s="5" r="F27">
        <v>305</v>
      </c>
      <c t="s" s="3" r="G27">
        <v>306</v>
      </c>
      <c t="s" s="3" r="H27">
        <v>307</v>
      </c>
      <c t="str" s="8" r="I27">
        <f t="shared" si="3"/>
        <v>0.63712</v>
      </c>
      <c t="s" s="3" r="J27">
        <v>308</v>
      </c>
      <c t="s" s="3" r="K27">
        <v>309</v>
      </c>
      <c t="str" s="8" r="L27">
        <f t="shared" si="4"/>
        <v>0.34166</v>
      </c>
    </row>
    <row r="28">
      <c s="1" r="A28"/>
      <c s="1" r="B28">
        <v>1.0</v>
      </c>
      <c s="1" r="C28"/>
      <c s="1" r="D28">
        <v>16.0</v>
      </c>
      <c t="s" s="3" r="E28">
        <v>312</v>
      </c>
      <c t="s" s="5" r="F28">
        <v>314</v>
      </c>
      <c t="s" s="3" r="G28">
        <v>316</v>
      </c>
      <c t="s" s="3" r="H28">
        <v>318</v>
      </c>
      <c t="str" s="8" r="I28">
        <f t="shared" si="3"/>
        <v>0.65142</v>
      </c>
      <c t="s" s="3" r="J28">
        <v>320</v>
      </c>
      <c t="s" s="3" r="K28">
        <v>321</v>
      </c>
      <c t="str" s="8" r="L28">
        <f t="shared" si="4"/>
        <v>0.34684</v>
      </c>
    </row>
    <row r="29">
      <c s="1" r="A29"/>
      <c s="1" r="B29">
        <v>1.0</v>
      </c>
      <c s="1" r="C29"/>
      <c s="1" r="D29">
        <v>32.0</v>
      </c>
      <c t="s" s="3" r="E29">
        <v>323</v>
      </c>
      <c t="s" s="5" r="F29">
        <v>324</v>
      </c>
      <c t="s" s="3" r="G29">
        <v>325</v>
      </c>
      <c t="s" s="3" r="H29">
        <v>327</v>
      </c>
      <c t="str" s="8" r="I29">
        <f t="shared" si="3"/>
        <v>0.66226</v>
      </c>
      <c t="s" s="3" r="J29">
        <v>328</v>
      </c>
      <c t="s" s="3" r="K29">
        <v>329</v>
      </c>
      <c t="str" s="8" r="L29">
        <f t="shared" si="4"/>
        <v>0.3593</v>
      </c>
    </row>
    <row r="30">
      <c s="1" r="A30"/>
      <c s="1" r="B30">
        <v>1.0</v>
      </c>
      <c s="1" r="C30"/>
      <c s="1" r="D30">
        <v>64.0</v>
      </c>
      <c t="s" s="3" r="E30">
        <v>332</v>
      </c>
      <c t="s" s="5" r="F30">
        <v>333</v>
      </c>
      <c t="s" s="3" r="G30">
        <v>334</v>
      </c>
      <c t="s" s="3" r="H30">
        <v>335</v>
      </c>
      <c t="str" s="8" r="I30">
        <f t="shared" si="3"/>
        <v>0.80646</v>
      </c>
      <c t="s" s="3" r="J30">
        <v>336</v>
      </c>
      <c t="s" s="3" r="K30">
        <v>337</v>
      </c>
      <c t="str" s="8" r="L30">
        <f t="shared" si="4"/>
        <v>0.37286</v>
      </c>
    </row>
    <row r="31">
      <c s="1" r="A31"/>
      <c s="1" r="B31">
        <v>1.0</v>
      </c>
      <c s="1" r="C31"/>
      <c s="1" r="D31">
        <v>128.0</v>
      </c>
      <c t="s" s="3" r="E31">
        <v>340</v>
      </c>
      <c t="s" s="5" r="F31">
        <v>341</v>
      </c>
      <c t="s" s="3" r="G31">
        <v>342</v>
      </c>
      <c t="s" s="3" r="H31">
        <v>343</v>
      </c>
      <c t="str" s="8" r="I31">
        <f t="shared" si="3"/>
        <v>0.95212</v>
      </c>
      <c t="s" s="3" r="J31">
        <v>344</v>
      </c>
      <c t="s" s="3" r="K31">
        <v>345</v>
      </c>
      <c t="str" s="8" r="L31">
        <f t="shared" si="4"/>
        <v>0.38954</v>
      </c>
    </row>
    <row r="32">
      <c s="1" r="A32"/>
      <c s="1" r="B32">
        <v>1.0</v>
      </c>
      <c s="1" r="C32"/>
      <c s="1" r="D32">
        <v>256.0</v>
      </c>
      <c t="s" s="3" r="E32">
        <v>348</v>
      </c>
      <c t="s" s="5" r="F32">
        <v>349</v>
      </c>
      <c t="s" s="3" r="G32">
        <v>350</v>
      </c>
      <c t="s" s="3" r="H32">
        <v>351</v>
      </c>
      <c t="str" s="8" r="I32">
        <f t="shared" si="3"/>
        <v>1.104</v>
      </c>
      <c t="s" s="3" r="J32">
        <v>353</v>
      </c>
      <c t="s" s="3" r="K32">
        <v>354</v>
      </c>
      <c t="str" s="8" r="L32">
        <f t="shared" si="4"/>
        <v>0.40472</v>
      </c>
    </row>
    <row r="33">
      <c s="1" r="A33"/>
      <c s="1" r="B33">
        <v>1.0</v>
      </c>
      <c s="1" r="C33"/>
      <c s="1" r="D33">
        <v>512.0</v>
      </c>
      <c t="s" s="3" r="E33">
        <v>357</v>
      </c>
      <c t="s" s="5" r="F33">
        <v>358</v>
      </c>
      <c t="s" s="3" r="G33">
        <v>359</v>
      </c>
      <c t="s" s="3" r="H33">
        <v>360</v>
      </c>
      <c t="str" s="8" r="I33">
        <f t="shared" si="3"/>
        <v>1.6194</v>
      </c>
      <c t="s" s="3" r="J33">
        <v>364</v>
      </c>
      <c t="s" s="3" r="K33">
        <v>365</v>
      </c>
      <c t="str" s="8" r="L33">
        <f t="shared" si="4"/>
        <v>0.53552</v>
      </c>
    </row>
    <row r="34">
      <c s="1" r="A34"/>
      <c s="1" r="B34">
        <v>1.0</v>
      </c>
      <c s="1" r="C34"/>
      <c s="1" r="D34">
        <v>1024.0</v>
      </c>
      <c t="s" s="3" r="E34">
        <v>413</v>
      </c>
      <c t="s" s="5" r="F34">
        <v>414</v>
      </c>
      <c t="s" s="3" r="G34">
        <v>415</v>
      </c>
      <c t="s" s="3" r="H34">
        <v>416</v>
      </c>
      <c t="str" s="8" r="I34">
        <f t="shared" si="3"/>
        <v>2.72256</v>
      </c>
      <c t="s" s="3" r="J34">
        <v>418</v>
      </c>
      <c t="s" s="3" r="K34">
        <v>419</v>
      </c>
      <c t="str" s="8" r="L34">
        <f t="shared" si="4"/>
        <v>0.87654</v>
      </c>
    </row>
    <row r="35">
      <c s="1" r="A35"/>
      <c s="1" r="B35">
        <v>1.0</v>
      </c>
      <c t="s" s="1" r="C35">
        <v>422</v>
      </c>
      <c s="1" r="D35">
        <v>1.0</v>
      </c>
      <c t="s" s="3" r="E35">
        <v>423</v>
      </c>
      <c t="s" s="5" r="F35">
        <v>424</v>
      </c>
      <c t="s" s="3" r="G35">
        <v>425</v>
      </c>
      <c t="s" s="3" r="H35">
        <v>426</v>
      </c>
      <c t="str" s="8" r="I35">
        <f t="shared" si="3"/>
        <v>0.61408</v>
      </c>
      <c t="s" s="3" r="J35">
        <v>427</v>
      </c>
      <c t="s" s="3" r="K35">
        <v>428</v>
      </c>
      <c t="str" s="8" r="L35">
        <f t="shared" si="4"/>
        <v>0.33458</v>
      </c>
    </row>
    <row r="36">
      <c s="1" r="A36"/>
      <c s="1" r="B36">
        <v>1.0</v>
      </c>
      <c s="1" r="C36"/>
      <c s="1" r="D36">
        <v>2.0</v>
      </c>
      <c t="s" s="3" r="E36">
        <v>430</v>
      </c>
      <c t="s" s="5" r="F36">
        <v>431</v>
      </c>
      <c t="s" s="3" r="G36">
        <v>432</v>
      </c>
      <c t="s" s="3" r="H36">
        <v>433</v>
      </c>
      <c t="str" s="8" r="I36">
        <f t="shared" si="3"/>
        <v>0.6288</v>
      </c>
      <c t="s" s="3" r="J36">
        <v>436</v>
      </c>
      <c t="s" s="3" r="K36">
        <v>437</v>
      </c>
      <c t="str" s="8" r="L36">
        <f t="shared" si="4"/>
        <v>0.3391</v>
      </c>
    </row>
    <row r="37">
      <c s="1" r="A37"/>
      <c s="1" r="B37">
        <v>1.0</v>
      </c>
      <c s="1" r="C37"/>
      <c s="1" r="D37">
        <v>4.0</v>
      </c>
      <c t="s" s="3" r="E37">
        <v>438</v>
      </c>
      <c t="s" s="5" r="F37">
        <v>439</v>
      </c>
      <c t="s" s="3" r="G37">
        <v>440</v>
      </c>
      <c t="s" s="3" r="H37">
        <v>441</v>
      </c>
      <c t="str" s="8" r="I37">
        <f t="shared" si="3"/>
        <v>0.63684</v>
      </c>
      <c t="s" s="3" r="J37">
        <v>442</v>
      </c>
      <c t="s" s="3" r="K37">
        <v>443</v>
      </c>
      <c t="str" s="8" r="L37">
        <f t="shared" si="4"/>
        <v>0.34202</v>
      </c>
    </row>
    <row r="38">
      <c s="1" r="A38"/>
      <c s="1" r="B38">
        <v>1.0</v>
      </c>
      <c s="1" r="C38"/>
      <c s="1" r="D38">
        <v>8.0</v>
      </c>
      <c t="s" s="3" r="E38">
        <v>445</v>
      </c>
      <c t="s" s="5" r="F38">
        <v>446</v>
      </c>
      <c t="s" s="3" r="G38">
        <v>447</v>
      </c>
      <c t="s" s="3" r="H38">
        <v>448</v>
      </c>
      <c t="str" s="8" r="I38">
        <f t="shared" si="3"/>
        <v>0.64446</v>
      </c>
      <c t="s" s="3" r="J38">
        <v>450</v>
      </c>
      <c t="s" s="3" r="K38">
        <v>451</v>
      </c>
      <c t="str" s="8" r="L38">
        <f t="shared" si="4"/>
        <v>0.34308</v>
      </c>
    </row>
    <row r="39">
      <c s="1" r="A39"/>
      <c s="1" r="B39">
        <v>1.0</v>
      </c>
      <c s="1" r="C39"/>
      <c s="1" r="D39">
        <v>16.0</v>
      </c>
      <c t="s" s="3" r="E39">
        <v>456</v>
      </c>
      <c t="s" s="5" r="F39">
        <v>458</v>
      </c>
      <c t="s" s="3" r="G39">
        <v>459</v>
      </c>
      <c t="s" s="3" r="H39">
        <v>461</v>
      </c>
      <c t="str" s="8" r="I39">
        <f t="shared" si="3"/>
        <v>0.65942</v>
      </c>
      <c t="s" s="3" r="J39">
        <v>466</v>
      </c>
      <c t="s" s="3" r="K39">
        <v>467</v>
      </c>
      <c t="str" s="8" r="L39">
        <f t="shared" si="4"/>
        <v>0.34982</v>
      </c>
    </row>
    <row r="40">
      <c s="1" r="A40"/>
      <c s="1" r="B40">
        <v>1.0</v>
      </c>
      <c s="1" r="C40"/>
      <c s="1" r="D40">
        <v>32.0</v>
      </c>
      <c t="s" s="3" r="E40">
        <v>468</v>
      </c>
      <c t="s" s="5" r="F40">
        <v>469</v>
      </c>
      <c t="s" s="3" r="G40">
        <v>470</v>
      </c>
      <c t="s" s="3" r="H40">
        <v>471</v>
      </c>
      <c t="str" s="8" r="I40">
        <f t="shared" si="3"/>
        <v>0.66994</v>
      </c>
      <c t="s" s="3" r="J40">
        <v>472</v>
      </c>
      <c t="s" s="3" r="K40">
        <v>473</v>
      </c>
      <c t="str" s="8" r="L40">
        <f t="shared" si="4"/>
        <v>0.35854</v>
      </c>
    </row>
    <row r="41">
      <c s="1" r="A41"/>
      <c s="1" r="B41">
        <v>1.0</v>
      </c>
      <c s="1" r="C41"/>
      <c s="1" r="D41">
        <v>64.0</v>
      </c>
      <c t="s" s="3" r="E41">
        <v>476</v>
      </c>
      <c t="s" s="5" r="F41">
        <v>477</v>
      </c>
      <c t="s" s="3" r="G41">
        <v>478</v>
      </c>
      <c t="s" s="3" r="H41">
        <v>480</v>
      </c>
      <c t="str" s="8" r="I41">
        <f t="shared" si="3"/>
        <v>0.7045</v>
      </c>
      <c t="s" s="3" r="J41">
        <v>482</v>
      </c>
      <c t="s" s="3" r="K41">
        <v>483</v>
      </c>
      <c t="str" s="8" r="L41">
        <f t="shared" si="4"/>
        <v>0.3799</v>
      </c>
    </row>
    <row r="42">
      <c s="1" r="A42"/>
      <c s="1" r="B42">
        <v>1.0</v>
      </c>
      <c s="1" r="C42"/>
      <c s="1" r="D42">
        <v>128.0</v>
      </c>
      <c t="s" s="3" r="E42">
        <v>484</v>
      </c>
      <c t="s" s="5" r="F42">
        <v>485</v>
      </c>
      <c t="s" s="3" r="G42">
        <v>486</v>
      </c>
      <c t="s" s="3" r="H42">
        <v>487</v>
      </c>
      <c t="str" s="8" r="I42">
        <f t="shared" si="3"/>
        <v>0.74594</v>
      </c>
      <c t="s" s="3" r="J42">
        <v>490</v>
      </c>
      <c t="s" s="3" r="K42">
        <v>491</v>
      </c>
      <c t="str" s="8" r="L42">
        <f t="shared" si="4"/>
        <v>0.42202</v>
      </c>
    </row>
    <row r="43">
      <c s="1" r="A43"/>
      <c s="1" r="B43">
        <v>1.0</v>
      </c>
      <c s="1" r="C43"/>
      <c s="1" r="D43">
        <v>256.0</v>
      </c>
      <c t="s" s="3" r="E43">
        <v>493</v>
      </c>
      <c t="s" s="5" r="F43">
        <v>494</v>
      </c>
      <c t="s" s="3" r="G43">
        <v>495</v>
      </c>
      <c t="s" s="3" r="H43">
        <v>496</v>
      </c>
      <c t="str" s="8" r="I43">
        <f t="shared" si="3"/>
        <v>0.92842</v>
      </c>
      <c t="s" s="3" r="J43">
        <v>499</v>
      </c>
      <c t="s" s="3" r="K43">
        <v>500</v>
      </c>
      <c t="str" s="8" r="L43">
        <f t="shared" si="4"/>
        <v>0.4418</v>
      </c>
    </row>
    <row r="44">
      <c s="1" r="A44"/>
      <c s="1" r="B44">
        <v>1.0</v>
      </c>
      <c s="1" r="C44"/>
      <c s="1" r="D44">
        <v>512.0</v>
      </c>
      <c t="s" s="3" r="E44">
        <v>502</v>
      </c>
      <c t="s" s="5" r="F44">
        <v>503</v>
      </c>
      <c t="s" s="3" r="G44">
        <v>504</v>
      </c>
      <c t="s" s="3" r="H44">
        <v>505</v>
      </c>
      <c t="str" s="8" r="I44">
        <f t="shared" si="3"/>
        <v>1.453</v>
      </c>
      <c t="s" s="3" r="J44">
        <v>506</v>
      </c>
      <c t="s" s="3" r="K44">
        <v>507</v>
      </c>
      <c t="str" s="8" r="L44">
        <f t="shared" si="4"/>
        <v>0.47756</v>
      </c>
    </row>
    <row r="45">
      <c s="1" r="A45"/>
      <c s="1" r="B45">
        <v>1.0</v>
      </c>
      <c s="1" r="C45"/>
      <c s="1" r="D45">
        <v>1024.0</v>
      </c>
      <c t="s" s="3" r="E45">
        <v>515</v>
      </c>
      <c t="s" s="5" r="F45">
        <v>516</v>
      </c>
      <c t="s" s="3" r="G45">
        <v>517</v>
      </c>
      <c t="s" s="3" r="H45">
        <v>518</v>
      </c>
      <c t="str" s="8" r="I45">
        <f t="shared" si="3"/>
        <v>2.36104</v>
      </c>
      <c t="s" s="3" r="J45">
        <v>519</v>
      </c>
      <c t="s" s="3" r="K45">
        <v>520</v>
      </c>
      <c t="str" s="8" r="L45">
        <f t="shared" si="4"/>
        <v>0.6056</v>
      </c>
    </row>
    <row r="46">
      <c s="1" r="A46">
        <v>100000.0</v>
      </c>
      <c s="1" r="B46">
        <v>1.0</v>
      </c>
      <c t="s" s="1" r="C46">
        <v>529</v>
      </c>
      <c s="1" r="D46">
        <v>1.0</v>
      </c>
      <c t="s" s="3" r="E46">
        <v>532</v>
      </c>
      <c t="s" s="5" r="F46">
        <v>533</v>
      </c>
      <c t="s" s="3" r="G46">
        <v>535</v>
      </c>
      <c t="s" s="3" r="H46">
        <v>536</v>
      </c>
      <c t="str" s="8" r="I46">
        <f ref="I46:I50" t="shared" si="5">DIVIDE(G46,100000)</f>
        <v>1.132</v>
      </c>
      <c t="s" s="3" r="J46">
        <v>556</v>
      </c>
      <c t="s" s="3" r="K46">
        <v>558</v>
      </c>
      <c t="str" s="8" r="L46">
        <f ref="L46:L50" t="shared" si="6">DIVIDE(J46,100000)</f>
        <v>0.26105</v>
      </c>
    </row>
    <row r="47">
      <c s="1" r="A47"/>
      <c s="1" r="B47">
        <v>1.0</v>
      </c>
      <c t="s" s="1" r="C47">
        <v>560</v>
      </c>
      <c s="1" r="D47">
        <v>2.0</v>
      </c>
      <c t="s" s="3" r="E47">
        <v>561</v>
      </c>
      <c t="s" s="5" r="F47">
        <v>562</v>
      </c>
      <c t="s" s="3" r="G47">
        <v>563</v>
      </c>
      <c t="s" s="3" r="H47">
        <v>564</v>
      </c>
      <c t="str" s="8" r="I47">
        <f t="shared" si="5"/>
        <v>1.13877</v>
      </c>
      <c t="s" s="3" r="J47">
        <v>566</v>
      </c>
      <c t="s" s="3" r="K47">
        <v>567</v>
      </c>
      <c t="str" s="8" r="L47">
        <f t="shared" si="6"/>
        <v>0.26252</v>
      </c>
    </row>
    <row r="48">
      <c s="1" r="A48"/>
      <c s="1" r="B48">
        <v>1.0</v>
      </c>
      <c t="s" s="1" r="C48">
        <v>568</v>
      </c>
      <c s="1" r="D48">
        <v>4.0</v>
      </c>
      <c t="s" s="3" r="E48">
        <v>570</v>
      </c>
      <c t="s" s="5" r="F48">
        <v>571</v>
      </c>
      <c t="s" s="3" r="G48">
        <v>572</v>
      </c>
      <c t="s" s="3" r="H48">
        <v>573</v>
      </c>
      <c t="str" s="8" r="I48">
        <f t="shared" si="5"/>
        <v>1.14354</v>
      </c>
      <c t="s" s="3" r="J48">
        <v>577</v>
      </c>
      <c t="s" s="3" r="K48">
        <v>578</v>
      </c>
      <c t="str" s="8" r="L48">
        <f t="shared" si="6"/>
        <v>0.26369</v>
      </c>
    </row>
    <row r="49">
      <c s="1" r="A49"/>
      <c s="1" r="B49">
        <v>1.0</v>
      </c>
      <c t="s" s="1" r="C49">
        <v>580</v>
      </c>
      <c s="1" r="D49">
        <v>8.0</v>
      </c>
      <c t="s" s="3" r="E49">
        <v>581</v>
      </c>
      <c t="s" s="5" r="F49">
        <v>582</v>
      </c>
      <c t="s" s="3" r="G49">
        <v>583</v>
      </c>
      <c t="s" s="3" r="H49">
        <v>584</v>
      </c>
      <c t="str" s="8" r="I49">
        <f t="shared" si="5"/>
        <v>1.15176</v>
      </c>
      <c t="s" s="3" r="J49">
        <v>586</v>
      </c>
      <c t="s" s="3" r="K49">
        <v>587</v>
      </c>
      <c t="str" s="8" r="L49">
        <f t="shared" si="6"/>
        <v>0.26592</v>
      </c>
    </row>
    <row r="50">
      <c s="1" r="A50"/>
      <c s="1" r="B50">
        <v>1.0</v>
      </c>
      <c t="s" s="1" r="C50">
        <v>588</v>
      </c>
      <c s="1" r="D50">
        <v>16.0</v>
      </c>
      <c t="s" s="3" r="E50">
        <v>589</v>
      </c>
      <c t="s" s="5" r="F50">
        <v>590</v>
      </c>
      <c t="s" s="3" r="G50">
        <v>591</v>
      </c>
      <c t="s" s="3" r="H50">
        <v>592</v>
      </c>
      <c t="str" s="8" r="I50">
        <f t="shared" si="5"/>
        <v>1.16886</v>
      </c>
      <c t="s" s="3" r="J50">
        <v>594</v>
      </c>
      <c t="s" s="3" r="K50">
        <v>595</v>
      </c>
      <c t="str" s="8" r="L50">
        <f t="shared" si="6"/>
        <v>0.26991</v>
      </c>
    </row>
    <row r="51">
      <c s="1" r="A51"/>
      <c s="1" r="B51">
        <v>1.0</v>
      </c>
      <c t="s" s="1" r="C51">
        <v>596</v>
      </c>
      <c s="1" r="D51">
        <v>32.0</v>
      </c>
      <c t="s" s="1" r="E51">
        <v>597</v>
      </c>
      <c t="s" s="1" r="F51">
        <v>598</v>
      </c>
      <c t="s" s="1" r="G51">
        <v>599</v>
      </c>
      <c t="s" s="1" r="H51">
        <v>600</v>
      </c>
      <c t="s" s="1" r="I51">
        <v>602</v>
      </c>
      <c t="s" s="1" r="J51">
        <v>603</v>
      </c>
      <c t="s" s="1" r="K51">
        <v>604</v>
      </c>
      <c t="s" s="1" r="L51">
        <v>605</v>
      </c>
    </row>
    <row r="52">
      <c s="1" r="A52"/>
      <c s="1" r="B52">
        <v>1.0</v>
      </c>
      <c t="s" s="1" r="C52">
        <v>606</v>
      </c>
      <c s="1" r="D52">
        <v>64.0</v>
      </c>
      <c t="s" s="1" r="E52">
        <v>607</v>
      </c>
      <c t="s" s="1" r="F52">
        <v>608</v>
      </c>
      <c t="s" s="1" r="G52">
        <v>609</v>
      </c>
      <c t="s" s="1" r="H52">
        <v>610</v>
      </c>
      <c t="s" s="1" r="I52">
        <v>611</v>
      </c>
      <c t="s" s="1" r="J52">
        <v>612</v>
      </c>
      <c t="s" s="1" r="K52">
        <v>613</v>
      </c>
      <c t="s" s="1" r="L52">
        <v>614</v>
      </c>
    </row>
    <row r="53">
      <c s="1" r="A53"/>
      <c s="1" r="B53">
        <v>1.0</v>
      </c>
      <c t="s" s="1" r="C53">
        <v>615</v>
      </c>
      <c s="1" r="D53">
        <v>128.0</v>
      </c>
      <c t="s" s="1" r="E53">
        <v>616</v>
      </c>
      <c t="s" s="1" r="F53">
        <v>618</v>
      </c>
      <c t="s" s="1" r="G53">
        <v>619</v>
      </c>
      <c t="s" s="1" r="H53">
        <v>620</v>
      </c>
      <c t="s" s="1" r="I53">
        <v>621</v>
      </c>
      <c t="s" s="1" r="J53">
        <v>622</v>
      </c>
      <c t="s" s="1" r="K53">
        <v>623</v>
      </c>
      <c t="s" s="1" r="L53">
        <v>624</v>
      </c>
    </row>
    <row r="54">
      <c s="1" r="B54">
        <v>1.0</v>
      </c>
      <c t="s" s="1" r="C54">
        <v>625</v>
      </c>
      <c s="1" r="D54">
        <v>256.0</v>
      </c>
      <c t="s" s="1" r="E54">
        <v>626</v>
      </c>
      <c t="s" s="1" r="F54">
        <v>627</v>
      </c>
      <c t="s" s="1" r="G54">
        <v>628</v>
      </c>
      <c t="s" s="1" r="H54">
        <v>629</v>
      </c>
      <c t="s" s="1" r="I54">
        <v>630</v>
      </c>
      <c t="s" s="1" r="J54">
        <v>631</v>
      </c>
      <c t="s" s="1" r="K54">
        <v>632</v>
      </c>
      <c t="s" s="1" r="L54">
        <v>633</v>
      </c>
    </row>
    <row r="55">
      <c s="1" r="B55">
        <v>1.0</v>
      </c>
      <c t="s" s="1" r="C55">
        <v>634</v>
      </c>
      <c s="1" r="D55">
        <v>512.0</v>
      </c>
      <c t="s" s="1" r="E55">
        <v>635</v>
      </c>
      <c t="s" s="1" r="F55">
        <v>636</v>
      </c>
      <c t="s" s="1" r="G55">
        <v>637</v>
      </c>
      <c t="s" s="1" r="H55">
        <v>638</v>
      </c>
      <c t="s" s="1" r="I55">
        <v>639</v>
      </c>
      <c t="s" s="1" r="J55">
        <v>641</v>
      </c>
      <c t="s" s="1" r="K55">
        <v>642</v>
      </c>
      <c t="s" s="1" r="L55">
        <v>643</v>
      </c>
    </row>
    <row r="56">
      <c s="1" r="B56">
        <v>1.0</v>
      </c>
      <c s="1" r="C56"/>
      <c s="1" r="D56">
        <v>1024.0</v>
      </c>
      <c t="s" s="1" r="E56">
        <v>644</v>
      </c>
      <c t="s" s="1" r="F56">
        <v>645</v>
      </c>
      <c t="s" s="1" r="G56">
        <v>646</v>
      </c>
      <c t="s" s="1" r="H56">
        <v>647</v>
      </c>
      <c t="s" s="1" r="I56">
        <v>648</v>
      </c>
      <c t="s" s="1" r="J56">
        <v>649</v>
      </c>
      <c t="s" s="1" r="K56">
        <v>650</v>
      </c>
      <c t="s" s="1" r="L56">
        <v>651</v>
      </c>
    </row>
    <row r="57">
      <c s="1" r="B57">
        <v>1.0</v>
      </c>
      <c t="s" s="1" r="C57">
        <v>652</v>
      </c>
      <c s="1" r="D57">
        <v>1.0</v>
      </c>
      <c t="s" s="3" r="E57">
        <v>653</v>
      </c>
      <c t="s" s="5" r="F57">
        <v>654</v>
      </c>
      <c t="s" s="3" r="G57">
        <v>655</v>
      </c>
      <c t="s" s="3" r="H57">
        <v>656</v>
      </c>
      <c t="str" s="8" r="I57">
        <f ref="I57:I89" t="shared" si="7">DIVIDE(G57,100000)</f>
        <v>0.83952</v>
      </c>
      <c t="s" s="3" r="J57">
        <v>658</v>
      </c>
      <c t="s" s="3" r="K57">
        <v>659</v>
      </c>
      <c t="str" s="8" r="L57">
        <f ref="L57:L89" t="shared" si="8">DIVIDE(J57,100000)</f>
        <v>0.26098</v>
      </c>
    </row>
    <row r="58">
      <c s="1" r="B58">
        <v>1.0</v>
      </c>
      <c s="1" r="C58"/>
      <c s="1" r="D58">
        <v>2.0</v>
      </c>
      <c t="s" s="3" r="E58">
        <v>661</v>
      </c>
      <c t="s" s="5" r="F58">
        <v>663</v>
      </c>
      <c t="s" s="3" r="G58">
        <v>664</v>
      </c>
      <c t="s" s="3" r="H58">
        <v>665</v>
      </c>
      <c t="str" s="8" r="I58">
        <f t="shared" si="7"/>
        <v>0.84611</v>
      </c>
      <c t="s" s="3" r="J58">
        <v>666</v>
      </c>
      <c t="s" s="3" r="K58">
        <v>667</v>
      </c>
      <c t="str" s="8" r="L58">
        <f t="shared" si="8"/>
        <v>0.26243</v>
      </c>
    </row>
    <row r="59">
      <c s="1" r="B59">
        <v>1.0</v>
      </c>
      <c s="1" r="C59"/>
      <c s="1" r="D59">
        <v>4.0</v>
      </c>
      <c t="s" s="3" r="E59">
        <v>668</v>
      </c>
      <c t="s" s="5" r="F59">
        <v>669</v>
      </c>
      <c t="s" s="3" r="G59">
        <v>670</v>
      </c>
      <c t="s" s="3" r="H59">
        <v>672</v>
      </c>
      <c t="str" s="8" r="I59">
        <f t="shared" si="7"/>
        <v>0.84977</v>
      </c>
      <c t="s" s="3" r="J59">
        <v>674</v>
      </c>
      <c t="s" s="3" r="K59">
        <v>675</v>
      </c>
      <c t="str" s="8" r="L59">
        <f t="shared" si="8"/>
        <v>0.26394</v>
      </c>
    </row>
    <row r="60">
      <c s="1" r="B60">
        <v>1.0</v>
      </c>
      <c s="1" r="C60"/>
      <c s="1" r="D60">
        <v>8.0</v>
      </c>
      <c t="s" s="3" r="E60">
        <v>677</v>
      </c>
      <c t="s" s="5" r="F60">
        <v>678</v>
      </c>
      <c t="s" s="3" r="G60">
        <v>679</v>
      </c>
      <c t="s" s="3" r="H60">
        <v>680</v>
      </c>
      <c t="str" s="8" r="I60">
        <f t="shared" si="7"/>
        <v>0.8519</v>
      </c>
      <c t="s" s="3" r="J60">
        <v>681</v>
      </c>
      <c t="s" s="3" r="K60">
        <v>682</v>
      </c>
      <c t="str" s="8" r="L60">
        <f t="shared" si="8"/>
        <v>0.26452</v>
      </c>
    </row>
    <row r="61">
      <c s="1" r="B61">
        <v>1.0</v>
      </c>
      <c s="1" r="C61"/>
      <c s="1" r="D61">
        <v>16.0</v>
      </c>
      <c t="s" s="3" r="E61">
        <v>684</v>
      </c>
      <c t="s" s="5" r="F61">
        <v>685</v>
      </c>
      <c t="s" s="3" r="G61">
        <v>686</v>
      </c>
      <c t="s" s="3" r="H61">
        <v>687</v>
      </c>
      <c t="str" s="8" r="I61">
        <f t="shared" si="7"/>
        <v>0.873</v>
      </c>
      <c t="s" s="3" r="J61">
        <v>688</v>
      </c>
      <c t="s" s="3" r="K61">
        <v>689</v>
      </c>
      <c t="str" s="8" r="L61">
        <f t="shared" si="8"/>
        <v>0.26867</v>
      </c>
    </row>
    <row r="62">
      <c s="1" r="B62">
        <v>1.0</v>
      </c>
      <c s="1" r="C62"/>
      <c s="1" r="D62">
        <v>32.0</v>
      </c>
      <c t="s" s="3" r="E62">
        <v>690</v>
      </c>
      <c t="s" s="5" r="F62">
        <v>691</v>
      </c>
      <c t="s" s="3" r="G62">
        <v>692</v>
      </c>
      <c t="s" s="3" r="H62">
        <v>694</v>
      </c>
      <c t="str" s="8" r="I62">
        <f t="shared" si="7"/>
        <v>0.91662</v>
      </c>
      <c t="s" s="3" r="J62">
        <v>695</v>
      </c>
      <c t="s" s="3" r="K62">
        <v>696</v>
      </c>
      <c t="str" s="8" r="L62">
        <f t="shared" si="8"/>
        <v>0.2791</v>
      </c>
    </row>
    <row r="63">
      <c s="1" r="B63">
        <v>1.0</v>
      </c>
      <c s="1" r="C63"/>
      <c s="1" r="D63">
        <v>64.0</v>
      </c>
      <c t="s" s="3" r="E63">
        <v>697</v>
      </c>
      <c t="s" s="5" r="F63">
        <v>699</v>
      </c>
      <c t="s" s="3" r="G63">
        <v>700</v>
      </c>
      <c t="s" s="3" r="H63">
        <v>701</v>
      </c>
      <c t="str" s="8" r="I63">
        <f t="shared" si="7"/>
        <v>0.94498</v>
      </c>
      <c t="s" s="3" r="J63">
        <v>702</v>
      </c>
      <c t="s" s="3" r="K63">
        <v>703</v>
      </c>
      <c t="str" s="8" r="L63">
        <f t="shared" si="8"/>
        <v>0.28034</v>
      </c>
    </row>
    <row r="64">
      <c s="1" r="B64">
        <v>1.0</v>
      </c>
      <c s="1" r="C64"/>
      <c s="1" r="D64">
        <v>128.0</v>
      </c>
      <c t="s" s="3" r="E64">
        <v>705</v>
      </c>
      <c t="s" s="5" r="F64">
        <v>706</v>
      </c>
      <c t="s" s="3" r="G64">
        <v>707</v>
      </c>
      <c t="s" s="3" r="H64">
        <v>708</v>
      </c>
      <c t="str" s="8" r="I64">
        <f t="shared" si="7"/>
        <v>0.99661</v>
      </c>
      <c t="s" s="3" r="J64">
        <v>709</v>
      </c>
      <c t="s" s="5" r="K64">
        <v>710</v>
      </c>
      <c t="str" s="8" r="L64">
        <f t="shared" si="8"/>
        <v>0.30058</v>
      </c>
    </row>
    <row r="65">
      <c s="1" r="B65">
        <v>1.0</v>
      </c>
      <c s="1" r="C65"/>
      <c s="1" r="D65">
        <v>256.0</v>
      </c>
      <c t="s" s="3" r="E65">
        <v>712</v>
      </c>
      <c t="s" s="5" r="F65">
        <v>713</v>
      </c>
      <c t="s" s="3" r="G65">
        <v>714</v>
      </c>
      <c t="s" s="3" r="H65">
        <v>715</v>
      </c>
      <c t="str" s="8" r="I65">
        <f t="shared" si="7"/>
        <v>1.08815</v>
      </c>
      <c t="s" s="3" r="J65">
        <v>716</v>
      </c>
      <c t="s" s="3" r="K65">
        <v>717</v>
      </c>
      <c t="str" s="8" r="L65">
        <f t="shared" si="8"/>
        <v>0.32752</v>
      </c>
    </row>
    <row r="66">
      <c s="1" r="B66">
        <v>1.0</v>
      </c>
      <c s="1" r="C66"/>
      <c s="1" r="D66">
        <v>512.0</v>
      </c>
      <c t="s" s="3" r="E66">
        <v>719</v>
      </c>
      <c t="s" s="5" r="F66">
        <v>720</v>
      </c>
      <c t="s" s="3" r="G66">
        <v>721</v>
      </c>
      <c t="s" s="3" r="H66">
        <v>722</v>
      </c>
      <c t="str" s="8" r="I66">
        <f t="shared" si="7"/>
        <v>1.23998</v>
      </c>
      <c t="s" s="3" r="J66">
        <v>723</v>
      </c>
      <c t="s" s="3" r="K66">
        <v>724</v>
      </c>
      <c t="str" s="8" r="L66">
        <f t="shared" si="8"/>
        <v>0.39129</v>
      </c>
    </row>
    <row r="67">
      <c s="1" r="B67">
        <v>1.0</v>
      </c>
      <c s="1" r="C67"/>
      <c s="1" r="D67">
        <v>1024.0</v>
      </c>
      <c t="s" s="3" r="E67">
        <v>726</v>
      </c>
      <c t="s" s="5" r="F67">
        <v>727</v>
      </c>
      <c t="s" s="3" r="G67">
        <v>728</v>
      </c>
      <c t="s" s="3" r="H67">
        <v>729</v>
      </c>
      <c t="str" s="8" r="I67">
        <f t="shared" si="7"/>
        <v>1.75126</v>
      </c>
      <c t="s" s="3" r="J67">
        <v>730</v>
      </c>
      <c t="s" s="3" r="K67">
        <v>731</v>
      </c>
      <c t="str" s="8" r="L67">
        <f t="shared" si="8"/>
        <v>0.54034</v>
      </c>
    </row>
    <row r="68">
      <c s="1" r="B68">
        <v>1.0</v>
      </c>
      <c t="s" s="1" r="C68">
        <v>732</v>
      </c>
      <c s="1" r="D68">
        <v>1.0</v>
      </c>
      <c t="s" s="3" r="E68">
        <v>733</v>
      </c>
      <c t="s" s="5" r="F68">
        <v>734</v>
      </c>
      <c t="s" s="3" r="G68">
        <v>735</v>
      </c>
      <c t="s" s="3" r="H68">
        <v>736</v>
      </c>
      <c t="str" s="8" r="I68">
        <f t="shared" si="7"/>
        <v>0.49989</v>
      </c>
      <c t="s" s="3" r="J68">
        <v>737</v>
      </c>
      <c t="s" s="3" r="K68">
        <v>738</v>
      </c>
      <c t="str" s="8" r="L68">
        <f t="shared" si="8"/>
        <v>0.26098</v>
      </c>
    </row>
    <row r="69">
      <c s="1" r="B69">
        <v>1.0</v>
      </c>
      <c s="1" r="C69"/>
      <c s="1" r="D69">
        <v>2.0</v>
      </c>
      <c t="s" s="3" r="E69">
        <v>740</v>
      </c>
      <c t="s" s="5" r="F69">
        <v>741</v>
      </c>
      <c t="s" s="3" r="G69">
        <v>742</v>
      </c>
      <c t="s" s="3" r="H69">
        <v>743</v>
      </c>
      <c t="str" s="8" r="I69">
        <f t="shared" si="7"/>
        <v>0.50622</v>
      </c>
      <c t="s" s="3" r="J69">
        <v>744</v>
      </c>
      <c t="s" s="3" r="K69">
        <v>745</v>
      </c>
      <c t="str" s="8" r="L69">
        <f t="shared" si="8"/>
        <v>0.26259</v>
      </c>
    </row>
    <row r="70">
      <c s="1" r="B70">
        <v>1.0</v>
      </c>
      <c s="1" r="C70"/>
      <c s="1" r="D70">
        <v>4.0</v>
      </c>
      <c t="s" s="3" r="E70">
        <v>747</v>
      </c>
      <c t="s" s="5" r="F70">
        <v>748</v>
      </c>
      <c t="s" s="3" r="G70">
        <v>749</v>
      </c>
      <c t="s" s="3" r="H70">
        <v>750</v>
      </c>
      <c t="str" s="8" r="I70">
        <f t="shared" si="7"/>
        <v>0.50782</v>
      </c>
      <c t="s" s="3" r="J70">
        <v>751</v>
      </c>
      <c t="s" s="3" r="K70">
        <v>752</v>
      </c>
      <c t="str" s="8" r="L70">
        <f t="shared" si="8"/>
        <v>0.26332</v>
      </c>
    </row>
    <row r="71">
      <c s="1" r="B71">
        <v>1.0</v>
      </c>
      <c s="1" r="C71"/>
      <c s="1" r="D71">
        <v>8.0</v>
      </c>
      <c t="s" s="3" r="E71">
        <v>755</v>
      </c>
      <c t="s" s="5" r="F71">
        <v>756</v>
      </c>
      <c t="s" s="3" r="G71">
        <v>757</v>
      </c>
      <c t="s" s="3" r="H71">
        <v>758</v>
      </c>
      <c t="str" s="8" r="I71">
        <f t="shared" si="7"/>
        <v>0.51163</v>
      </c>
      <c t="s" s="3" r="J71">
        <v>760</v>
      </c>
      <c t="s" s="3" r="K71">
        <v>761</v>
      </c>
      <c t="str" s="8" r="L71">
        <f t="shared" si="8"/>
        <v>0.26459</v>
      </c>
    </row>
    <row r="72">
      <c s="1" r="B72">
        <v>1.0</v>
      </c>
      <c s="1" r="C72"/>
      <c s="1" r="D72">
        <v>16.0</v>
      </c>
      <c t="s" s="3" r="E72">
        <v>762</v>
      </c>
      <c t="s" s="5" r="F72">
        <v>763</v>
      </c>
      <c t="s" s="3" r="G72">
        <v>764</v>
      </c>
      <c t="s" s="3" r="H72">
        <v>765</v>
      </c>
      <c t="str" s="8" r="I72">
        <f t="shared" si="7"/>
        <v>0.52336</v>
      </c>
      <c t="s" s="3" r="J72">
        <v>767</v>
      </c>
      <c t="s" s="3" r="K72">
        <v>768</v>
      </c>
      <c t="str" s="8" r="L72">
        <f t="shared" si="8"/>
        <v>0.26846</v>
      </c>
    </row>
    <row r="73">
      <c s="1" r="B73">
        <v>1.0</v>
      </c>
      <c s="1" r="C73"/>
      <c s="1" r="D73">
        <v>32.0</v>
      </c>
      <c t="s" s="3" r="E73">
        <v>769</v>
      </c>
      <c t="s" s="5" r="F73">
        <v>770</v>
      </c>
      <c t="s" s="3" r="G73">
        <v>771</v>
      </c>
      <c t="s" s="3" r="H73">
        <v>772</v>
      </c>
      <c t="str" s="8" r="I73">
        <f t="shared" si="7"/>
        <v>0.53501</v>
      </c>
      <c t="s" s="3" r="J73">
        <v>774</v>
      </c>
      <c t="s" s="3" r="K73">
        <v>775</v>
      </c>
      <c t="str" s="8" r="L73">
        <f t="shared" si="8"/>
        <v>0.27255</v>
      </c>
    </row>
    <row r="74">
      <c s="1" r="B74">
        <v>1.0</v>
      </c>
      <c s="1" r="C74"/>
      <c s="1" r="D74">
        <v>64.0</v>
      </c>
      <c t="s" s="3" r="E74">
        <v>776</v>
      </c>
      <c t="s" s="5" r="F74">
        <v>777</v>
      </c>
      <c t="s" s="3" r="G74">
        <v>778</v>
      </c>
      <c t="s" s="3" r="H74">
        <v>779</v>
      </c>
      <c t="str" s="8" r="I74">
        <f t="shared" si="7"/>
        <v>0.6821</v>
      </c>
      <c t="s" s="3" r="J74">
        <v>781</v>
      </c>
      <c t="s" s="3" r="K74">
        <v>782</v>
      </c>
      <c t="str" s="8" r="L74">
        <f t="shared" si="8"/>
        <v>0.28034</v>
      </c>
    </row>
    <row r="75">
      <c s="1" r="B75">
        <v>1.0</v>
      </c>
      <c s="1" r="C75"/>
      <c s="1" r="D75">
        <v>128.0</v>
      </c>
      <c t="s" s="3" r="E75">
        <v>784</v>
      </c>
      <c t="s" s="5" r="F75">
        <v>785</v>
      </c>
      <c t="s" s="3" r="G75">
        <v>786</v>
      </c>
      <c t="s" s="3" r="H75">
        <v>787</v>
      </c>
      <c t="str" s="8" r="I75">
        <f t="shared" si="7"/>
        <v>0.73322</v>
      </c>
      <c t="s" s="3" r="J75">
        <v>788</v>
      </c>
      <c t="s" s="5" r="K75">
        <v>789</v>
      </c>
      <c t="str" s="8" r="L75">
        <f t="shared" si="8"/>
        <v>0.28512</v>
      </c>
    </row>
    <row r="76">
      <c s="1" r="B76">
        <v>1.0</v>
      </c>
      <c s="1" r="C76"/>
      <c s="1" r="D76">
        <v>256.0</v>
      </c>
      <c t="s" s="3" r="E76">
        <v>791</v>
      </c>
      <c t="s" s="5" r="F76">
        <v>792</v>
      </c>
      <c t="s" s="3" r="G76">
        <v>793</v>
      </c>
      <c t="s" s="3" r="H76">
        <v>794</v>
      </c>
      <c t="str" s="8" r="I76">
        <f t="shared" si="7"/>
        <v>0.82715</v>
      </c>
      <c t="s" s="3" r="J76">
        <v>796</v>
      </c>
      <c t="s" s="3" r="K76">
        <v>797</v>
      </c>
      <c t="str" s="8" r="L76">
        <f t="shared" si="8"/>
        <v>0.30437</v>
      </c>
    </row>
    <row r="77">
      <c s="1" r="B77">
        <v>1.0</v>
      </c>
      <c s="1" r="C77"/>
      <c s="1" r="D77">
        <v>512.0</v>
      </c>
      <c t="s" s="3" r="E77">
        <v>798</v>
      </c>
      <c t="s" s="5" r="F77">
        <v>799</v>
      </c>
      <c t="s" s="3" r="G77">
        <v>800</v>
      </c>
      <c t="s" s="3" r="H77">
        <v>801</v>
      </c>
      <c t="str" s="8" r="I77">
        <f t="shared" si="7"/>
        <v>1.15455</v>
      </c>
      <c t="s" s="3" r="J77">
        <v>805</v>
      </c>
      <c t="s" s="3" r="K77">
        <v>806</v>
      </c>
      <c t="str" s="8" r="L77">
        <f t="shared" si="8"/>
        <v>0.40482</v>
      </c>
    </row>
    <row r="78">
      <c s="1" r="B78">
        <v>1.0</v>
      </c>
      <c s="1" r="C78"/>
      <c s="1" r="D78">
        <v>1024.0</v>
      </c>
      <c t="s" s="3" r="E78">
        <v>809</v>
      </c>
      <c t="s" s="5" r="F78">
        <v>810</v>
      </c>
      <c t="s" s="3" r="G78">
        <v>811</v>
      </c>
      <c t="s" s="3" r="H78">
        <v>812</v>
      </c>
      <c t="str" s="8" r="I78">
        <f t="shared" si="7"/>
        <v>1.65394</v>
      </c>
      <c t="s" s="3" r="J78">
        <v>813</v>
      </c>
      <c t="s" s="3" r="K78">
        <v>814</v>
      </c>
      <c t="str" s="8" r="L78">
        <f t="shared" si="8"/>
        <v>0.4953</v>
      </c>
    </row>
    <row r="79">
      <c s="1" r="B79">
        <v>1.0</v>
      </c>
      <c t="s" s="1" r="C79">
        <v>815</v>
      </c>
      <c s="1" r="D79">
        <v>1.0</v>
      </c>
      <c t="s" s="3" r="E79">
        <v>816</v>
      </c>
      <c t="s" s="5" r="F79">
        <v>817</v>
      </c>
      <c t="s" s="3" r="G79">
        <v>818</v>
      </c>
      <c t="s" s="3" r="H79">
        <v>819</v>
      </c>
      <c t="str" s="8" r="I79">
        <f t="shared" si="7"/>
        <v>0.49488</v>
      </c>
      <c t="s" s="5" r="J79">
        <v>820</v>
      </c>
      <c t="s" s="3" r="K79">
        <v>821</v>
      </c>
      <c t="str" s="8" r="L79">
        <f t="shared" si="8"/>
        <v>0.26095</v>
      </c>
    </row>
    <row r="80">
      <c s="1" r="B80">
        <v>1.0</v>
      </c>
      <c s="1" r="C80"/>
      <c s="1" r="D80">
        <v>2.0</v>
      </c>
      <c t="s" s="3" r="E80">
        <v>824</v>
      </c>
      <c t="s" s="5" r="F80">
        <v>825</v>
      </c>
      <c t="s" s="3" r="G80">
        <v>826</v>
      </c>
      <c t="s" s="3" r="H80">
        <v>827</v>
      </c>
      <c t="str" s="8" r="I80">
        <f t="shared" si="7"/>
        <v>0.50222</v>
      </c>
      <c t="s" s="3" r="J80">
        <v>828</v>
      </c>
      <c t="s" s="3" r="K80">
        <v>829</v>
      </c>
      <c t="str" s="8" r="L80">
        <f t="shared" si="8"/>
        <v>0.26331</v>
      </c>
    </row>
    <row r="81">
      <c s="1" r="B81">
        <v>1.0</v>
      </c>
      <c s="1" r="C81"/>
      <c s="1" r="D81">
        <v>4.0</v>
      </c>
      <c t="s" s="3" r="E81">
        <v>831</v>
      </c>
      <c t="s" s="5" r="F81">
        <v>832</v>
      </c>
      <c t="s" s="3" r="G81">
        <v>834</v>
      </c>
      <c t="s" s="3" r="H81">
        <v>835</v>
      </c>
      <c t="str" s="8" r="I81">
        <f t="shared" si="7"/>
        <v>0.50499</v>
      </c>
      <c t="s" s="3" r="J81">
        <v>836</v>
      </c>
      <c t="s" s="3" r="K81">
        <v>837</v>
      </c>
      <c t="str" s="8" r="L81">
        <f t="shared" si="8"/>
        <v>0.26393</v>
      </c>
    </row>
    <row r="82">
      <c s="1" r="B82">
        <v>1.0</v>
      </c>
      <c s="1" r="C82"/>
      <c s="1" r="D82">
        <v>8.0</v>
      </c>
      <c t="s" s="3" r="E82">
        <v>840</v>
      </c>
      <c t="s" s="5" r="F82">
        <v>841</v>
      </c>
      <c t="s" s="3" r="G82">
        <v>842</v>
      </c>
      <c t="s" s="3" r="H82">
        <v>843</v>
      </c>
      <c t="str" s="8" r="I82">
        <f t="shared" si="7"/>
        <v>0.50957</v>
      </c>
      <c t="s" s="3" r="J82">
        <v>844</v>
      </c>
      <c t="s" s="3" r="K82">
        <v>845</v>
      </c>
      <c t="str" s="8" r="L82">
        <f t="shared" si="8"/>
        <v>0.26571</v>
      </c>
    </row>
    <row r="83">
      <c s="1" r="B83">
        <v>1.0</v>
      </c>
      <c s="1" r="C83"/>
      <c s="1" r="D83">
        <v>16.0</v>
      </c>
      <c t="s" s="5" r="E83">
        <v>848</v>
      </c>
      <c t="s" s="5" r="F83">
        <v>849</v>
      </c>
      <c t="s" s="5" r="G83">
        <v>850</v>
      </c>
      <c t="s" s="3" r="H83">
        <v>851</v>
      </c>
      <c t="str" s="8" r="I83">
        <f t="shared" si="7"/>
        <v>0.52026</v>
      </c>
      <c t="s" s="5" r="J83">
        <v>852</v>
      </c>
      <c t="s" s="3" r="K83">
        <v>853</v>
      </c>
      <c t="str" s="8" r="L83">
        <f t="shared" si="8"/>
        <v>0.26842</v>
      </c>
    </row>
    <row r="84">
      <c s="1" r="B84">
        <v>1.0</v>
      </c>
      <c s="1" r="C84"/>
      <c s="1" r="D84">
        <v>32.0</v>
      </c>
      <c t="s" s="5" r="E84">
        <v>858</v>
      </c>
      <c t="s" s="5" r="F84">
        <v>860</v>
      </c>
      <c t="s" s="5" r="G84">
        <v>861</v>
      </c>
      <c t="s" s="3" r="H84">
        <v>863</v>
      </c>
      <c t="str" s="8" r="I84">
        <f t="shared" si="7"/>
        <v>0.53045</v>
      </c>
      <c t="s" s="5" r="J84">
        <v>869</v>
      </c>
      <c t="s" s="3" r="K84">
        <v>871</v>
      </c>
      <c t="str" s="8" r="L84">
        <f t="shared" si="8"/>
        <v>0.2726</v>
      </c>
    </row>
    <row r="85">
      <c s="1" r="B85">
        <v>1.0</v>
      </c>
      <c s="1" r="C85"/>
      <c s="1" r="D85">
        <v>64.0</v>
      </c>
      <c t="s" s="5" r="E85">
        <v>878</v>
      </c>
      <c t="s" s="5" r="F85">
        <v>879</v>
      </c>
      <c t="s" s="5" r="G85">
        <v>881</v>
      </c>
      <c t="s" s="3" r="H85">
        <v>883</v>
      </c>
      <c t="str" s="8" r="I85">
        <f t="shared" si="7"/>
        <v>0.54473</v>
      </c>
      <c t="s" s="5" r="J85">
        <v>890</v>
      </c>
      <c t="s" s="5" r="K85">
        <v>891</v>
      </c>
      <c t="str" s="8" r="L85">
        <f t="shared" si="8"/>
        <v>0.28296</v>
      </c>
    </row>
    <row r="86">
      <c s="1" r="B86">
        <v>1.0</v>
      </c>
      <c s="1" r="C86"/>
      <c s="1" r="D86">
        <v>128.0</v>
      </c>
      <c t="s" s="5" r="E86">
        <v>897</v>
      </c>
      <c t="s" s="5" r="F86">
        <v>898</v>
      </c>
      <c t="s" s="3" r="G86">
        <v>899</v>
      </c>
      <c t="s" s="3" r="H86">
        <v>900</v>
      </c>
      <c t="str" s="8" r="I86">
        <f t="shared" si="7"/>
        <v>0.56661</v>
      </c>
      <c t="s" s="3" r="J86">
        <v>901</v>
      </c>
      <c t="s" s="3" r="K86">
        <v>902</v>
      </c>
      <c t="str" s="8" r="L86">
        <f t="shared" si="8"/>
        <v>0.30477</v>
      </c>
    </row>
    <row r="87">
      <c s="1" r="B87">
        <v>1.0</v>
      </c>
      <c s="1" r="C87"/>
      <c s="1" r="D87">
        <v>256.0</v>
      </c>
      <c t="s" s="5" r="E87">
        <v>903</v>
      </c>
      <c t="s" s="5" r="F87">
        <v>904</v>
      </c>
      <c t="s" s="5" r="G87">
        <v>905</v>
      </c>
      <c t="s" s="3" r="H87">
        <v>906</v>
      </c>
      <c t="str" s="8" r="I87">
        <f t="shared" si="7"/>
        <v>0.70028</v>
      </c>
      <c t="s" s="5" r="J87">
        <v>907</v>
      </c>
      <c t="s" s="3" r="K87">
        <v>908</v>
      </c>
      <c t="str" s="8" r="L87">
        <f t="shared" si="8"/>
        <v>0.31687</v>
      </c>
    </row>
    <row r="88">
      <c s="1" r="B88">
        <v>1.0</v>
      </c>
      <c s="1" r="C88"/>
      <c s="1" r="D88">
        <v>512.0</v>
      </c>
      <c t="s" s="5" r="E88">
        <v>909</v>
      </c>
      <c t="s" s="5" r="F88">
        <v>910</v>
      </c>
      <c t="s" s="5" r="G88">
        <v>911</v>
      </c>
      <c t="s" s="3" r="H88">
        <v>912</v>
      </c>
      <c t="str" s="8" r="I88">
        <f t="shared" si="7"/>
        <v>0.94344</v>
      </c>
      <c t="s" s="5" r="J88">
        <v>914</v>
      </c>
      <c t="s" s="3" r="K88">
        <v>915</v>
      </c>
      <c t="str" s="8" r="L88">
        <f t="shared" si="8"/>
        <v>0.3385</v>
      </c>
    </row>
    <row r="89">
      <c s="1" r="B89">
        <v>1.0</v>
      </c>
      <c s="1" r="C89"/>
      <c s="1" r="D89">
        <v>1024.0</v>
      </c>
      <c t="s" s="5" r="E89">
        <v>916</v>
      </c>
      <c t="s" s="5" r="F89">
        <v>917</v>
      </c>
      <c t="s" s="5" r="G89">
        <v>918</v>
      </c>
      <c t="s" s="3" r="H89">
        <v>919</v>
      </c>
      <c t="str" s="8" r="I89">
        <f t="shared" si="7"/>
        <v>1.47029</v>
      </c>
      <c t="s" s="5" r="J89">
        <v>921</v>
      </c>
      <c t="s" s="3" r="K89">
        <v>922</v>
      </c>
      <c t="str" s="8" r="L89">
        <f t="shared" si="8"/>
        <v>0.41</v>
      </c>
    </row>
    <row r="90">
      <c s="1" r="A90">
        <v>500000.0</v>
      </c>
      <c s="1" r="B90">
        <v>1.0</v>
      </c>
      <c t="s" s="1" r="C90">
        <v>923</v>
      </c>
      <c s="1" r="D90">
        <v>1.0</v>
      </c>
      <c t="s" s="5" r="E90">
        <v>924</v>
      </c>
      <c t="s" s="5" r="F90">
        <v>925</v>
      </c>
      <c t="s" s="5" r="G90">
        <v>926</v>
      </c>
      <c t="s" s="3" r="H90">
        <v>927</v>
      </c>
      <c t="str" s="8" r="I90">
        <f ref="I90:I94" t="shared" si="9">DIVIDE(G90,500000)</f>
        <v>1.029298</v>
      </c>
      <c t="s" s="5" r="J90">
        <v>930</v>
      </c>
      <c t="s" s="3" r="K90">
        <v>931</v>
      </c>
      <c t="str" s="8" r="L90">
        <f ref="L90:L94" t="shared" si="10">DIVIDE(J90,500000)</f>
        <v>0.20219</v>
      </c>
    </row>
    <row r="91">
      <c s="1" r="B91">
        <v>1.0</v>
      </c>
      <c t="s" s="1" r="C91">
        <v>933</v>
      </c>
      <c s="1" r="D91">
        <v>2.0</v>
      </c>
      <c t="s" s="5" r="E91">
        <v>934</v>
      </c>
      <c t="s" s="5" r="F91">
        <v>935</v>
      </c>
      <c t="s" s="5" r="G91">
        <v>936</v>
      </c>
      <c t="s" s="3" r="H91">
        <v>937</v>
      </c>
      <c t="str" s="8" r="I91">
        <f t="shared" si="9"/>
        <v>1.030592</v>
      </c>
      <c t="s" s="5" r="J91">
        <v>938</v>
      </c>
      <c t="s" s="3" r="K91">
        <v>939</v>
      </c>
      <c t="str" s="8" r="L91">
        <f t="shared" si="10"/>
        <v>0.202486</v>
      </c>
    </row>
    <row r="92">
      <c s="1" r="B92">
        <v>1.0</v>
      </c>
      <c t="s" s="1" r="C92">
        <v>941</v>
      </c>
      <c s="1" r="D92">
        <v>4.0</v>
      </c>
      <c t="s" s="5" r="E92">
        <v>942</v>
      </c>
      <c t="s" s="5" r="F92">
        <v>943</v>
      </c>
      <c t="s" s="5" r="G92">
        <v>944</v>
      </c>
      <c t="s" s="3" r="H92">
        <v>945</v>
      </c>
      <c t="str" s="8" r="I92">
        <f t="shared" si="9"/>
        <v>1.03157</v>
      </c>
      <c t="s" s="5" r="J92">
        <v>947</v>
      </c>
      <c t="s" s="3" r="K92">
        <v>948</v>
      </c>
      <c t="str" s="8" r="L92">
        <f t="shared" si="10"/>
        <v>0.202722</v>
      </c>
    </row>
    <row r="93">
      <c s="1" r="B93">
        <v>1.0</v>
      </c>
      <c t="s" s="1" r="C93">
        <v>949</v>
      </c>
      <c s="1" r="D93">
        <v>8.0</v>
      </c>
      <c t="s" s="5" r="E93">
        <v>950</v>
      </c>
      <c t="s" s="5" r="F93">
        <v>951</v>
      </c>
      <c t="s" s="5" r="G93">
        <v>952</v>
      </c>
      <c t="s" s="3" r="H93">
        <v>954</v>
      </c>
      <c t="str" s="8" r="I93">
        <f t="shared" si="9"/>
        <v>1.03316</v>
      </c>
      <c t="s" s="5" r="J93">
        <v>955</v>
      </c>
      <c t="s" s="3" r="K93">
        <v>956</v>
      </c>
      <c t="str" s="8" r="L93">
        <f t="shared" si="10"/>
        <v>0.203152</v>
      </c>
    </row>
    <row r="94">
      <c s="1" r="B94">
        <v>1.0</v>
      </c>
      <c t="s" s="1" r="C94">
        <v>958</v>
      </c>
      <c s="1" r="D94">
        <v>16.0</v>
      </c>
      <c t="s" s="5" r="E94">
        <v>959</v>
      </c>
      <c t="s" s="5" r="F94">
        <v>960</v>
      </c>
      <c t="s" s="5" r="G94">
        <v>961</v>
      </c>
      <c t="s" s="3" r="H94">
        <v>962</v>
      </c>
      <c t="str" s="8" r="I94">
        <f t="shared" si="9"/>
        <v>1.035986</v>
      </c>
      <c t="s" s="5" r="J94">
        <v>963</v>
      </c>
      <c t="s" s="3" r="K94">
        <v>965</v>
      </c>
      <c t="str" s="8" r="L94">
        <f t="shared" si="10"/>
        <v>0.203932</v>
      </c>
    </row>
    <row r="95">
      <c s="1" r="B95">
        <v>1.0</v>
      </c>
      <c t="s" s="1" r="C95">
        <v>966</v>
      </c>
      <c s="1" r="D95">
        <v>32.0</v>
      </c>
      <c t="s" s="1" r="E95">
        <v>967</v>
      </c>
      <c t="s" s="1" r="F95">
        <v>968</v>
      </c>
      <c t="s" s="1" r="G95">
        <v>969</v>
      </c>
      <c t="s" s="1" r="H95">
        <v>970</v>
      </c>
      <c t="s" s="1" r="I95">
        <v>971</v>
      </c>
      <c t="s" s="1" r="J95">
        <v>972</v>
      </c>
      <c t="s" s="1" r="K95">
        <v>974</v>
      </c>
      <c t="s" s="1" r="L95">
        <v>975</v>
      </c>
    </row>
    <row r="96">
      <c s="1" r="B96">
        <v>1.0</v>
      </c>
      <c t="s" s="1" r="C96">
        <v>977</v>
      </c>
      <c s="1" r="D96">
        <v>64.0</v>
      </c>
      <c t="s" s="1" r="E96">
        <v>978</v>
      </c>
      <c t="s" s="1" r="F96">
        <v>979</v>
      </c>
      <c t="s" s="1" r="G96">
        <v>981</v>
      </c>
      <c t="s" s="1" r="H96">
        <v>982</v>
      </c>
      <c t="s" s="1" r="I96">
        <v>983</v>
      </c>
      <c t="s" s="1" r="J96">
        <v>984</v>
      </c>
      <c t="s" s="1" r="K96">
        <v>985</v>
      </c>
      <c t="s" s="1" r="L96">
        <v>986</v>
      </c>
    </row>
    <row r="97">
      <c s="1" r="B97">
        <v>1.0</v>
      </c>
      <c t="s" s="1" r="C97">
        <v>987</v>
      </c>
      <c s="1" r="D97">
        <v>128.0</v>
      </c>
      <c t="s" s="1" r="E97">
        <v>988</v>
      </c>
      <c t="s" s="1" r="F97">
        <v>989</v>
      </c>
      <c t="s" s="1" r="G97">
        <v>990</v>
      </c>
      <c t="s" s="1" r="H97">
        <v>991</v>
      </c>
      <c t="s" s="1" r="I97">
        <v>992</v>
      </c>
      <c t="s" s="1" r="J97">
        <v>993</v>
      </c>
      <c t="s" s="1" r="K97">
        <v>995</v>
      </c>
      <c t="s" s="1" r="L97">
        <v>996</v>
      </c>
    </row>
    <row r="98">
      <c s="1" r="B98">
        <v>1.0</v>
      </c>
      <c t="s" s="1" r="C98">
        <v>997</v>
      </c>
      <c s="1" r="D98">
        <v>256.0</v>
      </c>
      <c t="s" s="1" r="E98">
        <v>998</v>
      </c>
      <c t="s" s="1" r="F98">
        <v>999</v>
      </c>
      <c t="s" s="1" r="G98">
        <v>1000</v>
      </c>
      <c t="s" s="1" r="H98">
        <v>1001</v>
      </c>
      <c t="s" s="1" r="I98">
        <v>1002</v>
      </c>
      <c t="s" s="1" r="J98">
        <v>1003</v>
      </c>
      <c t="s" s="1" r="K98">
        <v>1004</v>
      </c>
      <c t="s" s="1" r="L98">
        <v>1005</v>
      </c>
    </row>
    <row r="99">
      <c s="1" r="B99">
        <v>1.0</v>
      </c>
      <c t="s" s="1" r="C99">
        <v>1006</v>
      </c>
      <c s="1" r="D99">
        <v>512.0</v>
      </c>
      <c t="s" s="1" r="E99">
        <v>1007</v>
      </c>
      <c t="s" s="1" r="F99">
        <v>1008</v>
      </c>
      <c t="s" s="1" r="G99">
        <v>1009</v>
      </c>
      <c t="s" s="1" r="H99">
        <v>1010</v>
      </c>
      <c t="s" s="1" r="I99">
        <v>1011</v>
      </c>
      <c t="s" s="1" r="J99">
        <v>1012</v>
      </c>
      <c t="s" s="1" r="K99">
        <v>1013</v>
      </c>
      <c t="s" s="1" r="L99">
        <v>1014</v>
      </c>
    </row>
    <row r="100">
      <c s="1" r="B100">
        <v>1.0</v>
      </c>
      <c s="1" r="C100"/>
      <c s="1" r="D100">
        <v>1024.0</v>
      </c>
      <c t="s" s="1" r="E100">
        <v>1016</v>
      </c>
      <c t="s" s="1" r="F100">
        <v>1017</v>
      </c>
      <c t="s" s="1" r="G100">
        <v>1018</v>
      </c>
      <c t="s" s="1" r="H100">
        <v>1019</v>
      </c>
      <c t="s" s="1" r="I100">
        <v>1020</v>
      </c>
      <c t="s" s="1" r="J100">
        <v>1021</v>
      </c>
      <c t="s" s="1" r="K100">
        <v>1022</v>
      </c>
      <c t="s" s="1" r="L100">
        <v>1023</v>
      </c>
    </row>
    <row r="101">
      <c s="1" r="B101">
        <v>1.0</v>
      </c>
      <c t="s" s="1" r="C101">
        <v>1024</v>
      </c>
      <c s="1" r="D101">
        <v>1.0</v>
      </c>
      <c t="s" s="5" r="E101">
        <v>1025</v>
      </c>
      <c t="s" s="5" r="F101">
        <v>1026</v>
      </c>
      <c t="s" s="5" r="G101">
        <v>1027</v>
      </c>
      <c t="s" s="3" r="H101">
        <v>1028</v>
      </c>
      <c t="str" s="8" r="I101">
        <f ref="I101:I133" t="shared" si="11">DIVIDE(G101,500000)</f>
        <v>0.775542</v>
      </c>
      <c t="s" s="5" r="J101">
        <v>1029</v>
      </c>
      <c t="s" s="3" r="K101">
        <v>1030</v>
      </c>
      <c t="str" s="8" r="L101">
        <f ref="L101:L133" t="shared" si="12">DIVIDE(J101,500000)</f>
        <v>0.202176</v>
      </c>
    </row>
    <row r="102">
      <c s="1" r="B102">
        <v>1.0</v>
      </c>
      <c s="1" r="C102"/>
      <c s="1" r="D102">
        <v>2.0</v>
      </c>
      <c t="s" s="5" r="E102">
        <v>1031</v>
      </c>
      <c t="s" s="5" r="F102">
        <v>1032</v>
      </c>
      <c t="s" s="5" r="G102">
        <v>1033</v>
      </c>
      <c t="s" s="3" r="H102">
        <v>1034</v>
      </c>
      <c t="str" s="8" r="I102">
        <f t="shared" si="11"/>
        <v>0.776818</v>
      </c>
      <c t="s" s="5" r="J102">
        <v>1036</v>
      </c>
      <c t="s" s="3" r="K102">
        <v>1037</v>
      </c>
      <c t="str" s="8" r="L102">
        <f t="shared" si="12"/>
        <v>0.20247</v>
      </c>
    </row>
    <row r="103">
      <c s="1" r="B103">
        <v>1.0</v>
      </c>
      <c s="1" r="C103"/>
      <c s="1" r="D103">
        <v>4.0</v>
      </c>
      <c t="s" s="5" r="E103">
        <v>1038</v>
      </c>
      <c t="s" s="5" r="F103">
        <v>1039</v>
      </c>
      <c t="s" s="5" r="G103">
        <v>1040</v>
      </c>
      <c t="s" s="3" r="H103">
        <v>1041</v>
      </c>
      <c t="str" s="8" r="I103">
        <f t="shared" si="11"/>
        <v>0.77754</v>
      </c>
      <c t="s" s="5" r="J103">
        <v>1042</v>
      </c>
      <c t="s" s="3" r="K103">
        <v>1043</v>
      </c>
      <c t="str" s="8" r="L103">
        <f t="shared" si="12"/>
        <v>0.202774</v>
      </c>
    </row>
    <row r="104">
      <c s="1" r="B104">
        <v>1.0</v>
      </c>
      <c s="1" r="C104"/>
      <c s="1" r="D104">
        <v>8.0</v>
      </c>
      <c t="s" s="5" r="E104">
        <v>1044</v>
      </c>
      <c t="s" s="5" r="F104">
        <v>1045</v>
      </c>
      <c t="s" s="5" r="G104">
        <v>1046</v>
      </c>
      <c t="s" s="3" r="H104">
        <v>1047</v>
      </c>
      <c t="str" s="8" r="I104">
        <f t="shared" si="11"/>
        <v>0.77894</v>
      </c>
      <c t="s" s="5" r="J104">
        <v>1048</v>
      </c>
      <c t="s" s="3" r="K104">
        <v>1049</v>
      </c>
      <c t="str" s="8" r="L104">
        <f t="shared" si="12"/>
        <v>0.203104</v>
      </c>
    </row>
    <row r="105">
      <c s="1" r="B105">
        <v>1.0</v>
      </c>
      <c s="1" r="C105"/>
      <c s="1" r="D105">
        <v>16.0</v>
      </c>
      <c t="s" s="5" r="E105">
        <v>1050</v>
      </c>
      <c t="s" s="5" r="F105">
        <v>1051</v>
      </c>
      <c t="s" s="5" r="G105">
        <v>1052</v>
      </c>
      <c t="s" s="3" r="H105">
        <v>1053</v>
      </c>
      <c t="str" s="8" r="I105">
        <f t="shared" si="11"/>
        <v>0.782288</v>
      </c>
      <c t="s" s="5" r="J105">
        <v>1055</v>
      </c>
      <c t="s" s="3" r="K105">
        <v>1056</v>
      </c>
      <c t="str" s="8" r="L105">
        <f t="shared" si="12"/>
        <v>0.203674</v>
      </c>
    </row>
    <row r="106">
      <c s="1" r="B106">
        <v>1.0</v>
      </c>
      <c s="1" r="C106"/>
      <c s="1" r="D106">
        <v>32.0</v>
      </c>
      <c t="s" s="5" r="E106">
        <v>1059</v>
      </c>
      <c t="s" s="5" r="F106">
        <v>1060</v>
      </c>
      <c t="s" s="5" r="G106">
        <v>1061</v>
      </c>
      <c t="s" s="3" r="H106">
        <v>1062</v>
      </c>
      <c t="str" s="8" r="I106">
        <f t="shared" si="11"/>
        <v>0.789706</v>
      </c>
      <c t="s" s="5" r="J106">
        <v>1063</v>
      </c>
      <c t="s" s="3" r="K106">
        <v>1064</v>
      </c>
      <c t="str" s="8" r="L106">
        <f t="shared" si="12"/>
        <v>0.20554</v>
      </c>
    </row>
    <row r="107">
      <c s="1" r="B107">
        <v>1.0</v>
      </c>
      <c s="1" r="C107"/>
      <c s="1" r="D107">
        <v>64.0</v>
      </c>
      <c t="s" s="5" r="E107">
        <v>1066</v>
      </c>
      <c t="s" s="5" r="F107">
        <v>1067</v>
      </c>
      <c t="s" s="5" r="G107">
        <v>1068</v>
      </c>
      <c t="s" s="3" r="H107">
        <v>1069</v>
      </c>
      <c t="str" s="8" r="I107">
        <f t="shared" si="11"/>
        <v>0.797272</v>
      </c>
      <c t="s" s="5" r="J107">
        <v>1070</v>
      </c>
      <c t="s" s="3" r="K107">
        <v>1071</v>
      </c>
      <c t="str" s="8" r="L107">
        <f t="shared" si="12"/>
        <v>0.206472</v>
      </c>
    </row>
    <row r="108">
      <c s="1" r="B108">
        <v>1.0</v>
      </c>
      <c s="1" r="C108"/>
      <c s="1" r="D108">
        <v>128.0</v>
      </c>
      <c t="s" s="5" r="E108">
        <v>1073</v>
      </c>
      <c t="s" s="5" r="F108">
        <v>1074</v>
      </c>
      <c t="s" s="5" r="G108">
        <v>1075</v>
      </c>
      <c t="s" s="3" r="H108">
        <v>1076</v>
      </c>
      <c t="str" s="8" r="I108">
        <f t="shared" si="11"/>
        <v>0.81153</v>
      </c>
      <c t="s" s="5" r="J108">
        <v>1078</v>
      </c>
      <c t="s" s="3" r="K108">
        <v>1079</v>
      </c>
      <c t="str" s="8" r="L108">
        <f t="shared" si="12"/>
        <v>0.210568</v>
      </c>
    </row>
    <row r="109">
      <c s="1" r="B109">
        <v>1.0</v>
      </c>
      <c s="1" r="C109"/>
      <c s="1" r="D109">
        <v>256.0</v>
      </c>
      <c t="s" s="5" r="E109">
        <v>1080</v>
      </c>
      <c t="s" s="5" r="F109">
        <v>1081</v>
      </c>
      <c t="s" s="5" r="G109">
        <v>1082</v>
      </c>
      <c t="s" s="3" r="H109">
        <v>1083</v>
      </c>
      <c t="str" s="8" r="I109">
        <f t="shared" si="11"/>
        <v>0.826606</v>
      </c>
      <c t="s" s="5" r="J109">
        <v>1085</v>
      </c>
      <c t="s" s="3" r="K109">
        <v>1086</v>
      </c>
      <c t="str" s="8" r="L109">
        <f t="shared" si="12"/>
        <v>0.215978</v>
      </c>
    </row>
    <row r="110">
      <c s="1" r="B110">
        <v>1.0</v>
      </c>
      <c s="1" r="C110"/>
      <c s="1" r="D110">
        <v>512.0</v>
      </c>
      <c t="s" s="5" r="E110">
        <v>1087</v>
      </c>
      <c t="s" s="5" r="F110">
        <v>1088</v>
      </c>
      <c t="s" s="5" r="G110">
        <v>1089</v>
      </c>
      <c t="s" s="3" r="H110">
        <v>1090</v>
      </c>
      <c t="str" s="8" r="I110">
        <f t="shared" si="11"/>
        <v>0.857898</v>
      </c>
      <c t="s" s="5" r="J110">
        <v>1092</v>
      </c>
      <c t="s" s="3" r="K110">
        <v>1093</v>
      </c>
      <c t="str" s="8" r="L110">
        <f t="shared" si="12"/>
        <v>0.227362</v>
      </c>
    </row>
    <row r="111">
      <c s="1" r="B111">
        <v>1.0</v>
      </c>
      <c s="1" r="C111"/>
      <c s="1" r="D111">
        <v>1024.0</v>
      </c>
      <c t="s" s="5" r="E111">
        <v>1095</v>
      </c>
      <c t="s" s="5" r="F111">
        <v>1096</v>
      </c>
      <c t="s" s="5" r="G111">
        <v>1097</v>
      </c>
      <c t="s" s="3" r="H111">
        <v>1098</v>
      </c>
      <c t="str" s="8" r="I111">
        <f t="shared" si="11"/>
        <v>1.01153</v>
      </c>
      <c t="s" s="5" r="J111">
        <v>1099</v>
      </c>
      <c t="s" s="3" r="K111">
        <v>1100</v>
      </c>
      <c t="str" s="8" r="L111">
        <f t="shared" si="12"/>
        <v>0.259732</v>
      </c>
    </row>
    <row r="112">
      <c s="1" r="B112">
        <v>1.0</v>
      </c>
      <c t="s" s="1" r="C112">
        <v>1102</v>
      </c>
      <c s="1" r="D112">
        <v>1.0</v>
      </c>
      <c t="s" s="5" r="E112">
        <v>1103</v>
      </c>
      <c t="s" s="5" r="F112">
        <v>1104</v>
      </c>
      <c t="s" s="5" r="G112">
        <v>1105</v>
      </c>
      <c t="s" s="3" r="H112">
        <v>1106</v>
      </c>
      <c t="str" s="8" r="I112">
        <f t="shared" si="11"/>
        <v>0.586642</v>
      </c>
      <c t="s" s="5" r="J112">
        <v>1107</v>
      </c>
      <c t="s" s="3" r="K112">
        <v>1108</v>
      </c>
      <c t="str" s="8" r="L112">
        <f t="shared" si="12"/>
        <v>0.202176</v>
      </c>
    </row>
    <row r="113">
      <c s="1" r="B113">
        <v>1.0</v>
      </c>
      <c s="1" r="C113"/>
      <c s="1" r="D113">
        <v>2.0</v>
      </c>
      <c t="s" s="5" r="E113">
        <v>1109</v>
      </c>
      <c t="s" s="5" r="F113">
        <v>1111</v>
      </c>
      <c t="s" s="5" r="G113">
        <v>1112</v>
      </c>
      <c t="s" s="3" r="H113">
        <v>1113</v>
      </c>
      <c t="str" s="8" r="I113">
        <f t="shared" si="11"/>
        <v>0.588258</v>
      </c>
      <c t="s" s="5" r="J113">
        <v>1114</v>
      </c>
      <c t="s" s="3" r="K113">
        <v>1115</v>
      </c>
      <c t="str" s="8" r="L113">
        <f t="shared" si="12"/>
        <v>0.203042</v>
      </c>
    </row>
    <row r="114">
      <c s="1" r="B114">
        <v>1.0</v>
      </c>
      <c s="1" r="C114"/>
      <c s="1" r="D114">
        <v>4.0</v>
      </c>
      <c t="s" s="5" r="E114">
        <v>1117</v>
      </c>
      <c t="s" s="5" r="F114">
        <v>1118</v>
      </c>
      <c t="s" s="5" r="G114">
        <v>1119</v>
      </c>
      <c t="s" s="3" r="H114">
        <v>1120</v>
      </c>
      <c t="str" s="8" r="I114">
        <f t="shared" si="11"/>
        <v>0.588742</v>
      </c>
      <c t="s" s="5" r="J114">
        <v>1121</v>
      </c>
      <c t="s" s="3" r="K114">
        <v>1122</v>
      </c>
      <c t="str" s="8" r="L114">
        <f t="shared" si="12"/>
        <v>0.202624</v>
      </c>
    </row>
    <row r="115">
      <c s="1" r="B115">
        <v>1.0</v>
      </c>
      <c s="1" r="C115"/>
      <c s="1" r="D115">
        <v>8.0</v>
      </c>
      <c t="s" s="5" r="E115">
        <v>1124</v>
      </c>
      <c t="s" s="5" r="F115">
        <v>1125</v>
      </c>
      <c t="s" s="5" r="G115">
        <v>1126</v>
      </c>
      <c t="s" s="3" r="H115">
        <v>1127</v>
      </c>
      <c t="str" s="8" r="I115">
        <f t="shared" si="11"/>
        <v>0.59161</v>
      </c>
      <c t="s" s="5" r="J115">
        <v>1128</v>
      </c>
      <c t="s" s="3" r="K115">
        <v>1129</v>
      </c>
      <c t="str" s="8" r="L115">
        <f t="shared" si="12"/>
        <v>0.203194</v>
      </c>
    </row>
    <row r="116">
      <c s="1" r="B116">
        <v>1.0</v>
      </c>
      <c s="1" r="C116"/>
      <c s="1" r="D116">
        <v>16.0</v>
      </c>
      <c t="s" s="5" r="E116">
        <v>1131</v>
      </c>
      <c t="s" s="5" r="F116">
        <v>1132</v>
      </c>
      <c t="s" s="5" r="G116">
        <v>1133</v>
      </c>
      <c t="s" s="3" r="H116">
        <v>1134</v>
      </c>
      <c t="str" s="8" r="I116">
        <f t="shared" si="11"/>
        <v>0.591384</v>
      </c>
      <c t="s" s="5" r="J116">
        <v>1135</v>
      </c>
      <c t="s" s="3" r="K116">
        <v>1136</v>
      </c>
      <c t="str" s="8" r="L116">
        <f t="shared" si="12"/>
        <v>0.203468</v>
      </c>
    </row>
    <row r="117">
      <c s="1" r="B117">
        <v>1.0</v>
      </c>
      <c s="1" r="C117"/>
      <c s="1" r="D117">
        <v>32.0</v>
      </c>
      <c t="s" s="5" r="E117">
        <v>1138</v>
      </c>
      <c t="s" s="5" r="F117">
        <v>1139</v>
      </c>
      <c t="s" s="5" r="G117">
        <v>1140</v>
      </c>
      <c t="s" s="3" r="H117">
        <v>1141</v>
      </c>
      <c t="str" s="8" r="I117">
        <f t="shared" si="11"/>
        <v>0.596316</v>
      </c>
      <c t="s" s="5" r="J117">
        <v>1142</v>
      </c>
      <c t="s" s="3" r="K117">
        <v>1143</v>
      </c>
      <c t="str" s="8" r="L117">
        <f t="shared" si="12"/>
        <v>0.204638</v>
      </c>
    </row>
    <row r="118">
      <c s="1" r="B118">
        <v>1.0</v>
      </c>
      <c s="1" r="C118"/>
      <c s="1" r="D118">
        <v>64.0</v>
      </c>
      <c t="s" s="5" r="E118">
        <v>1145</v>
      </c>
      <c t="s" s="5" r="F118">
        <v>1146</v>
      </c>
      <c t="s" s="5" r="G118">
        <v>1147</v>
      </c>
      <c t="s" s="3" r="H118">
        <v>1148</v>
      </c>
      <c t="str" s="8" r="I118">
        <f t="shared" si="11"/>
        <v>0.608858</v>
      </c>
      <c t="s" s="5" r="J118">
        <v>1149</v>
      </c>
      <c t="s" s="3" r="K118">
        <v>1150</v>
      </c>
      <c t="str" s="8" r="L118">
        <f t="shared" si="12"/>
        <v>0.205886</v>
      </c>
    </row>
    <row r="119">
      <c s="1" r="B119">
        <v>1.0</v>
      </c>
      <c s="1" r="C119"/>
      <c s="1" r="D119">
        <v>128.0</v>
      </c>
      <c t="s" s="5" r="E119">
        <v>1152</v>
      </c>
      <c t="s" s="5" r="F119">
        <v>1153</v>
      </c>
      <c t="s" s="5" r="G119">
        <v>1154</v>
      </c>
      <c t="s" s="3" r="H119">
        <v>1155</v>
      </c>
      <c t="str" s="8" r="I119">
        <f t="shared" si="11"/>
        <v>0.621978</v>
      </c>
      <c t="s" s="5" r="J119">
        <v>1156</v>
      </c>
      <c t="s" s="3" r="K119">
        <v>1157</v>
      </c>
      <c t="str" s="8" r="L119">
        <f t="shared" si="12"/>
        <v>0.206978</v>
      </c>
    </row>
    <row r="120">
      <c s="1" r="B120">
        <v>1.0</v>
      </c>
      <c s="1" r="C120"/>
      <c s="1" r="D120">
        <v>256.0</v>
      </c>
      <c t="s" s="5" r="E120">
        <v>1159</v>
      </c>
      <c t="s" s="5" r="F120">
        <v>1160</v>
      </c>
      <c t="s" s="5" r="G120">
        <v>1161</v>
      </c>
      <c t="s" s="3" r="H120">
        <v>1162</v>
      </c>
      <c t="str" s="8" r="I120">
        <f t="shared" si="11"/>
        <v>0.636526</v>
      </c>
      <c t="s" s="5" r="J120">
        <v>1163</v>
      </c>
      <c t="s" s="3" r="K120">
        <v>1164</v>
      </c>
      <c t="str" s="8" r="L120">
        <f t="shared" si="12"/>
        <v>0.210476</v>
      </c>
    </row>
    <row r="121">
      <c s="1" r="B121">
        <v>1.0</v>
      </c>
      <c s="1" r="C121"/>
      <c s="1" r="D121">
        <v>512.0</v>
      </c>
      <c t="s" s="5" r="E121">
        <v>1166</v>
      </c>
      <c t="s" s="5" r="F121">
        <v>1167</v>
      </c>
      <c t="s" s="5" r="G121">
        <v>1168</v>
      </c>
      <c t="s" s="3" r="H121">
        <v>1169</v>
      </c>
      <c t="str" s="8" r="I121">
        <f t="shared" si="11"/>
        <v>0.774026</v>
      </c>
      <c t="s" s="5" r="J121">
        <v>1170</v>
      </c>
      <c t="s" s="3" r="K121">
        <v>1171</v>
      </c>
      <c t="str" s="8" r="L121">
        <f t="shared" si="12"/>
        <v>0.227102</v>
      </c>
    </row>
    <row r="122">
      <c s="1" r="B122">
        <v>1.0</v>
      </c>
      <c s="1" r="C122"/>
      <c s="1" r="D122">
        <v>1024.0</v>
      </c>
      <c t="s" s="5" r="E122">
        <v>1172</v>
      </c>
      <c t="s" s="5" r="F122">
        <v>1173</v>
      </c>
      <c t="s" s="5" r="G122">
        <v>1174</v>
      </c>
      <c t="s" s="3" r="H122">
        <v>1175</v>
      </c>
      <c t="str" s="8" r="I122">
        <f t="shared" si="11"/>
        <v>0.931336</v>
      </c>
      <c t="s" s="5" r="J122">
        <v>1176</v>
      </c>
      <c t="s" s="3" r="K122">
        <v>1177</v>
      </c>
      <c t="str" s="8" r="L122">
        <f t="shared" si="12"/>
        <v>0.248992</v>
      </c>
    </row>
    <row r="123">
      <c s="1" r="B123">
        <v>1.0</v>
      </c>
      <c t="s" s="1" r="C123">
        <v>1178</v>
      </c>
      <c s="1" r="D123">
        <v>1.0</v>
      </c>
      <c t="s" s="5" r="E123">
        <v>1179</v>
      </c>
      <c t="s" s="5" r="F123">
        <v>1180</v>
      </c>
      <c t="s" s="5" r="G123">
        <v>1181</v>
      </c>
      <c t="s" s="3" r="H123">
        <v>1182</v>
      </c>
      <c t="str" s="8" r="I123">
        <f t="shared" si="11"/>
        <v>0.424044</v>
      </c>
      <c t="s" s="5" r="J123">
        <v>1183</v>
      </c>
      <c t="s" s="3" r="K123">
        <v>1184</v>
      </c>
      <c t="str" s="8" r="L123">
        <f t="shared" si="12"/>
        <v>0.20219</v>
      </c>
    </row>
    <row r="124">
      <c s="1" r="B124">
        <v>1.0</v>
      </c>
      <c s="1" r="C124"/>
      <c s="1" r="D124">
        <v>2.0</v>
      </c>
      <c t="s" s="5" r="E124">
        <v>1185</v>
      </c>
      <c t="s" s="5" r="F124">
        <v>1186</v>
      </c>
      <c t="s" s="5" r="G124">
        <v>1187</v>
      </c>
      <c t="s" s="3" r="H124">
        <v>1188</v>
      </c>
      <c t="str" s="8" r="I124">
        <f t="shared" si="11"/>
        <v>0.426208</v>
      </c>
      <c t="s" s="5" r="J124">
        <v>1189</v>
      </c>
      <c t="s" s="3" r="K124">
        <v>1190</v>
      </c>
      <c t="str" s="8" r="L124">
        <f t="shared" si="12"/>
        <v>0.202646</v>
      </c>
    </row>
    <row r="125">
      <c s="1" r="B125">
        <v>1.0</v>
      </c>
      <c s="1" r="C125"/>
      <c s="1" r="D125">
        <v>4.0</v>
      </c>
      <c t="s" s="5" r="E125">
        <v>1191</v>
      </c>
      <c t="s" s="5" r="F125">
        <v>1192</v>
      </c>
      <c t="s" s="5" r="G125">
        <v>1193</v>
      </c>
      <c t="s" s="3" r="H125">
        <v>1194</v>
      </c>
      <c t="str" s="8" r="I125">
        <f t="shared" si="11"/>
        <v>0.42771</v>
      </c>
      <c t="s" s="5" r="J125">
        <v>1195</v>
      </c>
      <c t="s" s="3" r="K125">
        <v>1196</v>
      </c>
      <c t="str" s="8" r="L125">
        <f t="shared" si="12"/>
        <v>0.202766</v>
      </c>
    </row>
    <row r="126">
      <c s="1" r="B126">
        <v>1.0</v>
      </c>
      <c s="1" r="C126"/>
      <c s="1" r="D126">
        <v>8.0</v>
      </c>
      <c t="s" s="5" r="E126">
        <v>1197</v>
      </c>
      <c t="s" s="5" r="F126">
        <v>1198</v>
      </c>
      <c t="s" s="5" r="G126">
        <v>1199</v>
      </c>
      <c t="s" s="3" r="H126">
        <v>1200</v>
      </c>
      <c t="str" s="8" r="I126">
        <f t="shared" si="11"/>
        <v>0.429022</v>
      </c>
      <c t="s" s="5" r="J126">
        <v>1201</v>
      </c>
      <c t="s" s="3" r="K126">
        <v>1202</v>
      </c>
      <c t="str" s="8" r="L126">
        <f t="shared" si="12"/>
        <v>0.203024</v>
      </c>
    </row>
    <row r="127">
      <c s="1" r="B127">
        <v>1.0</v>
      </c>
      <c s="1" r="C127"/>
      <c s="1" r="D127">
        <v>16.0</v>
      </c>
      <c t="s" s="5" r="E127">
        <v>1203</v>
      </c>
      <c t="s" s="5" r="F127">
        <v>1204</v>
      </c>
      <c t="s" s="5" r="G127">
        <v>1205</v>
      </c>
      <c t="s" s="3" r="H127">
        <v>1206</v>
      </c>
      <c t="str" s="8" r="I127">
        <f t="shared" si="11"/>
        <v>0.436128</v>
      </c>
      <c t="s" s="5" r="J127">
        <v>1207</v>
      </c>
      <c t="s" s="3" r="K127">
        <v>1208</v>
      </c>
      <c t="str" s="8" r="L127">
        <f t="shared" si="12"/>
        <v>0.20376</v>
      </c>
    </row>
    <row r="128">
      <c s="1" r="B128">
        <v>1.0</v>
      </c>
      <c s="1" r="C128"/>
      <c s="1" r="D128">
        <v>32.0</v>
      </c>
      <c t="s" s="5" r="E128">
        <v>1209</v>
      </c>
      <c t="s" s="5" r="F128">
        <v>1210</v>
      </c>
      <c t="s" s="5" r="G128">
        <v>1211</v>
      </c>
      <c t="s" s="3" r="H128">
        <v>1212</v>
      </c>
      <c t="str" s="8" r="I128">
        <f t="shared" si="11"/>
        <v>0.437192</v>
      </c>
      <c t="s" s="5" r="J128">
        <v>1213</v>
      </c>
      <c t="s" s="3" r="K128">
        <v>1214</v>
      </c>
      <c t="str" s="8" r="L128">
        <f t="shared" si="12"/>
        <v>0.204826</v>
      </c>
    </row>
    <row r="129">
      <c s="1" r="B129">
        <v>1.0</v>
      </c>
      <c s="1" r="C129"/>
      <c s="1" r="D129">
        <v>64.0</v>
      </c>
      <c t="s" s="5" r="E129">
        <v>1215</v>
      </c>
      <c t="s" s="5" r="F129">
        <v>1216</v>
      </c>
      <c t="s" s="5" r="G129">
        <v>1217</v>
      </c>
      <c t="s" s="3" r="H129">
        <v>1218</v>
      </c>
      <c t="str" s="8" r="I129">
        <f t="shared" si="11"/>
        <v>0.439406</v>
      </c>
      <c t="s" s="5" r="J129">
        <v>1219</v>
      </c>
      <c t="s" s="3" r="K129">
        <v>1220</v>
      </c>
      <c t="str" s="8" r="L129">
        <f t="shared" si="12"/>
        <v>0.206592</v>
      </c>
    </row>
    <row r="130">
      <c s="1" r="B130">
        <v>1.0</v>
      </c>
      <c s="1" r="C130"/>
      <c s="1" r="D130">
        <v>128.0</v>
      </c>
      <c t="s" s="5" r="E130">
        <v>1221</v>
      </c>
      <c t="s" s="5" r="F130">
        <v>1222</v>
      </c>
      <c t="s" s="5" r="G130">
        <v>1223</v>
      </c>
      <c t="s" s="3" r="H130">
        <v>1224</v>
      </c>
      <c t="str" s="8" r="I130">
        <f t="shared" si="11"/>
        <v>0.453366</v>
      </c>
      <c t="s" s="5" r="J130">
        <v>1225</v>
      </c>
      <c t="s" s="3" r="K130">
        <v>1226</v>
      </c>
      <c t="str" s="8" r="L130">
        <f t="shared" si="12"/>
        <v>0.210176</v>
      </c>
    </row>
    <row r="131">
      <c s="1" r="B131">
        <v>1.0</v>
      </c>
      <c s="1" r="C131"/>
      <c s="1" r="D131">
        <v>256.0</v>
      </c>
      <c t="s" s="5" r="E131">
        <v>1227</v>
      </c>
      <c t="s" s="5" r="F131">
        <v>1228</v>
      </c>
      <c t="s" s="5" r="G131">
        <v>1229</v>
      </c>
      <c t="s" s="3" r="H131">
        <v>1230</v>
      </c>
      <c t="str" s="8" r="I131">
        <f t="shared" si="11"/>
        <v>0.561556</v>
      </c>
      <c t="s" s="5" r="J131">
        <v>1231</v>
      </c>
      <c t="s" s="3" r="K131">
        <v>1232</v>
      </c>
      <c t="str" s="8" r="L131">
        <f t="shared" si="12"/>
        <v>0.213238</v>
      </c>
    </row>
    <row r="132">
      <c s="1" r="B132">
        <v>1.0</v>
      </c>
      <c s="1" r="C132"/>
      <c s="1" r="D132">
        <v>512.0</v>
      </c>
      <c t="s" s="5" r="E132">
        <v>1233</v>
      </c>
      <c t="s" s="5" r="F132">
        <v>1234</v>
      </c>
      <c t="s" s="5" r="G132">
        <v>1235</v>
      </c>
      <c t="s" s="3" r="H132">
        <v>1236</v>
      </c>
      <c t="str" s="8" r="I132">
        <f t="shared" si="11"/>
        <v>0.701702</v>
      </c>
      <c t="s" s="5" r="J132">
        <v>1237</v>
      </c>
      <c t="s" s="3" r="K132">
        <v>1238</v>
      </c>
      <c t="str" s="8" r="L132">
        <f t="shared" si="12"/>
        <v>0.218074</v>
      </c>
    </row>
    <row r="133">
      <c s="1" r="B133">
        <v>1.0</v>
      </c>
      <c s="1" r="C133"/>
      <c s="1" r="D133">
        <v>1024.0</v>
      </c>
      <c t="s" s="5" r="E133">
        <v>1239</v>
      </c>
      <c t="s" s="5" r="F133">
        <v>1240</v>
      </c>
      <c t="s" s="5" r="G133">
        <v>1241</v>
      </c>
      <c t="s" s="3" r="H133">
        <v>1242</v>
      </c>
      <c t="str" s="8" r="I133">
        <f t="shared" si="11"/>
        <v>0.83129</v>
      </c>
      <c t="s" s="5" r="J133">
        <v>1243</v>
      </c>
      <c t="s" s="3" r="K133">
        <v>1244</v>
      </c>
      <c t="str" s="8" r="L133">
        <f t="shared" si="12"/>
        <v>0.235752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1245</v>
      </c>
      <c s="1" r="B1"/>
      <c s="1" r="C1"/>
      <c s="1" r="D1"/>
      <c t="s" s="1" r="E1">
        <v>1246</v>
      </c>
      <c s="1" r="N1"/>
      <c s="1" r="O1"/>
      <c s="1" r="P1"/>
      <c s="1" r="Q1"/>
      <c s="1" r="R1"/>
      <c s="1" r="Y1"/>
      <c s="1" r="Z1"/>
      <c s="1" r="AA1"/>
      <c s="1" r="AB1"/>
      <c s="1" r="AC1"/>
    </row>
    <row r="2">
      <c t="s" s="16" r="A2">
        <v>1247</v>
      </c>
      <c s="17" r="B2"/>
      <c s="1" r="C2"/>
      <c s="1" r="D2"/>
      <c s="1" r="E2"/>
      <c s="1" r="N2"/>
      <c s="1" r="O2"/>
      <c s="1" r="P2"/>
      <c s="1" r="Q2"/>
      <c s="1" r="R2"/>
      <c s="1" r="Y2"/>
      <c s="1" r="Z2"/>
      <c s="1" r="AA2"/>
      <c s="1" r="AB2"/>
      <c s="1" r="AC2"/>
    </row>
    <row r="3">
      <c s="1" r="A3"/>
      <c s="1" r="B3"/>
      <c s="1" r="C3"/>
      <c s="1" r="D3"/>
      <c s="1" r="E3"/>
      <c t="s" s="1" r="G3">
        <v>1248</v>
      </c>
      <c s="1" r="N3"/>
      <c s="1" r="O3"/>
      <c s="1" r="P3"/>
      <c s="1" r="Q3"/>
      <c s="1" r="R3"/>
      <c t="s" s="1" r="T3">
        <v>1249</v>
      </c>
      <c s="1" r="Y3"/>
      <c s="1" r="Z3"/>
      <c s="1" r="AA3"/>
      <c s="1" r="AB3"/>
      <c s="1" r="AC3"/>
      <c t="s" s="1" r="AE3">
        <v>1250</v>
      </c>
    </row>
    <row r="4">
      <c t="s" s="1" r="A4">
        <v>1251</v>
      </c>
      <c t="s" s="1" r="B4">
        <v>1252</v>
      </c>
      <c t="s" s="1" r="C4">
        <v>1253</v>
      </c>
      <c t="s" s="1" r="D4">
        <v>1254</v>
      </c>
      <c t="s" s="1" r="E4">
        <v>1255</v>
      </c>
      <c t="s" s="1" r="G4">
        <v>1256</v>
      </c>
      <c t="s" s="1" r="H4">
        <v>1257</v>
      </c>
      <c t="s" s="1" r="I4">
        <v>1258</v>
      </c>
      <c t="s" s="1" r="J4">
        <v>1259</v>
      </c>
      <c t="s" s="1" r="K4">
        <v>1260</v>
      </c>
      <c t="s" s="1" r="N4">
        <v>1261</v>
      </c>
      <c t="s" s="1" r="O4">
        <v>1262</v>
      </c>
      <c t="s" s="1" r="P4">
        <v>1263</v>
      </c>
      <c t="s" s="1" r="Q4">
        <v>1264</v>
      </c>
      <c t="s" s="1" r="R4">
        <v>1265</v>
      </c>
      <c t="s" s="1" r="T4">
        <v>1266</v>
      </c>
      <c t="s" s="1" r="U4">
        <v>1267</v>
      </c>
      <c t="s" s="1" r="V4">
        <v>1268</v>
      </c>
      <c t="s" s="1" r="W4">
        <v>1269</v>
      </c>
      <c t="s" s="1" r="X4">
        <v>1270</v>
      </c>
      <c t="s" s="1" r="Y4">
        <v>1271</v>
      </c>
      <c t="s" s="1" r="Z4">
        <v>1272</v>
      </c>
      <c t="s" s="1" r="AA4">
        <v>1273</v>
      </c>
      <c t="s" s="1" r="AB4">
        <v>1274</v>
      </c>
      <c t="s" s="1" r="AC4">
        <v>1275</v>
      </c>
      <c t="s" s="1" r="AE4">
        <v>1276</v>
      </c>
      <c t="s" s="1" r="AF4">
        <v>1277</v>
      </c>
      <c t="s" s="1" r="AG4">
        <v>1278</v>
      </c>
      <c t="s" s="1" r="AH4">
        <v>1279</v>
      </c>
      <c t="s" s="1" r="AI4">
        <v>1280</v>
      </c>
    </row>
    <row r="5">
      <c s="1" r="A5">
        <v>1.0</v>
      </c>
      <c s="18" r="B5">
        <v>2.576</v>
      </c>
      <c s="19" r="C5">
        <v>2.71</v>
      </c>
      <c s="18" r="D5">
        <v>2.76</v>
      </c>
      <c s="19" r="E5">
        <v>2.759</v>
      </c>
      <c s="1" r="G5">
        <v>1.0</v>
      </c>
      <c t="str" s="18" r="H5">
        <f ref="H5:H15" t="shared" si="2">DIVIDE(2.58, B5)</f>
        <v>1.00</v>
      </c>
      <c t="str" s="18" r="I5">
        <f ref="I5:I15" t="shared" si="3">DIVIDE(2.71, C5)</f>
        <v>1.00</v>
      </c>
      <c t="str" s="18" r="J5">
        <f ref="J5:K5" t="shared" si="1">DIVIDE(2.76, D5)</f>
        <v>1.00</v>
      </c>
      <c t="str" s="18" r="K5">
        <f t="shared" si="1"/>
        <v>1.00</v>
      </c>
      <c s="1" r="N5">
        <v>1.0</v>
      </c>
      <c s="20" r="O5">
        <v>5.126</v>
      </c>
      <c s="20" r="P5">
        <v>5.274</v>
      </c>
      <c s="20" r="Q5">
        <v>5.33</v>
      </c>
      <c s="20" r="R5">
        <v>5.34</v>
      </c>
      <c s="1" r="T5">
        <v>1.0</v>
      </c>
      <c t="str" s="18" r="U5">
        <f ref="U5:U15" t="shared" si="5">DIVIDE(5.13, O5)</f>
        <v>1.00</v>
      </c>
      <c t="str" s="18" r="V5">
        <f ref="V5:V15" t="shared" si="6">DIVIDE(5.27, P5)</f>
        <v>1.00</v>
      </c>
      <c t="str" s="18" r="W5">
        <f ref="W5:W15" t="shared" si="7">DIVIDE(5.33, Q5)</f>
        <v>1.00</v>
      </c>
      <c t="str" s="18" r="X5">
        <f ref="X5:X15" t="shared" si="8">DIVIDE(5.34, R5)</f>
        <v>1.00</v>
      </c>
      <c s="1" r="Y5">
        <v>1.0</v>
      </c>
      <c s="20" r="Z5">
        <v>25.6</v>
      </c>
      <c s="20" r="AA5">
        <v>25.67</v>
      </c>
      <c s="20" r="AB5">
        <v>25.73</v>
      </c>
      <c s="20" r="AC5">
        <v>25.88</v>
      </c>
      <c s="1" r="AE5">
        <v>1.0</v>
      </c>
      <c t="str" s="18" r="AF5">
        <f ref="AF5:AF15" t="shared" si="9">DIVIDE(25.6, Z5)</f>
        <v>1.00</v>
      </c>
      <c t="str" s="18" r="AG5">
        <f ref="AG5:AG15" t="shared" si="10">DIVIDE(25.67, AA5)</f>
        <v>1.00</v>
      </c>
      <c t="str" s="18" r="AH5">
        <f ref="AH5:AH15" t="shared" si="11">DIVIDE(25.73, AB5)</f>
        <v>1.00</v>
      </c>
      <c t="str" s="18" r="AI5">
        <f ref="AI5:AI15" t="shared" si="12">DIVIDE(25.88, AC5)</f>
        <v>1.00</v>
      </c>
    </row>
    <row r="6">
      <c s="1" r="A6">
        <v>2.0</v>
      </c>
      <c s="18" r="B6">
        <v>1.866</v>
      </c>
      <c s="19" r="C6">
        <v>1.778</v>
      </c>
      <c s="18" r="D6">
        <v>1.807</v>
      </c>
      <c s="19" r="E6">
        <v>1.785</v>
      </c>
      <c s="1" r="G6">
        <v>2.0</v>
      </c>
      <c t="str" s="18" r="H6">
        <f t="shared" si="2"/>
        <v>1.38</v>
      </c>
      <c t="str" s="18" r="I6">
        <f t="shared" si="3"/>
        <v>1.52</v>
      </c>
      <c t="str" s="18" r="J6">
        <f ref="J6:K6" t="shared" si="4">DIVIDE(2.76, D6)</f>
        <v>1.53</v>
      </c>
      <c t="str" s="18" r="K6">
        <f t="shared" si="4"/>
        <v>1.55</v>
      </c>
      <c s="1" r="N6">
        <v>2.0</v>
      </c>
      <c s="20" r="O6">
        <v>3.722</v>
      </c>
      <c s="20" r="P6">
        <v>3.504</v>
      </c>
      <c s="20" r="Q6">
        <v>4.994</v>
      </c>
      <c s="20" r="R6">
        <v>5.526</v>
      </c>
      <c s="1" r="T6">
        <v>2.0</v>
      </c>
      <c t="str" s="18" r="U6">
        <f t="shared" si="5"/>
        <v>1.38</v>
      </c>
      <c t="str" s="18" r="V6">
        <f t="shared" si="6"/>
        <v>1.50</v>
      </c>
      <c t="str" s="18" r="W6">
        <f t="shared" si="7"/>
        <v>1.07</v>
      </c>
      <c t="str" s="18" r="X6">
        <f t="shared" si="8"/>
        <v>0.97</v>
      </c>
      <c s="1" r="Y6">
        <v>2.0</v>
      </c>
      <c s="20" r="Z6">
        <v>19.29</v>
      </c>
      <c s="20" r="AA6">
        <v>15.82</v>
      </c>
      <c s="20" r="AB6">
        <v>15.85</v>
      </c>
      <c s="20" r="AC6">
        <v>16.01</v>
      </c>
      <c s="1" r="AE6">
        <v>2.0</v>
      </c>
      <c t="str" s="18" r="AF6">
        <f t="shared" si="9"/>
        <v>1.33</v>
      </c>
      <c t="str" s="18" r="AG6">
        <f t="shared" si="10"/>
        <v>1.62</v>
      </c>
      <c t="str" s="18" r="AH6">
        <f t="shared" si="11"/>
        <v>1.62</v>
      </c>
      <c t="str" s="18" r="AI6">
        <f t="shared" si="12"/>
        <v>1.62</v>
      </c>
    </row>
    <row r="7">
      <c s="1" r="A7">
        <v>4.0</v>
      </c>
      <c s="18" r="B7">
        <v>2.74</v>
      </c>
      <c s="18" r="C7">
        <v>1.218</v>
      </c>
      <c s="18" r="D7">
        <v>1.235</v>
      </c>
      <c s="18" r="E7">
        <v>1.265</v>
      </c>
      <c s="1" r="G7">
        <v>4.0</v>
      </c>
      <c t="str" s="18" r="H7">
        <f t="shared" si="2"/>
        <v>0.94</v>
      </c>
      <c t="str" s="18" r="I7">
        <f t="shared" si="3"/>
        <v>2.22</v>
      </c>
      <c t="str" s="18" r="J7">
        <f ref="J7:K7" t="shared" si="13">DIVIDE(2.76, D7)</f>
        <v>2.23</v>
      </c>
      <c t="str" s="18" r="K7">
        <f t="shared" si="13"/>
        <v>2.18</v>
      </c>
      <c s="1" r="N7">
        <v>4.0</v>
      </c>
      <c s="20" r="O7">
        <v>4.588</v>
      </c>
      <c s="20" r="P7">
        <v>3.424</v>
      </c>
      <c s="20" r="Q7">
        <v>3.042</v>
      </c>
      <c s="20" r="R7">
        <v>2.972</v>
      </c>
      <c s="1" r="T7">
        <v>4.0</v>
      </c>
      <c t="str" s="18" r="U7">
        <f t="shared" si="5"/>
        <v>1.12</v>
      </c>
      <c t="str" s="18" r="V7">
        <f t="shared" si="6"/>
        <v>1.54</v>
      </c>
      <c t="str" s="18" r="W7">
        <f t="shared" si="7"/>
        <v>1.75</v>
      </c>
      <c t="str" s="18" r="X7">
        <f t="shared" si="8"/>
        <v>1.80</v>
      </c>
      <c s="1" r="Y7">
        <v>4.0</v>
      </c>
      <c s="20" r="Z7">
        <v>18.57</v>
      </c>
      <c s="20" r="AA7">
        <v>14.79</v>
      </c>
      <c s="20" r="AB7">
        <v>16.46</v>
      </c>
      <c s="20" r="AC7">
        <v>11.78</v>
      </c>
      <c s="1" r="AE7">
        <v>4.0</v>
      </c>
      <c t="str" s="18" r="AF7">
        <f t="shared" si="9"/>
        <v>1.38</v>
      </c>
      <c t="str" s="18" r="AG7">
        <f t="shared" si="10"/>
        <v>1.74</v>
      </c>
      <c t="str" s="18" r="AH7">
        <f t="shared" si="11"/>
        <v>1.56</v>
      </c>
      <c t="str" s="18" r="AI7">
        <f t="shared" si="12"/>
        <v>2.20</v>
      </c>
    </row>
    <row r="8">
      <c s="1" r="A8">
        <v>8.0</v>
      </c>
      <c s="18" r="B8">
        <v>2.638</v>
      </c>
      <c s="18" r="C8">
        <v>2.233</v>
      </c>
      <c s="18" r="D8">
        <v>1.783</v>
      </c>
      <c s="18" r="E8">
        <v>2.001</v>
      </c>
      <c s="1" r="G8">
        <v>8.0</v>
      </c>
      <c t="str" s="18" r="H8">
        <f t="shared" si="2"/>
        <v>0.98</v>
      </c>
      <c t="str" s="18" r="I8">
        <f t="shared" si="3"/>
        <v>1.21</v>
      </c>
      <c t="str" s="18" r="J8">
        <f ref="J8:K8" t="shared" si="14">DIVIDE(2.76, D8)</f>
        <v>1.55</v>
      </c>
      <c t="str" s="18" r="K8">
        <f t="shared" si="14"/>
        <v>1.38</v>
      </c>
      <c s="1" r="N8">
        <v>8.0</v>
      </c>
      <c s="20" r="O8">
        <v>4.23</v>
      </c>
      <c s="20" r="P8">
        <v>3.826</v>
      </c>
      <c s="20" r="Q8">
        <v>3.826</v>
      </c>
      <c s="20" r="R8">
        <v>3.594</v>
      </c>
      <c s="1" r="T8">
        <v>8.0</v>
      </c>
      <c t="str" s="18" r="U8">
        <f t="shared" si="5"/>
        <v>1.21</v>
      </c>
      <c t="str" s="18" r="V8">
        <f t="shared" si="6"/>
        <v>1.38</v>
      </c>
      <c t="str" s="18" r="W8">
        <f t="shared" si="7"/>
        <v>1.39</v>
      </c>
      <c t="str" s="18" r="X8">
        <f t="shared" si="8"/>
        <v>1.49</v>
      </c>
      <c s="1" r="Y8">
        <v>8.0</v>
      </c>
      <c s="20" r="Z8">
        <v>19.03</v>
      </c>
      <c s="20" r="AA8">
        <v>14.4</v>
      </c>
      <c s="20" r="AB8">
        <v>13.09</v>
      </c>
      <c s="20" r="AC8">
        <v>15.41</v>
      </c>
      <c s="1" r="AE8">
        <v>8.0</v>
      </c>
      <c t="str" s="18" r="AF8">
        <f t="shared" si="9"/>
        <v>1.35</v>
      </c>
      <c t="str" s="18" r="AG8">
        <f t="shared" si="10"/>
        <v>1.78</v>
      </c>
      <c t="str" s="18" r="AH8">
        <f t="shared" si="11"/>
        <v>1.97</v>
      </c>
      <c t="str" s="18" r="AI8">
        <f t="shared" si="12"/>
        <v>1.68</v>
      </c>
    </row>
    <row r="9">
      <c s="1" r="A9">
        <v>16.0</v>
      </c>
      <c s="20" r="B9">
        <v>2.661</v>
      </c>
      <c s="18" r="C9">
        <v>2.393</v>
      </c>
      <c s="18" r="D9">
        <v>1.947</v>
      </c>
      <c s="20" r="E9">
        <v>2.156</v>
      </c>
      <c s="1" r="G9">
        <v>16.0</v>
      </c>
      <c t="str" s="18" r="H9">
        <f t="shared" si="2"/>
        <v>0.97</v>
      </c>
      <c t="str" s="18" r="I9">
        <f t="shared" si="3"/>
        <v>1.13</v>
      </c>
      <c t="str" s="18" r="J9">
        <f ref="J9:K9" t="shared" si="15">DIVIDE(2.76, D9)</f>
        <v>1.42</v>
      </c>
      <c t="str" s="18" r="K9">
        <f t="shared" si="15"/>
        <v>1.28</v>
      </c>
      <c s="1" r="N9">
        <v>16.0</v>
      </c>
      <c s="20" r="O9">
        <v>4.664</v>
      </c>
      <c s="20" r="P9">
        <v>4.468</v>
      </c>
      <c s="20" r="Q9">
        <v>3.96</v>
      </c>
      <c s="20" r="R9">
        <v>4.022</v>
      </c>
      <c s="1" r="T9">
        <v>16.0</v>
      </c>
      <c t="str" s="18" r="U9">
        <f t="shared" si="5"/>
        <v>1.10</v>
      </c>
      <c t="str" s="18" r="V9">
        <f t="shared" si="6"/>
        <v>1.18</v>
      </c>
      <c t="str" s="18" r="W9">
        <f t="shared" si="7"/>
        <v>1.35</v>
      </c>
      <c t="str" s="18" r="X9">
        <f t="shared" si="8"/>
        <v>1.33</v>
      </c>
      <c s="1" r="Y9">
        <v>16.0</v>
      </c>
      <c s="20" r="Z9">
        <v>18.29</v>
      </c>
      <c s="20" r="AA9">
        <v>14.97</v>
      </c>
      <c s="20" r="AB9">
        <v>11.83</v>
      </c>
      <c s="20" r="AC9">
        <v>14.72</v>
      </c>
      <c s="1" r="AE9">
        <v>16.0</v>
      </c>
      <c t="str" s="18" r="AF9">
        <f t="shared" si="9"/>
        <v>1.40</v>
      </c>
      <c t="str" s="18" r="AG9">
        <f t="shared" si="10"/>
        <v>1.71</v>
      </c>
      <c t="str" s="18" r="AH9">
        <f t="shared" si="11"/>
        <v>2.17</v>
      </c>
      <c t="str" s="18" r="AI9">
        <f t="shared" si="12"/>
        <v>1.76</v>
      </c>
    </row>
    <row r="10">
      <c s="1" r="A10">
        <v>32.0</v>
      </c>
      <c s="20" r="B10">
        <v>2.661</v>
      </c>
      <c s="18" r="C10">
        <v>3.441</v>
      </c>
      <c s="18" r="D10">
        <v>2.689</v>
      </c>
      <c s="18" r="E10">
        <v>2.969</v>
      </c>
      <c s="1" r="G10">
        <v>32.0</v>
      </c>
      <c t="str" s="18" r="H10">
        <f t="shared" si="2"/>
        <v>0.97</v>
      </c>
      <c t="str" s="18" r="I10">
        <f t="shared" si="3"/>
        <v>0.79</v>
      </c>
      <c t="str" s="18" r="J10">
        <f ref="J10:K10" t="shared" si="16">DIVIDE(2.76, D10)</f>
        <v>1.03</v>
      </c>
      <c t="str" s="18" r="K10">
        <f t="shared" si="16"/>
        <v>0.93</v>
      </c>
      <c s="1" r="N10">
        <v>32.0</v>
      </c>
      <c s="20" r="O10">
        <v>4.664</v>
      </c>
      <c s="20" r="P10">
        <v>4.686</v>
      </c>
      <c s="20" r="Q10">
        <v>3.908</v>
      </c>
      <c s="20" r="R10">
        <v>4.374</v>
      </c>
      <c s="1" r="T10">
        <v>32.0</v>
      </c>
      <c t="str" s="18" r="U10">
        <f t="shared" si="5"/>
        <v>1.10</v>
      </c>
      <c t="str" s="18" r="V10">
        <f t="shared" si="6"/>
        <v>1.12</v>
      </c>
      <c t="str" s="18" r="W10">
        <f t="shared" si="7"/>
        <v>1.36</v>
      </c>
      <c t="str" s="18" r="X10">
        <f t="shared" si="8"/>
        <v>1.22</v>
      </c>
      <c s="1" r="Y10">
        <v>32.0</v>
      </c>
      <c s="20" r="Z10">
        <v>18.29</v>
      </c>
      <c s="20" r="AA10">
        <v>14.59</v>
      </c>
      <c s="20" r="AB10">
        <v>12.53</v>
      </c>
      <c s="20" r="AC10">
        <v>15.14</v>
      </c>
      <c s="1" r="AE10">
        <v>32.0</v>
      </c>
      <c t="str" s="18" r="AF10">
        <f t="shared" si="9"/>
        <v>1.40</v>
      </c>
      <c t="str" s="18" r="AG10">
        <f t="shared" si="10"/>
        <v>1.76</v>
      </c>
      <c t="str" s="18" r="AH10">
        <f t="shared" si="11"/>
        <v>2.05</v>
      </c>
      <c t="str" s="18" r="AI10">
        <f t="shared" si="12"/>
        <v>1.71</v>
      </c>
    </row>
    <row r="11">
      <c s="1" r="A11">
        <v>64.0</v>
      </c>
      <c s="20" r="B11">
        <v>2.661</v>
      </c>
      <c s="18" r="C11">
        <v>5.251</v>
      </c>
      <c s="18" r="D11">
        <v>4.427</v>
      </c>
      <c s="18" r="E11">
        <v>4.457</v>
      </c>
      <c s="1" r="G11">
        <v>64.0</v>
      </c>
      <c t="str" s="18" r="H11">
        <f t="shared" si="2"/>
        <v>0.97</v>
      </c>
      <c t="str" s="18" r="I11">
        <f t="shared" si="3"/>
        <v>0.52</v>
      </c>
      <c t="str" s="18" r="J11">
        <f ref="J11:K11" t="shared" si="17">DIVIDE(2.76, D11)</f>
        <v>0.62</v>
      </c>
      <c t="str" s="18" r="K11">
        <f t="shared" si="17"/>
        <v>0.62</v>
      </c>
      <c s="1" r="N11">
        <v>64.0</v>
      </c>
      <c s="20" r="O11">
        <v>4.664</v>
      </c>
      <c s="20" r="P11">
        <v>6.392</v>
      </c>
      <c s="20" r="Q11">
        <v>5.73</v>
      </c>
      <c s="20" r="R11">
        <v>6.088</v>
      </c>
      <c s="1" r="T11">
        <v>64.0</v>
      </c>
      <c t="str" s="18" r="U11">
        <f t="shared" si="5"/>
        <v>1.10</v>
      </c>
      <c t="str" s="18" r="V11">
        <f t="shared" si="6"/>
        <v>0.82</v>
      </c>
      <c t="str" s="18" r="W11">
        <f t="shared" si="7"/>
        <v>0.93</v>
      </c>
      <c t="str" s="18" r="X11">
        <f t="shared" si="8"/>
        <v>0.88</v>
      </c>
      <c s="1" r="Y11">
        <v>64.0</v>
      </c>
      <c s="20" r="Z11">
        <v>18.29</v>
      </c>
      <c s="20" r="AA11">
        <v>15.0</v>
      </c>
      <c s="20" r="AB11">
        <v>15.07</v>
      </c>
      <c s="20" r="AC11">
        <v>16.14</v>
      </c>
      <c s="1" r="AE11">
        <v>64.0</v>
      </c>
      <c t="str" s="18" r="AF11">
        <f t="shared" si="9"/>
        <v>1.40</v>
      </c>
      <c t="str" s="18" r="AG11">
        <f t="shared" si="10"/>
        <v>1.71</v>
      </c>
      <c t="str" s="18" r="AH11">
        <f t="shared" si="11"/>
        <v>1.71</v>
      </c>
      <c t="str" s="18" r="AI11">
        <f t="shared" si="12"/>
        <v>1.60</v>
      </c>
    </row>
    <row r="12">
      <c s="1" r="A12">
        <v>128.0</v>
      </c>
      <c s="20" r="B12">
        <v>2.661</v>
      </c>
      <c s="18" r="C12">
        <v>9.546</v>
      </c>
      <c s="18" r="D12">
        <v>7.896</v>
      </c>
      <c s="18" r="E12">
        <v>7.58</v>
      </c>
      <c s="1" r="G12">
        <v>128.0</v>
      </c>
      <c t="str" s="18" r="H12">
        <f t="shared" si="2"/>
        <v>0.97</v>
      </c>
      <c t="str" s="18" r="I12">
        <f t="shared" si="3"/>
        <v>0.28</v>
      </c>
      <c t="str" s="18" r="J12">
        <f ref="J12:K12" t="shared" si="18">DIVIDE(2.76, D12)</f>
        <v>0.35</v>
      </c>
      <c t="str" s="18" r="K12">
        <f t="shared" si="18"/>
        <v>0.36</v>
      </c>
      <c s="1" r="N12">
        <v>128.0</v>
      </c>
      <c s="20" r="O12">
        <v>4.664</v>
      </c>
      <c s="20" r="P12">
        <v>10.336</v>
      </c>
      <c s="20" r="Q12">
        <v>9.02</v>
      </c>
      <c s="20" r="R12">
        <v>9.164</v>
      </c>
      <c s="1" r="T12">
        <v>128.0</v>
      </c>
      <c t="str" s="18" r="U12">
        <f t="shared" si="5"/>
        <v>1.10</v>
      </c>
      <c t="str" s="18" r="V12">
        <f t="shared" si="6"/>
        <v>0.51</v>
      </c>
      <c t="str" s="18" r="W12">
        <f t="shared" si="7"/>
        <v>0.59</v>
      </c>
      <c t="str" s="18" r="X12">
        <f t="shared" si="8"/>
        <v>0.58</v>
      </c>
      <c s="1" r="Y12">
        <v>128.0</v>
      </c>
      <c s="20" r="Z12">
        <v>18.29</v>
      </c>
      <c s="20" r="AA12">
        <v>18.07</v>
      </c>
      <c s="20" r="AB12">
        <v>16.88</v>
      </c>
      <c s="20" r="AC12">
        <v>20.34</v>
      </c>
      <c s="1" r="AE12">
        <v>128.0</v>
      </c>
      <c t="str" s="18" r="AF12">
        <f t="shared" si="9"/>
        <v>1.40</v>
      </c>
      <c t="str" s="18" r="AG12">
        <f t="shared" si="10"/>
        <v>1.42</v>
      </c>
      <c t="str" s="18" r="AH12">
        <f t="shared" si="11"/>
        <v>1.52</v>
      </c>
      <c t="str" s="18" r="AI12">
        <f t="shared" si="12"/>
        <v>1.27</v>
      </c>
    </row>
    <row r="13">
      <c s="1" r="A13">
        <v>256.0</v>
      </c>
      <c s="20" r="B13">
        <v>2.661</v>
      </c>
      <c s="18" r="C13">
        <v>18.218</v>
      </c>
      <c s="18" r="D13">
        <v>15.122</v>
      </c>
      <c s="18" r="E13">
        <v>15.58</v>
      </c>
      <c s="1" r="G13">
        <v>256.0</v>
      </c>
      <c t="str" s="18" r="H13">
        <f t="shared" si="2"/>
        <v>0.97</v>
      </c>
      <c t="str" s="18" r="I13">
        <f t="shared" si="3"/>
        <v>0.15</v>
      </c>
      <c t="str" s="18" r="J13">
        <f ref="J13:K13" t="shared" si="19">DIVIDE(2.76, D13)</f>
        <v>0.18</v>
      </c>
      <c t="str" s="18" r="K13">
        <f t="shared" si="19"/>
        <v>0.18</v>
      </c>
      <c s="1" r="N13">
        <v>256.0</v>
      </c>
      <c s="20" r="O13">
        <v>4.664</v>
      </c>
      <c s="20" r="P13">
        <v>18.912</v>
      </c>
      <c s="20" r="Q13">
        <v>16.24</v>
      </c>
      <c s="20" r="R13">
        <v>16.732</v>
      </c>
      <c s="1" r="T13">
        <v>256.0</v>
      </c>
      <c t="str" s="18" r="U13">
        <f t="shared" si="5"/>
        <v>1.10</v>
      </c>
      <c t="str" s="18" r="V13">
        <f t="shared" si="6"/>
        <v>0.28</v>
      </c>
      <c t="str" s="18" r="W13">
        <f t="shared" si="7"/>
        <v>0.33</v>
      </c>
      <c t="str" s="18" r="X13">
        <f t="shared" si="8"/>
        <v>0.32</v>
      </c>
      <c s="1" r="Y13">
        <v>256.0</v>
      </c>
      <c s="20" r="Z13">
        <v>18.29</v>
      </c>
      <c s="20" r="AA13">
        <v>24.82</v>
      </c>
      <c s="20" r="AB13">
        <v>22.74</v>
      </c>
      <c s="20" r="AC13">
        <v>27.58</v>
      </c>
      <c s="1" r="AE13">
        <v>256.0</v>
      </c>
      <c t="str" s="18" r="AF13">
        <f t="shared" si="9"/>
        <v>1.40</v>
      </c>
      <c t="str" s="18" r="AG13">
        <f t="shared" si="10"/>
        <v>1.03</v>
      </c>
      <c t="str" s="18" r="AH13">
        <f t="shared" si="11"/>
        <v>1.13</v>
      </c>
      <c t="str" s="18" r="AI13">
        <f t="shared" si="12"/>
        <v>0.94</v>
      </c>
    </row>
    <row r="14">
      <c s="1" r="A14">
        <v>512.0</v>
      </c>
      <c s="20" r="B14">
        <v>2.661</v>
      </c>
      <c s="18" r="C14">
        <v>35.516</v>
      </c>
      <c s="18" r="D14">
        <v>30.454</v>
      </c>
      <c s="18" r="E14">
        <v>30.02</v>
      </c>
      <c s="1" r="G14">
        <v>512.0</v>
      </c>
      <c t="str" s="18" r="H14">
        <f t="shared" si="2"/>
        <v>0.97</v>
      </c>
      <c t="str" s="18" r="I14">
        <f t="shared" si="3"/>
        <v>0.08</v>
      </c>
      <c t="str" s="18" r="J14">
        <f ref="J14:K14" t="shared" si="20">DIVIDE(2.76, D14)</f>
        <v>0.09</v>
      </c>
      <c t="str" s="18" r="K14">
        <f t="shared" si="20"/>
        <v>0.09</v>
      </c>
      <c s="1" r="N14">
        <v>512.0</v>
      </c>
      <c s="20" r="O14">
        <v>4.664</v>
      </c>
      <c s="20" r="P14">
        <v>36.158</v>
      </c>
      <c s="20" r="Q14">
        <v>31.714</v>
      </c>
      <c s="20" r="R14">
        <v>32.012</v>
      </c>
      <c s="1" r="T14">
        <v>512.0</v>
      </c>
      <c t="str" s="18" r="U14">
        <f t="shared" si="5"/>
        <v>1.10</v>
      </c>
      <c t="str" s="18" r="V14">
        <f t="shared" si="6"/>
        <v>0.15</v>
      </c>
      <c t="str" s="18" r="W14">
        <f t="shared" si="7"/>
        <v>0.17</v>
      </c>
      <c t="str" s="18" r="X14">
        <f t="shared" si="8"/>
        <v>0.17</v>
      </c>
      <c s="1" r="Y14">
        <v>512.0</v>
      </c>
      <c s="20" r="Z14">
        <v>18.29</v>
      </c>
      <c s="20" r="AA14">
        <v>42.27</v>
      </c>
      <c s="20" r="AB14">
        <v>38.44</v>
      </c>
      <c s="20" r="AC14">
        <v>40.39</v>
      </c>
      <c s="1" r="AE14">
        <v>512.0</v>
      </c>
      <c t="str" s="18" r="AF14">
        <f t="shared" si="9"/>
        <v>1.40</v>
      </c>
      <c t="str" s="18" r="AG14">
        <f t="shared" si="10"/>
        <v>0.61</v>
      </c>
      <c t="str" s="18" r="AH14">
        <f t="shared" si="11"/>
        <v>0.67</v>
      </c>
      <c t="str" s="18" r="AI14">
        <f t="shared" si="12"/>
        <v>0.64</v>
      </c>
    </row>
    <row r="15">
      <c s="1" r="A15">
        <v>1024.0</v>
      </c>
      <c s="20" r="B15">
        <v>2.661</v>
      </c>
      <c s="18" r="C15">
        <v>67.951</v>
      </c>
      <c s="18" r="D15">
        <v>60.815</v>
      </c>
      <c s="18" r="E15">
        <v>58.827</v>
      </c>
      <c s="1" r="G15">
        <v>1024.0</v>
      </c>
      <c t="str" s="18" r="H15">
        <f t="shared" si="2"/>
        <v>0.97</v>
      </c>
      <c t="str" s="18" r="I15">
        <f t="shared" si="3"/>
        <v>0.04</v>
      </c>
      <c t="str" s="18" r="J15">
        <f ref="J15:K15" t="shared" si="21">DIVIDE(2.76, D15)</f>
        <v>0.05</v>
      </c>
      <c t="str" s="18" r="K15">
        <f t="shared" si="21"/>
        <v>0.05</v>
      </c>
      <c s="1" r="N15">
        <v>1024.0</v>
      </c>
      <c s="20" r="O15">
        <v>4.664</v>
      </c>
      <c s="20" r="P15">
        <v>66.53</v>
      </c>
      <c s="20" r="Q15">
        <v>62.508</v>
      </c>
      <c s="20" r="R15">
        <v>56.914</v>
      </c>
      <c s="1" r="T15">
        <v>1024.0</v>
      </c>
      <c t="str" s="18" r="U15">
        <f t="shared" si="5"/>
        <v>1.10</v>
      </c>
      <c t="str" s="18" r="V15">
        <f t="shared" si="6"/>
        <v>0.08</v>
      </c>
      <c t="str" s="18" r="W15">
        <f t="shared" si="7"/>
        <v>0.09</v>
      </c>
      <c t="str" s="18" r="X15">
        <f t="shared" si="8"/>
        <v>0.09</v>
      </c>
      <c s="1" r="Y15">
        <v>1024.0</v>
      </c>
      <c s="20" r="Z15">
        <v>18.29</v>
      </c>
      <c s="20" r="AA15">
        <v>76.02</v>
      </c>
      <c s="20" r="AB15">
        <v>73.24</v>
      </c>
      <c s="20" r="AC15">
        <v>69.22</v>
      </c>
      <c s="1" r="AE15">
        <v>1024.0</v>
      </c>
      <c t="str" s="18" r="AF15">
        <f t="shared" si="9"/>
        <v>1.40</v>
      </c>
      <c t="str" s="18" r="AG15">
        <f t="shared" si="10"/>
        <v>0.34</v>
      </c>
      <c t="str" s="18" r="AH15">
        <f t="shared" si="11"/>
        <v>0.35</v>
      </c>
      <c t="str" s="18" r="AI15">
        <f t="shared" si="12"/>
        <v>0.37</v>
      </c>
    </row>
    <row r="16">
      <c t="s" s="1" r="B16">
        <v>1281</v>
      </c>
      <c t="s" s="1" r="C16">
        <v>1282</v>
      </c>
      <c t="s" s="1" r="D16">
        <v>1283</v>
      </c>
      <c t="s" s="1" r="O16">
        <v>1284</v>
      </c>
      <c t="s" s="1" r="P16">
        <v>1285</v>
      </c>
      <c t="s" s="1" r="Q16">
        <v>1286</v>
      </c>
      <c t="s" s="1" r="Z16">
        <v>1287</v>
      </c>
      <c t="s" s="1" r="AA16">
        <v>1288</v>
      </c>
      <c t="s" s="1" r="AB16">
        <v>1289</v>
      </c>
    </row>
    <row r="18">
      <c t="s" s="1" r="A18">
        <v>1290</v>
      </c>
      <c t="s" s="1" r="B18">
        <v>1291</v>
      </c>
      <c t="s" s="1" r="C18">
        <v>1292</v>
      </c>
      <c t="s" s="1" r="D18">
        <v>1293</v>
      </c>
      <c t="s" s="1" r="E18">
        <v>1294</v>
      </c>
      <c t="s" s="1" r="N18">
        <v>1295</v>
      </c>
      <c t="s" s="1" r="O18">
        <v>1296</v>
      </c>
      <c t="s" s="1" r="P18">
        <v>1297</v>
      </c>
      <c t="s" s="1" r="Q18">
        <v>1298</v>
      </c>
      <c t="s" s="1" r="R18">
        <v>1299</v>
      </c>
      <c t="s" s="1" r="Y18">
        <v>1300</v>
      </c>
      <c t="s" s="1" r="Z18">
        <v>1301</v>
      </c>
      <c t="s" s="1" r="AA18">
        <v>1302</v>
      </c>
      <c t="s" s="1" r="AB18">
        <v>1303</v>
      </c>
      <c t="s" s="1" r="AC18">
        <v>1304</v>
      </c>
    </row>
    <row r="19">
      <c s="1" r="A19">
        <v>256.0</v>
      </c>
      <c s="20" r="B19">
        <v>2.661</v>
      </c>
      <c s="18" r="C19">
        <v>18.218</v>
      </c>
      <c s="18" r="D19">
        <v>15.122</v>
      </c>
      <c s="18" r="E19">
        <v>15.58</v>
      </c>
      <c s="1" r="N19">
        <v>256.0</v>
      </c>
      <c s="20" r="O19">
        <v>4.664</v>
      </c>
      <c s="20" r="P19">
        <v>18.912</v>
      </c>
      <c s="20" r="Q19">
        <v>16.24</v>
      </c>
      <c s="20" r="R19">
        <v>16.732</v>
      </c>
      <c s="1" r="Y19">
        <v>256.0</v>
      </c>
      <c s="20" r="Z19">
        <v>18.29</v>
      </c>
      <c s="20" r="AA19">
        <v>24.82</v>
      </c>
      <c s="20" r="AB19">
        <v>22.74</v>
      </c>
      <c s="20" r="AC19">
        <v>27.58</v>
      </c>
    </row>
    <row r="20">
      <c s="1" r="A20">
        <v>512.0</v>
      </c>
      <c s="20" r="B20">
        <v>2.661</v>
      </c>
      <c s="18" r="C20">
        <v>35.516</v>
      </c>
      <c s="18" r="D20">
        <v>30.454</v>
      </c>
      <c s="18" r="E20">
        <v>30.02</v>
      </c>
      <c s="1" r="N20">
        <v>512.0</v>
      </c>
      <c s="20" r="O20">
        <v>4.664</v>
      </c>
      <c s="20" r="P20">
        <v>36.158</v>
      </c>
      <c s="20" r="Q20">
        <v>31.714</v>
      </c>
      <c s="20" r="R20">
        <v>32.012</v>
      </c>
      <c s="1" r="Y20">
        <v>512.0</v>
      </c>
      <c s="20" r="Z20">
        <v>18.29</v>
      </c>
      <c s="20" r="AA20">
        <v>42.27</v>
      </c>
      <c s="20" r="AB20">
        <v>38.44</v>
      </c>
      <c s="20" r="AC20">
        <v>40.39</v>
      </c>
    </row>
    <row r="21">
      <c s="1" r="A21">
        <v>1024.0</v>
      </c>
      <c s="20" r="B21">
        <v>2.661</v>
      </c>
      <c s="18" r="C21">
        <v>67.951</v>
      </c>
      <c s="18" r="D21">
        <v>60.815</v>
      </c>
      <c s="18" r="E21">
        <v>58.827</v>
      </c>
      <c s="1" r="N21">
        <v>1024.0</v>
      </c>
      <c s="20" r="O21">
        <v>4.664</v>
      </c>
      <c s="20" r="P21">
        <v>66.53</v>
      </c>
      <c s="20" r="Q21">
        <v>62.508</v>
      </c>
      <c s="20" r="R21">
        <v>56.914</v>
      </c>
      <c s="1" r="Y21">
        <v>1024.0</v>
      </c>
      <c s="20" r="Z21">
        <v>18.29</v>
      </c>
      <c s="20" r="AA21">
        <v>76.02</v>
      </c>
      <c s="20" r="AB21">
        <v>73.24</v>
      </c>
      <c s="20" r="AC21">
        <v>69.22</v>
      </c>
    </row>
    <row r="22">
      <c t="s" s="1" r="B22">
        <v>1305</v>
      </c>
      <c t="s" s="1" r="C22">
        <v>1306</v>
      </c>
      <c t="s" s="1" r="D22">
        <v>1307</v>
      </c>
      <c t="s" s="1" r="Z22">
        <v>1308</v>
      </c>
      <c t="s" s="1" r="AA22">
        <v>1309</v>
      </c>
      <c t="s" s="1" r="AB22">
        <v>1310</v>
      </c>
    </row>
    <row r="25">
      <c t="s" s="1" r="A25">
        <v>1311</v>
      </c>
      <c t="s" s="1" r="B25">
        <v>1312</v>
      </c>
      <c t="s" s="1" r="C25">
        <v>1313</v>
      </c>
      <c t="s" s="1" r="D25">
        <v>1314</v>
      </c>
      <c t="s" s="1" r="E25">
        <v>1315</v>
      </c>
      <c t="s" s="1" r="N25">
        <v>1316</v>
      </c>
      <c t="s" s="1" r="O25">
        <v>1317</v>
      </c>
      <c t="s" s="1" r="P25">
        <v>1318</v>
      </c>
      <c t="s" s="1" r="Q25">
        <v>1319</v>
      </c>
      <c t="s" s="1" r="R25">
        <v>1320</v>
      </c>
      <c t="s" s="1" r="Y25">
        <v>1321</v>
      </c>
      <c t="s" s="1" r="Z25">
        <v>1322</v>
      </c>
      <c t="s" s="1" r="AA25">
        <v>1323</v>
      </c>
      <c t="s" s="1" r="AB25">
        <v>1324</v>
      </c>
      <c t="s" s="1" r="AC25">
        <v>1325</v>
      </c>
    </row>
    <row r="26">
      <c s="1" r="A26">
        <v>1.0</v>
      </c>
      <c t="str" s="21" r="B26">
        <f ref="B26:E26" t="shared" si="22">PRODUCT(DIVIDE(B5,50000), 1000000)</f>
        <v>51.52</v>
      </c>
      <c t="str" s="21" r="C26">
        <f t="shared" si="22"/>
        <v>54.20</v>
      </c>
      <c t="str" s="21" r="D26">
        <f t="shared" si="22"/>
        <v>55.20</v>
      </c>
      <c t="str" s="21" r="E26">
        <f t="shared" si="22"/>
        <v>55.18</v>
      </c>
      <c s="1" r="N26">
        <v>1.0</v>
      </c>
      <c t="str" s="21" r="O26">
        <f ref="O26:R26" t="shared" si="23">PRODUCT(DIVIDE(O5, 100000), 1000000)</f>
        <v>51.26</v>
      </c>
      <c t="str" s="21" r="P26">
        <f t="shared" si="23"/>
        <v>52.74</v>
      </c>
      <c t="str" s="21" r="Q26">
        <f t="shared" si="23"/>
        <v>53.30</v>
      </c>
      <c t="str" s="21" r="R26">
        <f t="shared" si="23"/>
        <v>53.40</v>
      </c>
      <c s="1" r="Y26">
        <v>1.0</v>
      </c>
      <c t="str" s="21" r="Z26">
        <f ref="Z26:AC26" t="shared" si="24">PRODUCT(DIVIDE(Z5, 500000), 1000000)</f>
        <v>51.20</v>
      </c>
      <c t="str" s="21" r="AA26">
        <f t="shared" si="24"/>
        <v>51.34</v>
      </c>
      <c t="str" s="21" r="AB26">
        <f t="shared" si="24"/>
        <v>51.46</v>
      </c>
      <c t="str" s="21" r="AC26">
        <f t="shared" si="24"/>
        <v>51.76</v>
      </c>
    </row>
    <row r="27">
      <c s="1" r="A27">
        <v>2.0</v>
      </c>
      <c t="str" s="21" r="B27">
        <f ref="B27:E27" t="shared" si="25">PRODUCT(DIVIDE(B6,50000), 1000000)</f>
        <v>37.32</v>
      </c>
      <c t="str" s="21" r="C27">
        <f t="shared" si="25"/>
        <v>35.56</v>
      </c>
      <c t="str" s="21" r="D27">
        <f t="shared" si="25"/>
        <v>36.14</v>
      </c>
      <c t="str" s="21" r="E27">
        <f t="shared" si="25"/>
        <v>35.70</v>
      </c>
      <c s="1" r="N27">
        <v>2.0</v>
      </c>
      <c t="str" s="21" r="O27">
        <f ref="O27:R27" t="shared" si="26">PRODUCT(DIVIDE(O6, 100000), 1000000)</f>
        <v>37.22</v>
      </c>
      <c t="str" s="21" r="P27">
        <f t="shared" si="26"/>
        <v>35.04</v>
      </c>
      <c t="str" s="21" r="Q27">
        <f t="shared" si="26"/>
        <v>49.94</v>
      </c>
      <c t="str" s="21" r="R27">
        <f t="shared" si="26"/>
        <v>55.26</v>
      </c>
      <c s="1" r="Y27">
        <v>2.0</v>
      </c>
      <c t="str" s="21" r="Z27">
        <f ref="Z27:AC27" t="shared" si="27">PRODUCT(DIVIDE(Z6, 500000), 1000000)</f>
        <v>38.58</v>
      </c>
      <c t="str" s="21" r="AA27">
        <f t="shared" si="27"/>
        <v>31.64</v>
      </c>
      <c t="str" s="21" r="AB27">
        <f t="shared" si="27"/>
        <v>31.70</v>
      </c>
      <c t="str" s="21" r="AC27">
        <f t="shared" si="27"/>
        <v>32.02</v>
      </c>
    </row>
    <row r="28">
      <c s="1" r="A28">
        <v>4.0</v>
      </c>
      <c t="str" s="21" r="B28">
        <f ref="B28:E28" t="shared" si="28">PRODUCT(DIVIDE(B7,50000), 1000000)</f>
        <v>54.80</v>
      </c>
      <c t="str" s="21" r="C28">
        <f t="shared" si="28"/>
        <v>24.36</v>
      </c>
      <c t="str" s="21" r="D28">
        <f t="shared" si="28"/>
        <v>24.70</v>
      </c>
      <c t="str" s="21" r="E28">
        <f t="shared" si="28"/>
        <v>25.30</v>
      </c>
      <c s="1" r="N28">
        <v>4.0</v>
      </c>
      <c t="str" s="21" r="O28">
        <f ref="O28:R28" t="shared" si="29">PRODUCT(DIVIDE(O7, 100000), 1000000)</f>
        <v>45.88</v>
      </c>
      <c t="str" s="21" r="P28">
        <f t="shared" si="29"/>
        <v>34.24</v>
      </c>
      <c t="str" s="21" r="Q28">
        <f t="shared" si="29"/>
        <v>30.42</v>
      </c>
      <c t="str" s="21" r="R28">
        <f t="shared" si="29"/>
        <v>29.72</v>
      </c>
      <c s="1" r="Y28">
        <v>4.0</v>
      </c>
      <c t="str" s="21" r="Z28">
        <f ref="Z28:AC28" t="shared" si="30">PRODUCT(DIVIDE(Z7, 500000), 1000000)</f>
        <v>37.14</v>
      </c>
      <c t="str" s="21" r="AA28">
        <f t="shared" si="30"/>
        <v>29.58</v>
      </c>
      <c t="str" s="21" r="AB28">
        <f t="shared" si="30"/>
        <v>32.92</v>
      </c>
      <c t="str" s="21" r="AC28">
        <f t="shared" si="30"/>
        <v>23.56</v>
      </c>
    </row>
    <row r="29">
      <c s="1" r="A29">
        <v>8.0</v>
      </c>
      <c t="str" s="21" r="B29">
        <f ref="B29:E29" t="shared" si="31">PRODUCT(DIVIDE(B8,50000), 1000000)</f>
        <v>52.76</v>
      </c>
      <c t="str" s="21" r="C29">
        <f t="shared" si="31"/>
        <v>44.66</v>
      </c>
      <c t="str" s="21" r="D29">
        <f t="shared" si="31"/>
        <v>35.66</v>
      </c>
      <c t="str" s="21" r="E29">
        <f t="shared" si="31"/>
        <v>40.02</v>
      </c>
      <c s="1" r="N29">
        <v>8.0</v>
      </c>
      <c t="str" s="21" r="O29">
        <f ref="O29:R29" t="shared" si="32">PRODUCT(DIVIDE(O8, 100000), 1000000)</f>
        <v>42.30</v>
      </c>
      <c t="str" s="21" r="P29">
        <f t="shared" si="32"/>
        <v>38.26</v>
      </c>
      <c t="str" s="21" r="Q29">
        <f t="shared" si="32"/>
        <v>38.26</v>
      </c>
      <c t="str" s="21" r="R29">
        <f t="shared" si="32"/>
        <v>35.94</v>
      </c>
      <c s="1" r="Y29">
        <v>8.0</v>
      </c>
      <c t="str" s="21" r="Z29">
        <f ref="Z29:AC29" t="shared" si="33">PRODUCT(DIVIDE(Z8, 500000), 1000000)</f>
        <v>38.06</v>
      </c>
      <c t="str" s="21" r="AA29">
        <f t="shared" si="33"/>
        <v>28.80</v>
      </c>
      <c t="str" s="21" r="AB29">
        <f t="shared" si="33"/>
        <v>26.18</v>
      </c>
      <c t="str" s="21" r="AC29">
        <f t="shared" si="33"/>
        <v>30.82</v>
      </c>
    </row>
    <row r="30">
      <c s="1" r="A30">
        <v>16.0</v>
      </c>
      <c t="str" s="21" r="B30">
        <f ref="B30:E30" t="shared" si="34">PRODUCT(DIVIDE(B9,50000), 1000000)</f>
        <v>53.22</v>
      </c>
      <c t="str" s="21" r="C30">
        <f t="shared" si="34"/>
        <v>47.86</v>
      </c>
      <c t="str" s="21" r="D30">
        <f t="shared" si="34"/>
        <v>38.94</v>
      </c>
      <c t="str" s="21" r="E30">
        <f t="shared" si="34"/>
        <v>43.12</v>
      </c>
      <c s="1" r="N30">
        <v>16.0</v>
      </c>
      <c t="str" s="21" r="O30">
        <f ref="O30:R30" t="shared" si="35">PRODUCT(DIVIDE(O9, 100000), 1000000)</f>
        <v>46.64</v>
      </c>
      <c t="str" s="21" r="P30">
        <f t="shared" si="35"/>
        <v>44.68</v>
      </c>
      <c t="str" s="21" r="Q30">
        <f t="shared" si="35"/>
        <v>39.60</v>
      </c>
      <c t="str" s="21" r="R30">
        <f t="shared" si="35"/>
        <v>40.22</v>
      </c>
      <c s="1" r="Y30">
        <v>16.0</v>
      </c>
      <c t="str" s="21" r="Z30">
        <f ref="Z30:AC30" t="shared" si="36">PRODUCT(DIVIDE(Z9, 500000), 1000000)</f>
        <v>36.58</v>
      </c>
      <c t="str" s="21" r="AA30">
        <f t="shared" si="36"/>
        <v>29.94</v>
      </c>
      <c t="str" s="21" r="AB30">
        <f t="shared" si="36"/>
        <v>23.66</v>
      </c>
      <c t="str" s="21" r="AC30">
        <f t="shared" si="36"/>
        <v>29.44</v>
      </c>
    </row>
    <row r="31">
      <c s="1" r="A31">
        <v>32.0</v>
      </c>
      <c t="str" s="21" r="B31">
        <f ref="B31:E31" t="shared" si="37">PRODUCT(DIVIDE(B10,50000), 1000000)</f>
        <v>53.22</v>
      </c>
      <c t="str" s="21" r="C31">
        <f t="shared" si="37"/>
        <v>68.82</v>
      </c>
      <c t="str" s="21" r="D31">
        <f t="shared" si="37"/>
        <v>53.78</v>
      </c>
      <c t="str" s="21" r="E31">
        <f t="shared" si="37"/>
        <v>59.38</v>
      </c>
      <c s="1" r="N31">
        <v>32.0</v>
      </c>
      <c t="str" s="21" r="O31">
        <f ref="O31:R31" t="shared" si="38">PRODUCT(DIVIDE(O10, 100000), 1000000)</f>
        <v>46.64</v>
      </c>
      <c t="str" s="21" r="P31">
        <f t="shared" si="38"/>
        <v>46.86</v>
      </c>
      <c t="str" s="21" r="Q31">
        <f t="shared" si="38"/>
        <v>39.08</v>
      </c>
      <c t="str" s="21" r="R31">
        <f t="shared" si="38"/>
        <v>43.74</v>
      </c>
      <c s="1" r="Y31">
        <v>32.0</v>
      </c>
      <c t="str" s="21" r="Z31">
        <f ref="Z31:AB31" t="shared" si="39">PRODUCT(DIVIDE(Z10, 500000), 1000000)</f>
        <v>36.58</v>
      </c>
      <c t="str" s="21" r="AA31">
        <f t="shared" si="39"/>
        <v>29.18</v>
      </c>
      <c t="str" s="21" r="AB31">
        <f t="shared" si="39"/>
        <v>25.06</v>
      </c>
      <c s="21" r="AC31">
        <v>30.28</v>
      </c>
    </row>
    <row r="32">
      <c s="1" r="A32">
        <v>64.0</v>
      </c>
      <c t="str" s="21" r="B32">
        <f ref="B32:E32" t="shared" si="40">PRODUCT(DIVIDE(B11,50000), 1000000)</f>
        <v>53.22</v>
      </c>
      <c t="str" s="21" r="C32">
        <f t="shared" si="40"/>
        <v>105.02</v>
      </c>
      <c t="str" s="21" r="D32">
        <f t="shared" si="40"/>
        <v>88.54</v>
      </c>
      <c t="str" s="21" r="E32">
        <f t="shared" si="40"/>
        <v>89.14</v>
      </c>
      <c s="1" r="N32">
        <v>64.0</v>
      </c>
      <c t="str" s="21" r="O32">
        <f ref="O32:R32" t="shared" si="41">PRODUCT(DIVIDE(O11, 100000), 1000000)</f>
        <v>46.64</v>
      </c>
      <c t="str" s="21" r="P32">
        <f t="shared" si="41"/>
        <v>63.92</v>
      </c>
      <c t="str" s="21" r="Q32">
        <f t="shared" si="41"/>
        <v>57.30</v>
      </c>
      <c t="str" s="21" r="R32">
        <f t="shared" si="41"/>
        <v>60.88</v>
      </c>
      <c s="1" r="Y32">
        <v>64.0</v>
      </c>
      <c t="str" s="21" r="Z32">
        <f ref="Z32:AC32" t="shared" si="42">PRODUCT(DIVIDE(Z11, 500000), 1000000)</f>
        <v>36.58</v>
      </c>
      <c t="str" s="21" r="AA32">
        <f t="shared" si="42"/>
        <v>30.00</v>
      </c>
      <c t="str" s="21" r="AB32">
        <f t="shared" si="42"/>
        <v>30.14</v>
      </c>
      <c t="str" s="21" r="AC32">
        <f t="shared" si="42"/>
        <v>32.28</v>
      </c>
    </row>
    <row r="33">
      <c s="1" r="A33">
        <v>128.0</v>
      </c>
      <c t="str" s="21" r="B33">
        <f ref="B33:E33" t="shared" si="43">PRODUCT(DIVIDE(B12,50000), 1000000)</f>
        <v>53.22</v>
      </c>
      <c t="str" s="21" r="C33">
        <f t="shared" si="43"/>
        <v>190.92</v>
      </c>
      <c t="str" s="21" r="D33">
        <f t="shared" si="43"/>
        <v>157.92</v>
      </c>
      <c t="str" s="21" r="E33">
        <f t="shared" si="43"/>
        <v>151.60</v>
      </c>
      <c s="1" r="N33">
        <v>128.0</v>
      </c>
      <c t="str" s="21" r="O33">
        <f ref="O33:R33" t="shared" si="44">PRODUCT(DIVIDE(O12, 100000), 1000000)</f>
        <v>46.64</v>
      </c>
      <c t="str" s="21" r="P33">
        <f t="shared" si="44"/>
        <v>103.36</v>
      </c>
      <c t="str" s="21" r="Q33">
        <f t="shared" si="44"/>
        <v>90.20</v>
      </c>
      <c t="str" s="21" r="R33">
        <f t="shared" si="44"/>
        <v>91.64</v>
      </c>
      <c s="1" r="Y33">
        <v>128.0</v>
      </c>
      <c t="str" s="21" r="Z33">
        <f ref="Z33:AC33" t="shared" si="45">PRODUCT(DIVIDE(Z12, 500000), 1000000)</f>
        <v>36.58</v>
      </c>
      <c t="str" s="21" r="AA33">
        <f t="shared" si="45"/>
        <v>36.14</v>
      </c>
      <c t="str" s="21" r="AB33">
        <f t="shared" si="45"/>
        <v>33.76</v>
      </c>
      <c t="str" s="21" r="AC33">
        <f t="shared" si="45"/>
        <v>40.68</v>
      </c>
    </row>
    <row r="34">
      <c s="1" r="A34">
        <v>256.0</v>
      </c>
      <c t="str" s="21" r="B34">
        <f ref="B34:E34" t="shared" si="46">PRODUCT(DIVIDE(B13,50000), 1000000)</f>
        <v>53.22</v>
      </c>
      <c t="str" s="21" r="C34">
        <f t="shared" si="46"/>
        <v>364.36</v>
      </c>
      <c t="str" s="21" r="D34">
        <f t="shared" si="46"/>
        <v>302.44</v>
      </c>
      <c t="str" s="21" r="E34">
        <f t="shared" si="46"/>
        <v>311.60</v>
      </c>
      <c s="1" r="N34">
        <v>256.0</v>
      </c>
      <c t="str" s="21" r="O34">
        <f ref="O34:R34" t="shared" si="47">PRODUCT(DIVIDE(O13, 100000), 1000000)</f>
        <v>46.64</v>
      </c>
      <c t="str" s="21" r="P34">
        <f t="shared" si="47"/>
        <v>189.12</v>
      </c>
      <c t="str" s="21" r="Q34">
        <f t="shared" si="47"/>
        <v>162.40</v>
      </c>
      <c t="str" s="21" r="R34">
        <f t="shared" si="47"/>
        <v>167.32</v>
      </c>
      <c s="1" r="Y34">
        <v>256.0</v>
      </c>
      <c t="str" s="21" r="Z34">
        <f ref="Z34:AC34" t="shared" si="48">PRODUCT(DIVIDE(Z13, 500000), 1000000)</f>
        <v>36.58</v>
      </c>
      <c t="str" s="21" r="AA34">
        <f t="shared" si="48"/>
        <v>49.64</v>
      </c>
      <c t="str" s="21" r="AB34">
        <f t="shared" si="48"/>
        <v>45.48</v>
      </c>
      <c t="str" s="21" r="AC34">
        <f t="shared" si="48"/>
        <v>55.16</v>
      </c>
    </row>
    <row r="35">
      <c s="1" r="A35">
        <v>512.0</v>
      </c>
      <c t="str" s="21" r="B35">
        <f ref="B35:E35" t="shared" si="49">PRODUCT(DIVIDE(B14,50000), 1000000)</f>
        <v>53.22</v>
      </c>
      <c t="str" s="21" r="C35">
        <f t="shared" si="49"/>
        <v>710.32</v>
      </c>
      <c t="str" s="21" r="D35">
        <f t="shared" si="49"/>
        <v>609.08</v>
      </c>
      <c t="str" s="21" r="E35">
        <f t="shared" si="49"/>
        <v>600.40</v>
      </c>
      <c s="1" r="N35">
        <v>512.0</v>
      </c>
      <c t="str" s="21" r="O35">
        <f ref="O35:R35" t="shared" si="50">PRODUCT(DIVIDE(O14, 100000), 1000000)</f>
        <v>46.64</v>
      </c>
      <c t="str" s="21" r="P35">
        <f t="shared" si="50"/>
        <v>361.58</v>
      </c>
      <c t="str" s="21" r="Q35">
        <f t="shared" si="50"/>
        <v>317.14</v>
      </c>
      <c t="str" s="21" r="R35">
        <f t="shared" si="50"/>
        <v>320.12</v>
      </c>
      <c s="1" r="Y35">
        <v>512.0</v>
      </c>
      <c t="str" s="21" r="Z35">
        <f ref="Z35:AC35" t="shared" si="51">PRODUCT(DIVIDE(Z14, 500000), 1000000)</f>
        <v>36.58</v>
      </c>
      <c t="str" s="21" r="AA35">
        <f t="shared" si="51"/>
        <v>84.54</v>
      </c>
      <c t="str" s="21" r="AB35">
        <f t="shared" si="51"/>
        <v>76.88</v>
      </c>
      <c t="str" s="21" r="AC35">
        <f t="shared" si="51"/>
        <v>80.78</v>
      </c>
    </row>
    <row r="36">
      <c s="1" r="A36">
        <v>1024.0</v>
      </c>
      <c t="str" s="21" r="B36">
        <f ref="B36:E36" t="shared" si="52">PRODUCT(DIVIDE(B15,50000), 1000000)</f>
        <v>53.22</v>
      </c>
      <c t="str" s="21" r="C36">
        <f t="shared" si="52"/>
        <v>1,359.02</v>
      </c>
      <c t="str" s="21" r="D36">
        <f t="shared" si="52"/>
        <v>1,216.30</v>
      </c>
      <c t="str" s="21" r="E36">
        <f t="shared" si="52"/>
        <v>1,176.54</v>
      </c>
      <c s="1" r="N36">
        <v>1024.0</v>
      </c>
      <c t="str" s="21" r="O36">
        <f ref="O36:R36" t="shared" si="53">PRODUCT(DIVIDE(O15, 100000), 1000000)</f>
        <v>46.64</v>
      </c>
      <c t="str" s="21" r="P36">
        <f t="shared" si="53"/>
        <v>665.30</v>
      </c>
      <c t="str" s="21" r="Q36">
        <f t="shared" si="53"/>
        <v>625.08</v>
      </c>
      <c t="str" s="21" r="R36">
        <f t="shared" si="53"/>
        <v>569.14</v>
      </c>
      <c s="1" r="Y36">
        <v>1024.0</v>
      </c>
      <c t="str" s="21" r="Z36">
        <f ref="Z36:AC36" t="shared" si="54">PRODUCT(DIVIDE(Z15, 500000), 1000000)</f>
        <v>36.58</v>
      </c>
      <c t="str" s="21" r="AA36">
        <f t="shared" si="54"/>
        <v>152.04</v>
      </c>
      <c t="str" s="21" r="AB36">
        <f t="shared" si="54"/>
        <v>146.48</v>
      </c>
      <c t="str" s="21" r="AC36">
        <f t="shared" si="54"/>
        <v>138.44</v>
      </c>
    </row>
    <row r="37">
      <c t="s" s="1" r="B37">
        <v>1326</v>
      </c>
      <c t="s" s="1" r="C37">
        <v>1327</v>
      </c>
      <c t="s" s="1" r="D37">
        <v>1328</v>
      </c>
      <c t="s" s="1" r="O37">
        <v>1329</v>
      </c>
      <c t="s" s="1" r="P37">
        <v>1330</v>
      </c>
      <c t="s" s="1" r="Q37">
        <v>1331</v>
      </c>
      <c t="s" s="1" r="Z37">
        <v>1332</v>
      </c>
      <c t="s" s="1" r="AA37">
        <v>1333</v>
      </c>
      <c t="s" s="1" r="AB37">
        <v>1334</v>
      </c>
    </row>
    <row r="42">
      <c t="s" s="1" r="A42">
        <v>1335</v>
      </c>
    </row>
    <row r="43">
      <c t="s" s="1" r="A43">
        <v>1336</v>
      </c>
      <c t="s" s="1" r="B43">
        <v>1337</v>
      </c>
      <c t="s" s="1" r="C43">
        <v>1338</v>
      </c>
      <c t="s" s="1" r="D43">
        <v>1339</v>
      </c>
      <c t="s" s="1" r="E43">
        <v>1340</v>
      </c>
      <c t="s" s="1" r="F43">
        <v>1341</v>
      </c>
      <c t="s" s="1" r="G43">
        <v>1342</v>
      </c>
      <c t="s" s="1" r="H43">
        <v>1343</v>
      </c>
      <c t="s" s="1" r="I43">
        <v>1344</v>
      </c>
      <c t="s" s="1" r="J43">
        <v>1345</v>
      </c>
      <c t="s" s="1" r="K43">
        <v>1346</v>
      </c>
      <c t="s" s="1" r="L43">
        <v>1347</v>
      </c>
      <c t="s" s="1" r="M43">
        <v>1348</v>
      </c>
    </row>
    <row r="44">
      <c s="1" r="A44">
        <v>1.0</v>
      </c>
      <c t="str" r="B44">
        <f ref="B44:E44" t="shared" si="55">PRODUCT(DIVIDE(1,B26),1000)</f>
        <v>19.40993789</v>
      </c>
      <c t="str" r="C44">
        <f t="shared" si="55"/>
        <v>18.4501845</v>
      </c>
      <c t="str" r="D44">
        <f t="shared" si="55"/>
        <v>18.11594203</v>
      </c>
      <c t="str" r="E44">
        <f t="shared" si="55"/>
        <v>18.12250816</v>
      </c>
      <c t="str" r="F44">
        <f ref="F44:I44" t="shared" si="56">PRODUCT(DIVIDE(1,O26),1000)</f>
        <v>19.50838861</v>
      </c>
      <c t="str" r="G44">
        <f t="shared" si="56"/>
        <v>18.96094046</v>
      </c>
      <c t="str" r="H44">
        <f t="shared" si="56"/>
        <v>18.76172608</v>
      </c>
      <c t="str" r="I44">
        <f t="shared" si="56"/>
        <v>18.72659176</v>
      </c>
      <c t="str" r="J44">
        <f ref="J44:M44" t="shared" si="57">PRODUCT(DIVIDE(1,Z26),1000)</f>
        <v>19.53125</v>
      </c>
      <c t="str" r="K44">
        <f t="shared" si="57"/>
        <v>19.47798987</v>
      </c>
      <c t="str" r="L44">
        <f t="shared" si="57"/>
        <v>19.43256899</v>
      </c>
      <c t="str" r="M44">
        <f t="shared" si="57"/>
        <v>19.31993818</v>
      </c>
    </row>
    <row r="45">
      <c s="1" r="A45">
        <v>2.0</v>
      </c>
      <c t="str" r="B45">
        <f ref="B45:E45" t="shared" si="58">PRODUCT(DIVIDE(1,B27),1000)</f>
        <v>26.79528403</v>
      </c>
      <c t="str" r="C45">
        <f t="shared" si="58"/>
        <v>28.12148481</v>
      </c>
      <c t="str" r="D45">
        <f t="shared" si="58"/>
        <v>27.67017156</v>
      </c>
      <c t="str" r="E45">
        <f t="shared" si="58"/>
        <v>28.01120448</v>
      </c>
      <c t="str" r="F45">
        <f ref="F45:I45" t="shared" si="59">PRODUCT(DIVIDE(1,O27),1000)</f>
        <v>26.86727566</v>
      </c>
      <c t="str" r="G45">
        <f t="shared" si="59"/>
        <v>28.53881279</v>
      </c>
      <c t="str" r="H45">
        <f t="shared" si="59"/>
        <v>20.02402883</v>
      </c>
      <c t="str" r="I45">
        <f t="shared" si="59"/>
        <v>18.09627217</v>
      </c>
      <c t="str" r="J45">
        <f ref="J45:M45" t="shared" si="60">PRODUCT(DIVIDE(1,Z27),1000)</f>
        <v>25.92016589</v>
      </c>
      <c t="str" r="K45">
        <f t="shared" si="60"/>
        <v>31.60556258</v>
      </c>
      <c t="str" r="L45">
        <f t="shared" si="60"/>
        <v>31.54574132</v>
      </c>
      <c t="str" r="M45">
        <f t="shared" si="60"/>
        <v>31.23048095</v>
      </c>
    </row>
    <row r="46">
      <c s="1" r="A46">
        <v>4.0</v>
      </c>
      <c t="str" r="B46">
        <f ref="B46:E46" t="shared" si="61">PRODUCT(DIVIDE(1,B28),1000)</f>
        <v>18.24817518</v>
      </c>
      <c t="str" r="C46">
        <f t="shared" si="61"/>
        <v>41.05090312</v>
      </c>
      <c t="str" r="D46">
        <f t="shared" si="61"/>
        <v>40.48582996</v>
      </c>
      <c t="str" r="E46">
        <f t="shared" si="61"/>
        <v>39.5256917</v>
      </c>
      <c t="str" r="F46">
        <f ref="F46:I46" t="shared" si="62">PRODUCT(DIVIDE(1,O28),1000)</f>
        <v>21.79598954</v>
      </c>
      <c t="str" r="G46">
        <f t="shared" si="62"/>
        <v>29.20560748</v>
      </c>
      <c t="str" r="H46">
        <f t="shared" si="62"/>
        <v>32.8731098</v>
      </c>
      <c t="str" r="I46">
        <f t="shared" si="62"/>
        <v>33.6473755</v>
      </c>
      <c t="str" r="J46">
        <f ref="J46:M46" t="shared" si="63">PRODUCT(DIVIDE(1,Z28),1000)</f>
        <v>26.92514809</v>
      </c>
      <c t="str" r="K46">
        <f t="shared" si="63"/>
        <v>33.8066261</v>
      </c>
      <c t="str" r="L46">
        <f t="shared" si="63"/>
        <v>30.37667072</v>
      </c>
      <c t="str" r="M46">
        <f t="shared" si="63"/>
        <v>42.44482173</v>
      </c>
    </row>
    <row r="47">
      <c s="1" r="A47">
        <v>8.0</v>
      </c>
      <c t="str" r="B47">
        <f ref="B47:E47" t="shared" si="64">PRODUCT(DIVIDE(1,B29),1000)</f>
        <v>18.95375284</v>
      </c>
      <c t="str" r="C47">
        <f t="shared" si="64"/>
        <v>22.3914017</v>
      </c>
      <c t="str" r="D47">
        <f t="shared" si="64"/>
        <v>28.04262479</v>
      </c>
      <c t="str" r="E47">
        <f t="shared" si="64"/>
        <v>24.98750625</v>
      </c>
      <c t="str" r="F47">
        <f ref="F47:I47" t="shared" si="65">PRODUCT(DIVIDE(1,O29),1000)</f>
        <v>23.64066194</v>
      </c>
      <c t="str" r="G47">
        <f t="shared" si="65"/>
        <v>26.13695766</v>
      </c>
      <c t="str" r="H47">
        <f t="shared" si="65"/>
        <v>26.13695766</v>
      </c>
      <c t="str" r="I47">
        <f t="shared" si="65"/>
        <v>27.82415136</v>
      </c>
      <c t="str" r="J47">
        <f ref="J47:M47" t="shared" si="66">PRODUCT(DIVIDE(1,Z29),1000)</f>
        <v>26.27430373</v>
      </c>
      <c t="str" r="K47">
        <f t="shared" si="66"/>
        <v>34.72222222</v>
      </c>
      <c t="str" r="L47">
        <f t="shared" si="66"/>
        <v>38.19709702</v>
      </c>
      <c t="str" r="M47">
        <f t="shared" si="66"/>
        <v>32.44646334</v>
      </c>
    </row>
    <row r="48">
      <c s="1" r="A48">
        <v>16.0</v>
      </c>
      <c t="str" r="B48">
        <f ref="B48:E48" t="shared" si="67">PRODUCT(DIVIDE(1,B30),1000)</f>
        <v>18.7899286</v>
      </c>
      <c t="str" r="C48">
        <f t="shared" si="67"/>
        <v>20.89427497</v>
      </c>
      <c t="str" r="D48">
        <f t="shared" si="67"/>
        <v>25.68053416</v>
      </c>
      <c t="str" r="E48">
        <f t="shared" si="67"/>
        <v>23.19109462</v>
      </c>
      <c t="str" r="F48">
        <f ref="F48:I48" t="shared" si="68">PRODUCT(DIVIDE(1,O30),1000)</f>
        <v>21.44082333</v>
      </c>
      <c t="str" r="G48">
        <f t="shared" si="68"/>
        <v>22.38137869</v>
      </c>
      <c t="str" r="H48">
        <f t="shared" si="68"/>
        <v>25.25252525</v>
      </c>
      <c t="str" r="I48">
        <f t="shared" si="68"/>
        <v>24.86325211</v>
      </c>
      <c t="str" r="J48">
        <f ref="J48:M48" t="shared" si="69">PRODUCT(DIVIDE(1,Z30),1000)</f>
        <v>27.33734281</v>
      </c>
      <c t="str" r="K48">
        <f t="shared" si="69"/>
        <v>33.4001336</v>
      </c>
      <c t="str" r="L48">
        <f t="shared" si="69"/>
        <v>42.26542688</v>
      </c>
      <c t="str" r="M48">
        <f t="shared" si="69"/>
        <v>33.9673913</v>
      </c>
    </row>
    <row r="49">
      <c s="1" r="A49">
        <v>32.0</v>
      </c>
      <c t="str" r="B49">
        <f ref="B49:E49" t="shared" si="70">PRODUCT(DIVIDE(1,B31),1000)</f>
        <v>18.7899286</v>
      </c>
      <c t="str" r="C49">
        <f t="shared" si="70"/>
        <v>14.53065969</v>
      </c>
      <c t="str" r="D49">
        <f t="shared" si="70"/>
        <v>18.59427296</v>
      </c>
      <c t="str" r="E49">
        <f t="shared" si="70"/>
        <v>16.8406871</v>
      </c>
      <c t="str" r="F49">
        <f ref="F49:I49" t="shared" si="71">PRODUCT(DIVIDE(1,O31),1000)</f>
        <v>21.44082333</v>
      </c>
      <c t="str" r="G49">
        <f t="shared" si="71"/>
        <v>21.34016219</v>
      </c>
      <c t="str" r="H49">
        <f t="shared" si="71"/>
        <v>25.58853634</v>
      </c>
      <c t="str" r="I49">
        <f t="shared" si="71"/>
        <v>22.86236854</v>
      </c>
      <c t="str" r="J49">
        <f ref="J49:M49" t="shared" si="72">PRODUCT(DIVIDE(1,Z31),1000)</f>
        <v>27.33734281</v>
      </c>
      <c t="str" r="K49">
        <f t="shared" si="72"/>
        <v>34.27004798</v>
      </c>
      <c t="str" r="L49">
        <f t="shared" si="72"/>
        <v>39.90422985</v>
      </c>
      <c t="str" r="M49">
        <f t="shared" si="72"/>
        <v>33.02509908</v>
      </c>
    </row>
    <row r="51">
      <c t="s" s="1" r="A51">
        <v>1349</v>
      </c>
      <c t="s" s="1" r="B51">
        <v>1350</v>
      </c>
      <c t="s" s="1" r="C51">
        <v>1351</v>
      </c>
      <c t="s" s="1" r="D51">
        <v>1352</v>
      </c>
      <c t="s" s="1" r="E51">
        <v>1353</v>
      </c>
      <c t="s" s="1" r="F51">
        <v>1354</v>
      </c>
      <c t="s" s="1" r="G51">
        <v>1355</v>
      </c>
      <c t="s" s="1" r="H51">
        <v>1356</v>
      </c>
      <c t="s" s="1" r="I51">
        <v>1357</v>
      </c>
      <c t="s" s="1" r="J51">
        <v>1358</v>
      </c>
      <c t="s" s="1" r="K51">
        <v>1359</v>
      </c>
      <c t="s" s="1" r="L51">
        <v>1360</v>
      </c>
      <c t="s" s="1" r="M51">
        <v>1361</v>
      </c>
    </row>
    <row r="52">
      <c s="22" r="A52">
        <v>2.0</v>
      </c>
      <c r="B52">
        <v>26.79528403001072</v>
      </c>
      <c r="C52">
        <v>28.121484814398205</v>
      </c>
      <c r="D52">
        <v>27.670171555063646</v>
      </c>
      <c r="E52">
        <v>28.011204481792713</v>
      </c>
      <c r="F52">
        <v>26.867275658248253</v>
      </c>
      <c r="G52">
        <v>28.538812785388124</v>
      </c>
      <c r="H52">
        <v>20.024028834601523</v>
      </c>
      <c r="I52">
        <v>18.096272167933407</v>
      </c>
      <c r="J52">
        <v>25.92016588906169</v>
      </c>
      <c r="K52">
        <v>31.605562579013903</v>
      </c>
      <c r="L52">
        <v>31.545741324921135</v>
      </c>
      <c r="M52">
        <v>31.230480949406616</v>
      </c>
    </row>
    <row r="54">
      <c t="s" s="1" r="A54">
        <v>1362</v>
      </c>
      <c t="s" s="1" r="B54">
        <v>1363</v>
      </c>
      <c t="s" s="1" r="C54">
        <v>1364</v>
      </c>
      <c t="s" s="1" r="D54">
        <v>1365</v>
      </c>
      <c t="s" s="1" r="E54">
        <v>1366</v>
      </c>
      <c t="s" s="1" r="F54">
        <v>1367</v>
      </c>
      <c t="s" s="1" r="G54">
        <v>1368</v>
      </c>
      <c t="s" s="1" r="H54">
        <v>1369</v>
      </c>
      <c t="s" s="1" r="I54">
        <v>1370</v>
      </c>
      <c t="s" s="1" r="J54">
        <v>1371</v>
      </c>
      <c t="s" s="1" r="K54">
        <v>1372</v>
      </c>
      <c t="s" s="1" r="L54">
        <v>1373</v>
      </c>
      <c t="s" s="1" r="M54">
        <v>1374</v>
      </c>
    </row>
    <row r="55">
      <c s="22" r="A55">
        <v>4.0</v>
      </c>
      <c r="B55">
        <v>18.24817518248175</v>
      </c>
      <c r="C55">
        <v>41.050903119868636</v>
      </c>
      <c r="D55">
        <v>40.48582995951417</v>
      </c>
      <c r="E55">
        <v>39.52569169960475</v>
      </c>
      <c r="F55">
        <v>21.79598953792502</v>
      </c>
      <c r="G55">
        <v>29.205607476635517</v>
      </c>
      <c r="H55">
        <v>32.87310979618672</v>
      </c>
      <c r="I55">
        <v>33.64737550471064</v>
      </c>
      <c r="J55">
        <v>26.925148088314483</v>
      </c>
      <c r="K55">
        <v>33.80662609871535</v>
      </c>
      <c r="L55">
        <v>30.37667071688943</v>
      </c>
      <c r="M55">
        <v>42.44482173174873</v>
      </c>
    </row>
    <row r="57">
      <c t="s" s="1" r="A57">
        <v>1375</v>
      </c>
    </row>
    <row r="58">
      <c t="s" s="1" r="A58">
        <v>1376</v>
      </c>
      <c s="1" r="B58">
        <v>11117.0</v>
      </c>
      <c s="1" r="C58">
        <v>31511.0</v>
      </c>
      <c s="1" r="D58">
        <v>53111.0</v>
      </c>
      <c s="1" r="E58">
        <v>71111.0</v>
      </c>
    </row>
    <row r="59">
      <c t="s" s="1" r="A59">
        <v>1377</v>
      </c>
      <c s="18" r="B59">
        <v>2.576</v>
      </c>
      <c s="19" r="C59">
        <v>2.71</v>
      </c>
      <c s="18" r="D59">
        <v>2.76</v>
      </c>
      <c s="19" r="E59">
        <v>2.759</v>
      </c>
    </row>
    <row r="60">
      <c t="s" s="1" r="A60">
        <v>1378</v>
      </c>
      <c s="20" r="B60">
        <v>3.722</v>
      </c>
      <c s="20" r="C60">
        <v>3.504</v>
      </c>
      <c s="20" r="D60">
        <v>4.994</v>
      </c>
      <c s="20" r="E60">
        <v>5.526</v>
      </c>
    </row>
    <row r="61">
      <c t="s" s="1" r="A61">
        <v>1379</v>
      </c>
      <c s="20" r="B61">
        <v>19.03</v>
      </c>
      <c s="20" r="C61">
        <v>14.4</v>
      </c>
      <c s="20" r="D61">
        <v>13.09</v>
      </c>
      <c s="20" r="E61">
        <v>15.41</v>
      </c>
    </row>
    <row r="62">
      <c s="1" r="A62"/>
    </row>
    <row r="64">
      <c t="s" s="16" r="A64">
        <v>1380</v>
      </c>
      <c s="23" r="B64"/>
      <c s="23" r="C64"/>
    </row>
    <row r="67">
      <c t="s" s="1" r="A67">
        <v>1381</v>
      </c>
      <c t="s" s="1" r="B67">
        <v>1382</v>
      </c>
      <c t="s" s="1" r="C67">
        <v>1383</v>
      </c>
      <c t="s" s="1" r="D67">
        <v>1384</v>
      </c>
      <c t="s" s="1" r="E67">
        <v>1385</v>
      </c>
      <c t="s" s="1" r="N67">
        <v>1386</v>
      </c>
      <c t="s" s="1" r="O67">
        <v>1387</v>
      </c>
      <c t="s" s="1" r="P67">
        <v>1388</v>
      </c>
      <c t="s" s="1" r="Q67">
        <v>1389</v>
      </c>
      <c t="s" s="1" r="R67">
        <v>1390</v>
      </c>
      <c t="s" s="1" r="Y67">
        <v>1391</v>
      </c>
      <c t="s" s="1" r="Z67">
        <v>1392</v>
      </c>
      <c t="s" s="1" r="AA67">
        <v>1393</v>
      </c>
      <c t="s" s="1" r="AB67">
        <v>1394</v>
      </c>
      <c t="s" s="1" r="AC67">
        <v>1395</v>
      </c>
    </row>
    <row r="68">
      <c s="1" r="A68">
        <v>1.0</v>
      </c>
      <c s="24" r="B68">
        <v>1226.0</v>
      </c>
      <c s="24" r="C68">
        <v>1213.0</v>
      </c>
      <c s="24" r="D68">
        <v>1212.0</v>
      </c>
      <c s="24" r="E68">
        <v>1229.0</v>
      </c>
      <c s="1" r="N68">
        <v>1.0</v>
      </c>
      <c s="24" r="O68">
        <v>1226.0</v>
      </c>
      <c s="24" r="P68">
        <v>1214.0</v>
      </c>
      <c s="24" r="Q68">
        <v>1213.0</v>
      </c>
      <c s="24" r="R68">
        <v>1230.0</v>
      </c>
      <c s="1" r="Y68">
        <v>1.0</v>
      </c>
      <c s="25" r="Z68">
        <v>1202.0</v>
      </c>
      <c s="25" r="AA68">
        <v>1188.0</v>
      </c>
      <c s="25" r="AB68">
        <v>1188.0</v>
      </c>
      <c s="25" r="AC68">
        <v>1205.0</v>
      </c>
    </row>
    <row r="69">
      <c s="1" r="A69">
        <v>2.0</v>
      </c>
      <c s="24" r="B69">
        <v>1440.0</v>
      </c>
      <c s="24" r="C69">
        <v>1437.0</v>
      </c>
      <c s="24" r="D69">
        <v>1439.0</v>
      </c>
      <c s="24" r="E69">
        <v>1448.0</v>
      </c>
      <c s="1" r="N69">
        <v>2.0</v>
      </c>
      <c s="24" r="O69">
        <v>1440.0</v>
      </c>
      <c s="24" r="P69">
        <v>1438.0</v>
      </c>
      <c s="24" r="Q69">
        <v>1440.0</v>
      </c>
      <c s="24" r="R69">
        <v>1449.0</v>
      </c>
      <c s="1" r="Y69">
        <v>2.0</v>
      </c>
      <c s="25" r="Z69">
        <v>1404.0</v>
      </c>
      <c s="25" r="AA69">
        <v>1396.0</v>
      </c>
      <c s="25" r="AB69">
        <v>1398.0</v>
      </c>
      <c s="25" r="AC69">
        <v>1407.0</v>
      </c>
    </row>
    <row r="70">
      <c s="1" r="A70">
        <v>4.0</v>
      </c>
      <c s="24" r="B70">
        <v>1456.0</v>
      </c>
      <c s="24" r="C70">
        <v>1439.0</v>
      </c>
      <c s="24" r="D70">
        <v>1441.0</v>
      </c>
      <c s="24" r="E70">
        <v>1440.0</v>
      </c>
      <c s="1" r="N70">
        <v>4.0</v>
      </c>
      <c s="24" r="O70">
        <v>1457.0</v>
      </c>
      <c s="24" r="P70">
        <v>1440.0</v>
      </c>
      <c s="24" r="Q70">
        <v>1441.0</v>
      </c>
      <c s="24" r="R70">
        <v>1443.0</v>
      </c>
      <c s="1" r="Y70">
        <v>4.0</v>
      </c>
      <c s="25" r="Z70">
        <v>1422.0</v>
      </c>
      <c s="25" r="AA70">
        <v>1397.0</v>
      </c>
      <c s="25" r="AB70">
        <v>1399.0</v>
      </c>
      <c s="25" r="AC70">
        <v>1400.0</v>
      </c>
    </row>
    <row r="71">
      <c s="1" r="A71">
        <v>8.0</v>
      </c>
      <c s="24" r="B71">
        <v>1473.0</v>
      </c>
      <c s="24" r="C71">
        <v>1452.0</v>
      </c>
      <c s="24" r="D71">
        <v>1487.0</v>
      </c>
      <c s="24" r="E71">
        <v>1490.0</v>
      </c>
      <c s="1" r="N71">
        <v>8.0</v>
      </c>
      <c s="24" r="O71">
        <v>1476.0</v>
      </c>
      <c s="24" r="P71">
        <v>1466.0</v>
      </c>
      <c s="24" r="Q71">
        <v>1478.0</v>
      </c>
      <c s="24" r="R71">
        <v>1471.0</v>
      </c>
      <c s="1" r="Y71">
        <v>8.0</v>
      </c>
      <c s="25" r="Z71">
        <v>1460.0</v>
      </c>
      <c s="25" r="AA71">
        <v>1427.0</v>
      </c>
      <c s="25" r="AB71">
        <v>1422.0</v>
      </c>
      <c s="25" r="AC71">
        <v>1424.0</v>
      </c>
    </row>
    <row r="72">
      <c s="1" r="A72">
        <v>16.0</v>
      </c>
      <c s="24" r="B72">
        <v>1461.0</v>
      </c>
      <c s="24" r="C72">
        <v>1492.0</v>
      </c>
      <c s="24" r="D72">
        <v>1517.0</v>
      </c>
      <c s="24" r="E72">
        <v>1550.0</v>
      </c>
      <c s="1" r="N72">
        <v>16.0</v>
      </c>
      <c s="24" r="O72">
        <v>1470.0</v>
      </c>
      <c s="24" r="P72">
        <v>1529.0</v>
      </c>
      <c s="24" r="Q72">
        <v>1523.0</v>
      </c>
      <c s="25" r="R72">
        <v>1467.0</v>
      </c>
      <c s="1" r="Y72">
        <v>16.0</v>
      </c>
      <c s="25" r="Z72">
        <v>1436.0</v>
      </c>
      <c s="25" r="AA72">
        <v>1473.0</v>
      </c>
      <c s="25" r="AB72">
        <v>1475.0</v>
      </c>
      <c s="25" r="AC72">
        <v>1470.0</v>
      </c>
    </row>
    <row r="73">
      <c s="1" r="A73">
        <v>32.0</v>
      </c>
      <c s="24" r="B73">
        <v>1461.0</v>
      </c>
      <c s="24" r="C73">
        <v>1654.0</v>
      </c>
      <c s="24" r="D73">
        <v>1621.0</v>
      </c>
      <c s="24" r="E73">
        <v>1619.0</v>
      </c>
      <c s="1" r="N73">
        <v>32.0</v>
      </c>
      <c s="24" r="O73">
        <v>1470.0</v>
      </c>
      <c s="24" r="P73">
        <v>1613.0</v>
      </c>
      <c s="24" r="Q73">
        <v>1563.0</v>
      </c>
      <c s="25" r="R73">
        <v>1536.0</v>
      </c>
      <c s="1" r="Y73">
        <v>32.0</v>
      </c>
      <c s="25" r="Z73">
        <v>1436.0</v>
      </c>
      <c s="25" r="AA73">
        <v>1564.0</v>
      </c>
      <c s="25" r="AB73">
        <v>1544.0</v>
      </c>
      <c s="25" r="AC73">
        <v>1543.0</v>
      </c>
    </row>
    <row r="74">
      <c s="1" r="A74">
        <v>64.0</v>
      </c>
      <c s="24" r="B74">
        <v>1461.0</v>
      </c>
      <c s="24" r="C74">
        <v>1820.0</v>
      </c>
      <c s="24" r="D74">
        <v>1731.0</v>
      </c>
      <c s="24" r="E74">
        <v>1786.0</v>
      </c>
      <c s="1" r="N74">
        <v>64.0</v>
      </c>
      <c s="24" r="O74">
        <v>1470.0</v>
      </c>
      <c s="24" r="P74">
        <v>1786.0</v>
      </c>
      <c s="24" r="Q74">
        <v>1745.0</v>
      </c>
      <c s="25" r="R74">
        <v>1736.0</v>
      </c>
      <c s="1" r="Y74">
        <v>64.0</v>
      </c>
      <c s="25" r="Z74">
        <v>1436.0</v>
      </c>
      <c s="25" r="AA74">
        <v>1696.0</v>
      </c>
      <c s="25" r="AB74">
        <v>1598.0</v>
      </c>
      <c s="25" r="AC74">
        <v>1681.0</v>
      </c>
    </row>
    <row r="75">
      <c s="1" r="A75">
        <v>128.0</v>
      </c>
      <c s="24" r="B75">
        <v>1461.0</v>
      </c>
      <c s="24" r="C75">
        <v>2196.0</v>
      </c>
      <c s="24" r="D75">
        <v>2087.0</v>
      </c>
      <c s="24" r="E75">
        <v>2326.0</v>
      </c>
      <c s="1" r="N75">
        <v>128.0</v>
      </c>
      <c s="24" r="O75">
        <v>1470.0</v>
      </c>
      <c s="24" r="P75">
        <v>2200.0</v>
      </c>
      <c s="24" r="Q75">
        <v>2042.0</v>
      </c>
      <c s="25" r="R75">
        <v>2162.0</v>
      </c>
      <c s="1" r="Y75">
        <v>128.0</v>
      </c>
      <c s="25" r="Z75">
        <v>1436.0</v>
      </c>
      <c s="25" r="AA75">
        <v>2036.0</v>
      </c>
      <c s="25" r="AB75">
        <v>1757.0</v>
      </c>
      <c s="25" r="AC75">
        <v>1985.0</v>
      </c>
    </row>
    <row r="76">
      <c s="1" r="A76">
        <v>256.0</v>
      </c>
      <c s="24" r="B76">
        <v>1461.0</v>
      </c>
      <c s="24" r="C76">
        <v>3331.0</v>
      </c>
      <c s="24" r="D76">
        <v>2344.0</v>
      </c>
      <c s="24" r="E76">
        <v>2015.0</v>
      </c>
      <c s="1" r="N76">
        <v>256.0</v>
      </c>
      <c s="24" r="O76">
        <v>1470.0</v>
      </c>
      <c s="24" r="P76">
        <v>3235.0</v>
      </c>
      <c s="24" r="Q76">
        <v>2160.0</v>
      </c>
      <c s="25" r="R76">
        <v>1970.0</v>
      </c>
      <c s="1" r="Y76">
        <v>256.0</v>
      </c>
      <c s="25" r="Z76">
        <v>1436.0</v>
      </c>
      <c s="25" r="AA76">
        <v>2916.0</v>
      </c>
      <c s="25" r="AB76">
        <v>2270.0</v>
      </c>
      <c s="25" r="AC76">
        <v>1915.0</v>
      </c>
    </row>
    <row r="77">
      <c s="1" r="A77">
        <v>512.0</v>
      </c>
      <c s="24" r="B77">
        <v>1461.0</v>
      </c>
      <c s="24" r="C77">
        <v>1474.0</v>
      </c>
      <c s="24" r="D77">
        <v>1486.0</v>
      </c>
      <c s="24" r="E77">
        <v>1489.0</v>
      </c>
      <c s="1" r="N77">
        <v>512.0</v>
      </c>
      <c s="24" r="O77">
        <v>1470.0</v>
      </c>
      <c s="24" r="P77">
        <v>1482.0</v>
      </c>
      <c s="24" r="Q77">
        <v>1494.0</v>
      </c>
      <c s="25" r="R77">
        <v>2616.0</v>
      </c>
      <c s="1" r="Y77">
        <v>512.0</v>
      </c>
      <c s="25" r="Z77">
        <v>1436.0</v>
      </c>
      <c s="25" r="AA77">
        <v>4771.0</v>
      </c>
      <c s="25" r="AB77">
        <v>2481.0</v>
      </c>
      <c s="25" r="AC77">
        <v>2554.0</v>
      </c>
    </row>
    <row r="78">
      <c s="1" r="A78">
        <v>1024.0</v>
      </c>
      <c s="24" r="B78">
        <v>1461.0</v>
      </c>
      <c s="24" r="C78">
        <v>1474.0</v>
      </c>
      <c s="24" r="D78">
        <v>1485.0</v>
      </c>
      <c s="24" r="E78">
        <v>1465.0</v>
      </c>
      <c s="1" r="N78">
        <v>1024.0</v>
      </c>
      <c s="24" r="O78">
        <v>1470.0</v>
      </c>
      <c s="24" r="P78">
        <v>1479.0</v>
      </c>
      <c s="24" r="Q78">
        <v>1477.0</v>
      </c>
      <c s="25" r="R78">
        <v>1446.0</v>
      </c>
      <c s="1" r="Y78">
        <v>1024.0</v>
      </c>
      <c s="25" r="Z78">
        <v>1436.0</v>
      </c>
      <c s="25" r="AA78">
        <v>1439.0</v>
      </c>
      <c s="25" r="AB78">
        <v>1455.0</v>
      </c>
      <c s="25" r="AC78">
        <v>1442.0</v>
      </c>
    </row>
    <row r="79">
      <c t="s" s="1" r="B79">
        <v>1396</v>
      </c>
      <c t="s" s="1" r="C79">
        <v>1397</v>
      </c>
      <c s="1" r="D79"/>
      <c t="s" s="1" r="O79">
        <v>1398</v>
      </c>
      <c t="s" s="1" r="P79">
        <v>1399</v>
      </c>
      <c s="1" r="Q79"/>
      <c t="s" s="1" r="Z79">
        <v>1400</v>
      </c>
      <c t="s" s="1" r="AA79">
        <v>1401</v>
      </c>
      <c s="1" r="AB79"/>
    </row>
    <row r="85">
      <c t="s" s="1" r="A85">
        <v>1402</v>
      </c>
      <c t="s" s="1" r="B85">
        <v>1403</v>
      </c>
      <c t="s" s="1" r="C85">
        <v>1404</v>
      </c>
      <c t="s" s="1" r="D85">
        <v>1405</v>
      </c>
      <c t="s" s="1" r="E85">
        <v>1406</v>
      </c>
      <c t="s" s="1" r="F85">
        <v>1407</v>
      </c>
      <c t="s" s="1" r="G85">
        <v>1408</v>
      </c>
      <c t="s" s="1" r="H85">
        <v>1409</v>
      </c>
      <c t="s" s="1" r="I85">
        <v>1410</v>
      </c>
      <c t="s" s="1" r="J85">
        <v>1411</v>
      </c>
      <c t="s" s="1" r="K85">
        <v>1412</v>
      </c>
      <c t="s" s="1" r="L85">
        <v>1413</v>
      </c>
      <c t="s" s="1" r="M85">
        <v>1414</v>
      </c>
      <c t="s" s="1" r="N85">
        <v>1415</v>
      </c>
      <c t="s" s="1" r="O85">
        <v>1416</v>
      </c>
      <c t="s" s="1" r="P85">
        <v>1417</v>
      </c>
      <c t="s" s="1" r="Q85">
        <v>1418</v>
      </c>
      <c t="s" s="1" r="R85">
        <v>1419</v>
      </c>
      <c t="s" s="1" r="Y85">
        <v>1420</v>
      </c>
      <c t="s" s="1" r="Z85">
        <v>1421</v>
      </c>
      <c t="s" s="1" r="AA85">
        <v>1422</v>
      </c>
      <c t="s" s="1" r="AB85">
        <v>1423</v>
      </c>
      <c t="s" s="1" r="AC85">
        <v>1424</v>
      </c>
    </row>
    <row r="86">
      <c s="1" r="A86">
        <v>1.0</v>
      </c>
      <c s="24" r="B86">
        <v>56753.0</v>
      </c>
      <c s="24" r="C86">
        <v>38255.0</v>
      </c>
      <c s="24" r="D86">
        <v>30587.0</v>
      </c>
      <c s="24" r="E86">
        <v>30704.0</v>
      </c>
      <c s="24" r="F86">
        <v>113200.0</v>
      </c>
      <c s="24" r="G86">
        <v>83952.0</v>
      </c>
      <c s="24" r="H86">
        <v>49989.0</v>
      </c>
      <c s="24" r="I86">
        <v>49488.0</v>
      </c>
      <c s="25" r="J86">
        <v>514649.0</v>
      </c>
      <c s="25" r="K86">
        <v>387771.0</v>
      </c>
      <c s="25" r="L86">
        <v>293321.0</v>
      </c>
      <c s="25" r="M86">
        <v>212022.0</v>
      </c>
      <c s="1" r="N86">
        <v>1.0</v>
      </c>
      <c s="24" r="O86">
        <v>113200.0</v>
      </c>
      <c s="24" r="P86">
        <v>83952.0</v>
      </c>
      <c s="24" r="Q86">
        <v>49989.0</v>
      </c>
      <c s="24" r="R86">
        <v>49488.0</v>
      </c>
      <c s="1" r="Y86">
        <v>1.0</v>
      </c>
      <c s="25" r="Z86">
        <v>514649.0</v>
      </c>
      <c s="25" r="AA86">
        <v>387771.0</v>
      </c>
      <c s="25" r="AB86">
        <v>293321.0</v>
      </c>
      <c s="25" r="AC86">
        <v>212022.0</v>
      </c>
    </row>
    <row r="87">
      <c s="1" r="A87">
        <v>2.0</v>
      </c>
      <c s="24" r="B87">
        <v>57430.0</v>
      </c>
      <c s="24" r="C87">
        <v>38832.0</v>
      </c>
      <c s="24" r="D87">
        <v>31212.0</v>
      </c>
      <c s="24" r="E87">
        <v>31440.0</v>
      </c>
      <c s="24" r="F87">
        <v>113877.0</v>
      </c>
      <c s="24" r="G87">
        <v>84611.0</v>
      </c>
      <c s="24" r="H87">
        <v>50622.0</v>
      </c>
      <c s="24" r="I87">
        <v>50222.0</v>
      </c>
      <c s="25" r="J87">
        <v>515296.0</v>
      </c>
      <c s="25" r="K87">
        <v>388409.0</v>
      </c>
      <c s="25" r="L87">
        <v>294129.0</v>
      </c>
      <c s="25" r="M87">
        <v>213104.0</v>
      </c>
      <c s="1" r="N87">
        <v>2.0</v>
      </c>
      <c s="24" r="O87">
        <v>113877.0</v>
      </c>
      <c s="24" r="P87">
        <v>84611.0</v>
      </c>
      <c s="24" r="Q87">
        <v>50622.0</v>
      </c>
      <c s="24" r="R87">
        <v>50222.0</v>
      </c>
      <c s="1" r="Y87">
        <v>2.0</v>
      </c>
      <c s="25" r="Z87">
        <v>515296.0</v>
      </c>
      <c s="25" r="AA87">
        <v>388409.0</v>
      </c>
      <c s="25" r="AB87">
        <v>294129.0</v>
      </c>
      <c s="25" r="AC87">
        <v>213104.0</v>
      </c>
    </row>
    <row r="88">
      <c s="1" r="A88">
        <v>4.0</v>
      </c>
      <c s="24" r="B88">
        <v>57889.0</v>
      </c>
      <c s="24" r="C88">
        <v>39238.0</v>
      </c>
      <c s="24" r="D88">
        <v>31482.0</v>
      </c>
      <c s="24" r="E88">
        <v>31842.0</v>
      </c>
      <c s="24" r="F88">
        <v>114354.0</v>
      </c>
      <c s="24" r="G88">
        <v>84977.0</v>
      </c>
      <c s="24" r="H88">
        <v>50782.0</v>
      </c>
      <c s="24" r="I88">
        <v>50499.0</v>
      </c>
      <c s="25" r="J88">
        <v>515785.0</v>
      </c>
      <c s="25" r="K88">
        <v>388770.0</v>
      </c>
      <c s="25" r="L88">
        <v>294371.0</v>
      </c>
      <c s="25" r="M88">
        <v>213855.0</v>
      </c>
      <c s="1" r="N88">
        <v>4.0</v>
      </c>
      <c s="24" r="O88">
        <v>114354.0</v>
      </c>
      <c s="24" r="P88">
        <v>84977.0</v>
      </c>
      <c s="24" r="Q88">
        <v>50782.0</v>
      </c>
      <c s="24" r="R88">
        <v>50499.0</v>
      </c>
      <c s="1" r="Y88">
        <v>4.0</v>
      </c>
      <c s="25" r="Z88">
        <v>515785.0</v>
      </c>
      <c s="25" r="AA88">
        <v>388770.0</v>
      </c>
      <c s="25" r="AB88">
        <v>294371.0</v>
      </c>
      <c s="25" r="AC88">
        <v>213855.0</v>
      </c>
    </row>
    <row r="89">
      <c s="1" r="A89">
        <v>8.0</v>
      </c>
      <c s="24" r="B89">
        <v>58815.0</v>
      </c>
      <c s="24" r="C89">
        <v>39425.0</v>
      </c>
      <c s="24" r="D89">
        <v>31856.0</v>
      </c>
      <c s="24" r="E89">
        <v>32223.0</v>
      </c>
      <c s="24" r="F89">
        <v>115176.0</v>
      </c>
      <c s="24" r="G89">
        <v>85190.0</v>
      </c>
      <c s="24" r="H89">
        <v>51163.0</v>
      </c>
      <c s="24" r="I89">
        <v>50957.0</v>
      </c>
      <c s="25" r="J89">
        <v>516580.0</v>
      </c>
      <c s="25" r="K89">
        <v>389470.0</v>
      </c>
      <c s="25" r="L89">
        <v>295805.0</v>
      </c>
      <c s="25" r="M89">
        <v>214511.0</v>
      </c>
      <c s="1" r="N89">
        <v>8.0</v>
      </c>
      <c s="24" r="O89">
        <v>115176.0</v>
      </c>
      <c s="24" r="P89">
        <v>85190.0</v>
      </c>
      <c s="24" r="Q89">
        <v>51163.0</v>
      </c>
      <c s="24" r="R89">
        <v>50957.0</v>
      </c>
      <c s="1" r="Y89">
        <v>8.0</v>
      </c>
      <c s="25" r="Z89">
        <v>516580.0</v>
      </c>
      <c s="25" r="AA89">
        <v>389470.0</v>
      </c>
      <c s="25" r="AB89">
        <v>295805.0</v>
      </c>
      <c s="25" r="AC89">
        <v>214511.0</v>
      </c>
    </row>
    <row r="90">
      <c s="1" r="A90">
        <v>16.0</v>
      </c>
      <c s="24" r="B90">
        <v>60814.0</v>
      </c>
      <c s="24" r="C90">
        <v>41996.0</v>
      </c>
      <c s="24" r="D90">
        <v>32571.0</v>
      </c>
      <c s="24" r="E90">
        <v>32971.0</v>
      </c>
      <c s="24" r="F90">
        <v>116886.0</v>
      </c>
      <c s="24" r="G90">
        <v>87300.0</v>
      </c>
      <c s="24" r="H90">
        <v>52336.0</v>
      </c>
      <c s="25" r="I90">
        <v>52026.0</v>
      </c>
      <c s="25" r="J90">
        <v>517993.0</v>
      </c>
      <c s="25" r="K90">
        <v>391144.0</v>
      </c>
      <c s="25" r="L90">
        <v>295692.0</v>
      </c>
      <c s="25" r="M90">
        <v>218064.0</v>
      </c>
      <c s="1" r="N90">
        <v>16.0</v>
      </c>
      <c s="24" r="O90">
        <v>116886.0</v>
      </c>
      <c s="24" r="P90">
        <v>87300.0</v>
      </c>
      <c s="24" r="Q90">
        <v>52336.0</v>
      </c>
      <c s="25" r="R90">
        <v>52026.0</v>
      </c>
      <c s="1" r="Y90">
        <v>16.0</v>
      </c>
      <c s="25" r="Z90">
        <v>517993.0</v>
      </c>
      <c s="25" r="AA90">
        <v>391144.0</v>
      </c>
      <c s="25" r="AB90">
        <v>295692.0</v>
      </c>
      <c s="25" r="AC90">
        <v>218064.0</v>
      </c>
    </row>
    <row r="91">
      <c s="1" r="A91">
        <v>32.0</v>
      </c>
      <c s="24" r="B91">
        <v>60814.0</v>
      </c>
      <c s="24" r="C91">
        <v>49419.0</v>
      </c>
      <c s="24" r="D91">
        <v>33113.0</v>
      </c>
      <c s="24" r="E91">
        <v>33497.0</v>
      </c>
      <c s="24" r="F91">
        <v>116886.0</v>
      </c>
      <c s="24" r="G91">
        <v>91662.0</v>
      </c>
      <c s="24" r="H91">
        <v>53501.0</v>
      </c>
      <c s="25" r="I91">
        <v>53045.0</v>
      </c>
      <c s="25" r="J91">
        <v>517993.0</v>
      </c>
      <c s="25" r="K91">
        <v>394853.0</v>
      </c>
      <c s="25" r="L91">
        <v>298158.0</v>
      </c>
      <c s="25" r="M91">
        <v>218596.0</v>
      </c>
      <c s="1" r="N91">
        <v>32.0</v>
      </c>
      <c s="24" r="O91">
        <v>116886.0</v>
      </c>
      <c s="24" r="P91">
        <v>91662.0</v>
      </c>
      <c s="24" r="Q91">
        <v>53501.0</v>
      </c>
      <c s="25" r="R91">
        <v>53045.0</v>
      </c>
      <c s="1" r="Y91">
        <v>32.0</v>
      </c>
      <c s="25" r="Z91">
        <v>517993.0</v>
      </c>
      <c s="25" r="AA91">
        <v>394853.0</v>
      </c>
      <c s="25" r="AB91">
        <v>298158.0</v>
      </c>
      <c s="25" r="AC91">
        <v>218596.0</v>
      </c>
    </row>
    <row r="92">
      <c s="1" r="A92">
        <v>64.0</v>
      </c>
      <c s="24" r="B92">
        <v>60814.0</v>
      </c>
      <c s="24" r="C92">
        <v>52668.0</v>
      </c>
      <c s="24" r="D92">
        <v>40323.0</v>
      </c>
      <c s="24" r="E92">
        <v>35225.0</v>
      </c>
      <c s="24" r="F92">
        <v>116886.0</v>
      </c>
      <c s="24" r="G92">
        <v>94498.0</v>
      </c>
      <c s="24" r="H92">
        <v>68210.0</v>
      </c>
      <c s="25" r="I92">
        <v>54473.0</v>
      </c>
      <c s="25" r="J92">
        <v>517993.0</v>
      </c>
      <c s="25" r="K92">
        <v>398636.0</v>
      </c>
      <c s="25" r="L92">
        <v>304429.0</v>
      </c>
      <c s="25" r="M92">
        <v>219703.0</v>
      </c>
      <c s="1" r="N92">
        <v>64.0</v>
      </c>
      <c s="24" r="O92">
        <v>116886.0</v>
      </c>
      <c s="24" r="P92">
        <v>94498.0</v>
      </c>
      <c s="24" r="Q92">
        <v>68210.0</v>
      </c>
      <c s="25" r="R92">
        <v>54473.0</v>
      </c>
      <c s="1" r="Y92">
        <v>64.0</v>
      </c>
      <c s="25" r="Z92">
        <v>517993.0</v>
      </c>
      <c s="25" r="AA92">
        <v>398636.0</v>
      </c>
      <c s="25" r="AB92">
        <v>304429.0</v>
      </c>
      <c s="25" r="AC92">
        <v>219703.0</v>
      </c>
    </row>
    <row r="93">
      <c s="1" r="A93">
        <v>128.0</v>
      </c>
      <c s="24" r="B93">
        <v>60814.0</v>
      </c>
      <c s="24" r="C93">
        <v>58117.0</v>
      </c>
      <c s="24" r="D93">
        <v>47606.0</v>
      </c>
      <c s="24" r="E93">
        <v>37297.0</v>
      </c>
      <c s="24" r="F93">
        <v>116886.0</v>
      </c>
      <c s="24" r="G93">
        <v>99661.0</v>
      </c>
      <c s="24" r="H93">
        <v>73322.0</v>
      </c>
      <c s="24" r="I93">
        <v>56661.0</v>
      </c>
      <c s="1" r="N93">
        <v>128.0</v>
      </c>
      <c s="24" r="O93">
        <v>116886.0</v>
      </c>
      <c s="24" r="P93">
        <v>99661.0</v>
      </c>
      <c s="24" r="Q93">
        <v>73322.0</v>
      </c>
      <c s="24" r="R93">
        <v>56661.0</v>
      </c>
      <c s="1" r="Y93">
        <v>128.0</v>
      </c>
      <c s="25" r="Z93">
        <v>517993.0</v>
      </c>
      <c s="25" r="AA93">
        <v>405765.0</v>
      </c>
      <c s="25" r="AB93">
        <v>310989.0</v>
      </c>
      <c s="25" r="AC93">
        <v>226683.0</v>
      </c>
    </row>
    <row r="94">
      <c s="1" r="A94">
        <v>256.0</v>
      </c>
      <c s="24" r="B94">
        <v>60814.0</v>
      </c>
      <c s="24" r="C94">
        <v>66059.0</v>
      </c>
      <c s="24" r="D94">
        <v>55200.0</v>
      </c>
      <c s="24" r="E94">
        <v>46421.0</v>
      </c>
      <c s="24" r="F94">
        <v>116886.0</v>
      </c>
      <c s="24" r="G94">
        <v>108815.0</v>
      </c>
      <c s="24" r="H94">
        <v>82715.0</v>
      </c>
      <c s="25" r="I94">
        <v>70028.0</v>
      </c>
      <c s="1" r="N94">
        <v>256.0</v>
      </c>
      <c s="24" r="O94">
        <v>116886.0</v>
      </c>
      <c s="24" r="P94">
        <v>108815.0</v>
      </c>
      <c s="24" r="Q94">
        <v>82715.0</v>
      </c>
      <c s="25" r="R94">
        <v>70028.0</v>
      </c>
      <c s="1" r="Y94">
        <v>256.0</v>
      </c>
      <c s="25" r="Z94">
        <v>517993.0</v>
      </c>
      <c s="25" r="AA94">
        <v>413303.0</v>
      </c>
      <c s="25" r="AB94">
        <v>318263.0</v>
      </c>
      <c s="25" r="AC94">
        <v>280778.0</v>
      </c>
    </row>
    <row r="95">
      <c s="1" r="A95">
        <v>512.0</v>
      </c>
      <c s="24" r="B95">
        <v>60814.0</v>
      </c>
      <c s="24" r="C95">
        <v>81729.0</v>
      </c>
      <c s="24" r="D95">
        <v>80970.0</v>
      </c>
      <c s="24" r="E95">
        <v>72650.0</v>
      </c>
      <c s="24" r="F95">
        <v>116886.0</v>
      </c>
      <c s="24" r="G95">
        <v>123998.0</v>
      </c>
      <c s="24" r="H95">
        <v>115455.0</v>
      </c>
      <c s="25" r="I95">
        <v>94344.0</v>
      </c>
      <c s="1" r="N95">
        <v>512.0</v>
      </c>
      <c s="24" r="O95">
        <v>116886.0</v>
      </c>
      <c s="24" r="P95">
        <v>123998.0</v>
      </c>
      <c s="24" r="Q95">
        <v>115455.0</v>
      </c>
      <c s="25" r="R95">
        <v>94344.0</v>
      </c>
      <c s="1" r="Y95">
        <v>512.0</v>
      </c>
      <c s="25" r="Z95">
        <v>517993.0</v>
      </c>
      <c s="25" r="AA95">
        <v>428949.0</v>
      </c>
      <c s="25" r="AB95">
        <v>387013.0</v>
      </c>
      <c s="25" r="AC95">
        <v>350851.0</v>
      </c>
    </row>
    <row r="96">
      <c s="1" r="A96">
        <v>1024.0</v>
      </c>
      <c s="24" r="B96">
        <v>60814.0</v>
      </c>
      <c s="24" r="C96">
        <v>131504.0</v>
      </c>
      <c s="24" r="D96">
        <v>136128.0</v>
      </c>
      <c s="24" r="E96">
        <v>118052.0</v>
      </c>
      <c s="24" r="F96">
        <v>116886.0</v>
      </c>
      <c s="24" r="G96">
        <v>175126.0</v>
      </c>
      <c s="24" r="H96">
        <v>165394.0</v>
      </c>
      <c s="25" r="I96">
        <v>147029.0</v>
      </c>
      <c s="1" r="N96">
        <v>1024.0</v>
      </c>
      <c s="24" r="O96">
        <v>116886.0</v>
      </c>
      <c s="24" r="P96">
        <v>175126.0</v>
      </c>
      <c s="24" r="Q96">
        <v>165394.0</v>
      </c>
      <c s="25" r="R96">
        <v>147029.0</v>
      </c>
      <c s="1" r="Y96">
        <v>1024.0</v>
      </c>
      <c s="25" r="Z96">
        <v>517993.0</v>
      </c>
      <c s="25" r="AA96">
        <v>505765.0</v>
      </c>
      <c s="25" r="AB96">
        <v>465668.0</v>
      </c>
      <c s="25" r="AC96">
        <v>415645.0</v>
      </c>
    </row>
    <row r="97">
      <c t="s" s="1" r="B97">
        <v>1425</v>
      </c>
      <c t="s" s="1" r="O97">
        <v>1426</v>
      </c>
      <c t="s" s="1" r="Z97">
        <v>1427</v>
      </c>
    </row>
    <row r="106">
      <c t="s" s="1" r="A106">
        <v>1428</v>
      </c>
      <c t="s" s="1" r="B106">
        <v>1429</v>
      </c>
      <c t="s" s="1" r="C106">
        <v>1430</v>
      </c>
      <c t="s" s="1" r="D106">
        <v>1431</v>
      </c>
      <c t="s" s="1" r="E106">
        <v>1432</v>
      </c>
      <c t="s" s="1" r="F106">
        <v>1433</v>
      </c>
      <c t="s" s="1" r="G106">
        <v>1434</v>
      </c>
      <c t="s" s="1" r="H106">
        <v>1435</v>
      </c>
      <c t="s" s="1" r="I106">
        <v>1436</v>
      </c>
      <c t="s" s="1" r="J106">
        <v>1437</v>
      </c>
      <c t="s" s="1" r="K106">
        <v>1438</v>
      </c>
      <c t="s" s="1" r="L106">
        <v>1439</v>
      </c>
      <c t="s" s="1" r="M106">
        <v>1440</v>
      </c>
      <c t="s" s="1" r="N106">
        <v>1441</v>
      </c>
      <c t="s" s="1" r="O106">
        <v>1442</v>
      </c>
      <c t="s" s="1" r="P106">
        <v>1443</v>
      </c>
      <c t="s" s="1" r="Q106">
        <v>1444</v>
      </c>
      <c t="s" s="1" r="R106">
        <v>1445</v>
      </c>
      <c t="s" s="1" r="Y106">
        <v>1446</v>
      </c>
      <c t="s" s="1" r="Z106">
        <v>1447</v>
      </c>
      <c t="s" s="1" r="AA106">
        <v>1448</v>
      </c>
      <c t="s" s="1" r="AB106">
        <v>1449</v>
      </c>
      <c t="s" s="1" r="AC106">
        <v>1450</v>
      </c>
    </row>
    <row r="107">
      <c s="1" r="A107">
        <v>1.0</v>
      </c>
      <c s="24" r="B107">
        <v>0.4</v>
      </c>
      <c s="24" r="C107">
        <v>0.2</v>
      </c>
      <c s="24" r="D107">
        <v>0.2</v>
      </c>
      <c s="24" r="E107">
        <v>0.2</v>
      </c>
      <c s="24" r="F107">
        <v>0.4</v>
      </c>
      <c s="24" r="G107">
        <v>0.3</v>
      </c>
      <c s="24" r="H107">
        <v>0.1</v>
      </c>
      <c s="24" r="I107">
        <v>0.1</v>
      </c>
      <c s="24" r="J107">
        <v>0.3</v>
      </c>
      <c s="24" r="K107">
        <v>0.2</v>
      </c>
      <c s="24" r="L107">
        <v>0.2</v>
      </c>
      <c s="24" r="M107">
        <v>0.1</v>
      </c>
      <c s="1" r="N107">
        <v>1.0</v>
      </c>
      <c s="24" r="O107">
        <v>0.4</v>
      </c>
      <c s="24" r="P107">
        <v>0.3</v>
      </c>
      <c s="24" r="Q107">
        <v>0.1</v>
      </c>
      <c s="24" r="R107">
        <v>0.1</v>
      </c>
      <c s="1" r="Y107">
        <v>1.0</v>
      </c>
      <c s="24" r="Z107">
        <v>0.3</v>
      </c>
      <c s="24" r="AA107">
        <v>0.2</v>
      </c>
      <c s="24" r="AB107">
        <v>0.2</v>
      </c>
      <c s="24" r="AC107">
        <v>0.1</v>
      </c>
    </row>
    <row r="108">
      <c s="1" r="A108">
        <v>2.0</v>
      </c>
      <c s="24" r="B108">
        <v>0.4</v>
      </c>
      <c s="24" r="C108">
        <v>0.2</v>
      </c>
      <c s="24" r="D108">
        <v>0.2</v>
      </c>
      <c s="24" r="E108">
        <v>0.2</v>
      </c>
      <c s="24" r="F108">
        <v>0.4</v>
      </c>
      <c s="24" r="G108">
        <v>0.3</v>
      </c>
      <c s="24" r="H108">
        <v>0.1</v>
      </c>
      <c s="24" r="I108">
        <v>0.1</v>
      </c>
      <c s="24" r="J108">
        <v>0.3</v>
      </c>
      <c s="24" r="K108">
        <v>0.2</v>
      </c>
      <c s="24" r="L108">
        <v>0.2</v>
      </c>
      <c s="24" r="M108">
        <v>0.1</v>
      </c>
      <c s="1" r="N108">
        <v>2.0</v>
      </c>
      <c s="24" r="O108">
        <v>0.4</v>
      </c>
      <c s="24" r="P108">
        <v>0.3</v>
      </c>
      <c s="24" r="Q108">
        <v>0.1</v>
      </c>
      <c s="24" r="R108">
        <v>0.1</v>
      </c>
      <c s="1" r="Y108">
        <v>2.0</v>
      </c>
      <c s="24" r="Z108">
        <v>0.3</v>
      </c>
      <c s="24" r="AA108">
        <v>0.2</v>
      </c>
      <c s="24" r="AB108">
        <v>0.2</v>
      </c>
      <c s="24" r="AC108">
        <v>0.1</v>
      </c>
    </row>
    <row r="109">
      <c s="1" r="A109">
        <v>4.0</v>
      </c>
      <c s="24" r="B109">
        <v>0.3</v>
      </c>
      <c s="24" r="C109">
        <v>0.2</v>
      </c>
      <c s="24" r="D109">
        <v>0.2</v>
      </c>
      <c s="24" r="E109">
        <v>0.2</v>
      </c>
      <c s="24" r="F109">
        <v>0.4</v>
      </c>
      <c s="24" r="G109">
        <v>0.3</v>
      </c>
      <c s="24" r="H109">
        <v>0.1</v>
      </c>
      <c s="24" r="I109">
        <v>0.1</v>
      </c>
      <c s="24" r="J109">
        <v>0.3</v>
      </c>
      <c s="24" r="K109">
        <v>0.2</v>
      </c>
      <c s="24" r="L109">
        <v>0.2</v>
      </c>
      <c s="24" r="M109">
        <v>0.1</v>
      </c>
      <c s="1" r="N109">
        <v>4.0</v>
      </c>
      <c s="24" r="O109">
        <v>0.4</v>
      </c>
      <c s="24" r="P109">
        <v>0.3</v>
      </c>
      <c s="24" r="Q109">
        <v>0.1</v>
      </c>
      <c s="24" r="R109">
        <v>0.1</v>
      </c>
      <c s="1" r="Y109">
        <v>4.0</v>
      </c>
      <c s="24" r="Z109">
        <v>0.3</v>
      </c>
      <c s="24" r="AA109">
        <v>0.2</v>
      </c>
      <c s="24" r="AB109">
        <v>0.2</v>
      </c>
      <c s="24" r="AC109">
        <v>0.1</v>
      </c>
    </row>
    <row r="110">
      <c s="1" r="A110">
        <v>8.0</v>
      </c>
      <c s="24" r="B110">
        <v>0.3</v>
      </c>
      <c s="24" r="C110">
        <v>0.2</v>
      </c>
      <c s="24" r="D110">
        <v>0.2</v>
      </c>
      <c s="24" r="E110">
        <v>0.2</v>
      </c>
      <c s="24" r="F110">
        <v>0.3</v>
      </c>
      <c s="24" r="G110">
        <v>0.3</v>
      </c>
      <c s="24" r="H110">
        <v>0.1</v>
      </c>
      <c s="24" r="I110">
        <v>0.1</v>
      </c>
      <c s="24" r="J110">
        <v>0.3</v>
      </c>
      <c s="24" r="K110">
        <v>0.2</v>
      </c>
      <c s="24" r="L110">
        <v>0.2</v>
      </c>
      <c s="24" r="M110">
        <v>0.1</v>
      </c>
      <c s="1" r="N110">
        <v>8.0</v>
      </c>
      <c s="24" r="O110">
        <v>0.3</v>
      </c>
      <c s="24" r="P110">
        <v>0.3</v>
      </c>
      <c s="24" r="Q110">
        <v>0.1</v>
      </c>
      <c s="24" r="R110">
        <v>0.1</v>
      </c>
      <c s="1" r="Y110">
        <v>8.0</v>
      </c>
      <c s="24" r="Z110">
        <v>0.3</v>
      </c>
      <c s="24" r="AA110">
        <v>0.2</v>
      </c>
      <c s="24" r="AB110">
        <v>0.2</v>
      </c>
      <c s="24" r="AC110">
        <v>0.1</v>
      </c>
    </row>
    <row r="111">
      <c s="1" r="A111">
        <v>16.0</v>
      </c>
      <c s="24" r="B111">
        <v>0.4</v>
      </c>
      <c s="24" r="C111">
        <v>0.2</v>
      </c>
      <c s="24" r="D111">
        <v>0.2</v>
      </c>
      <c s="24" r="E111">
        <v>0.2</v>
      </c>
      <c s="24" r="F111">
        <v>0.3</v>
      </c>
      <c s="24" r="G111">
        <v>0.3</v>
      </c>
      <c s="24" r="H111">
        <v>0.1</v>
      </c>
      <c s="24" r="I111">
        <v>0.1</v>
      </c>
      <c s="24" r="J111">
        <v>0.3</v>
      </c>
      <c s="24" r="K111">
        <v>0.2</v>
      </c>
      <c s="24" r="L111">
        <v>0.2</v>
      </c>
      <c s="24" r="M111">
        <v>0.1</v>
      </c>
      <c s="1" r="N111">
        <v>16.0</v>
      </c>
      <c s="24" r="O111">
        <v>0.3</v>
      </c>
      <c s="24" r="P111">
        <v>0.3</v>
      </c>
      <c s="24" r="Q111">
        <v>0.1</v>
      </c>
      <c s="24" r="R111">
        <v>0.1</v>
      </c>
      <c s="1" r="Y111">
        <v>16.0</v>
      </c>
      <c s="24" r="Z111">
        <v>0.3</v>
      </c>
      <c s="24" r="AA111">
        <v>0.2</v>
      </c>
      <c s="24" r="AB111">
        <v>0.2</v>
      </c>
      <c s="24" r="AC111">
        <v>0.1</v>
      </c>
    </row>
    <row r="112">
      <c s="1" r="A112">
        <v>32.0</v>
      </c>
      <c s="24" r="B112">
        <v>0.4</v>
      </c>
      <c s="24" r="C112">
        <v>0.3</v>
      </c>
      <c s="24" r="D112">
        <v>0.2</v>
      </c>
      <c s="24" r="E112">
        <v>0.2</v>
      </c>
      <c s="24" r="F112">
        <v>0.3</v>
      </c>
      <c s="24" r="G112">
        <v>0.3</v>
      </c>
      <c s="24" r="H112">
        <v>0.1</v>
      </c>
      <c s="24" r="I112">
        <v>0.1</v>
      </c>
      <c s="24" r="J112">
        <v>0.3</v>
      </c>
      <c s="24" r="K112">
        <v>0.2</v>
      </c>
      <c s="24" r="L112">
        <v>0.2</v>
      </c>
      <c s="24" r="M112">
        <v>0.1</v>
      </c>
      <c s="1" r="N112">
        <v>32.0</v>
      </c>
      <c s="24" r="O112">
        <v>0.3</v>
      </c>
      <c s="24" r="P112">
        <v>0.3</v>
      </c>
      <c s="24" r="Q112">
        <v>0.1</v>
      </c>
      <c s="24" r="R112">
        <v>0.1</v>
      </c>
      <c s="1" r="Y112">
        <v>32.0</v>
      </c>
      <c s="24" r="Z112">
        <v>0.3</v>
      </c>
      <c s="24" r="AA112">
        <v>0.2</v>
      </c>
      <c s="24" r="AB112">
        <v>0.2</v>
      </c>
      <c s="24" r="AC112">
        <v>0.1</v>
      </c>
    </row>
    <row r="113">
      <c s="1" r="A113">
        <v>64.0</v>
      </c>
      <c s="24" r="B113">
        <v>0.4</v>
      </c>
      <c s="24" r="C113">
        <v>0.3</v>
      </c>
      <c s="24" r="D113">
        <v>0.2</v>
      </c>
      <c s="24" r="E113">
        <v>0.2</v>
      </c>
      <c s="24" r="F113">
        <v>0.3</v>
      </c>
      <c s="24" r="G113">
        <v>0.3</v>
      </c>
      <c s="24" r="H113">
        <v>0.2</v>
      </c>
      <c s="24" r="I113">
        <v>0.1</v>
      </c>
      <c s="24" r="J113">
        <v>0.3</v>
      </c>
      <c s="24" r="K113">
        <v>0.2</v>
      </c>
      <c s="24" r="L113">
        <v>0.2</v>
      </c>
      <c s="24" r="M113">
        <v>0.1</v>
      </c>
      <c s="1" r="N113">
        <v>64.0</v>
      </c>
      <c s="24" r="O113">
        <v>0.3</v>
      </c>
      <c s="24" r="P113">
        <v>0.3</v>
      </c>
      <c s="24" r="Q113">
        <v>0.2</v>
      </c>
      <c s="24" r="R113">
        <v>0.1</v>
      </c>
      <c s="1" r="Y113">
        <v>64.0</v>
      </c>
      <c s="24" r="Z113">
        <v>0.3</v>
      </c>
      <c s="24" r="AA113">
        <v>0.2</v>
      </c>
      <c s="24" r="AB113">
        <v>0.2</v>
      </c>
      <c s="24" r="AC113">
        <v>0.1</v>
      </c>
    </row>
    <row r="114">
      <c s="1" r="A114">
        <v>128.0</v>
      </c>
      <c s="24" r="B114">
        <v>0.4</v>
      </c>
      <c s="24" r="C114">
        <v>0.3</v>
      </c>
      <c s="24" r="D114">
        <v>0.3</v>
      </c>
      <c s="24" r="E114">
        <v>0.2</v>
      </c>
      <c s="1" r="N114">
        <v>128.0</v>
      </c>
      <c s="24" r="O114">
        <v>0.3</v>
      </c>
      <c s="24" r="P114">
        <v>0.3</v>
      </c>
      <c s="24" r="Q114">
        <v>0.2</v>
      </c>
      <c s="24" r="R114">
        <v>0.1</v>
      </c>
      <c s="1" r="Y114">
        <v>128.0</v>
      </c>
      <c s="24" r="Z114">
        <v>0.3</v>
      </c>
      <c s="24" r="AA114">
        <v>0.2</v>
      </c>
      <c s="24" r="AB114">
        <v>0.2</v>
      </c>
      <c s="24" r="AC114">
        <v>0.1</v>
      </c>
    </row>
    <row r="115">
      <c s="1" r="A115">
        <v>256.0</v>
      </c>
      <c s="24" r="B115">
        <v>0.4</v>
      </c>
      <c s="24" r="C115">
        <v>0.4</v>
      </c>
      <c s="24" r="D115">
        <v>0.3</v>
      </c>
      <c s="24" r="E115">
        <v>0.3</v>
      </c>
      <c s="1" r="N115">
        <v>256.0</v>
      </c>
      <c s="24" r="O115">
        <v>0.3</v>
      </c>
      <c s="24" r="P115">
        <v>0.3</v>
      </c>
      <c s="24" r="Q115">
        <v>0.2</v>
      </c>
      <c s="24" r="R115">
        <v>0.2</v>
      </c>
      <c s="1" r="Y115">
        <v>256.0</v>
      </c>
      <c s="24" r="Z115">
        <v>0.3</v>
      </c>
      <c s="24" r="AA115">
        <v>0.2</v>
      </c>
      <c s="24" r="AB115">
        <v>0.2</v>
      </c>
      <c s="24" r="AC115">
        <v>0.2</v>
      </c>
    </row>
    <row r="116">
      <c s="1" r="A116">
        <v>512.0</v>
      </c>
      <c s="24" r="B116">
        <v>0.4</v>
      </c>
      <c s="24" r="C116">
        <v>0.5</v>
      </c>
      <c s="24" r="D116">
        <v>0.5</v>
      </c>
      <c s="24" r="E116">
        <v>0.4</v>
      </c>
      <c s="1" r="N116">
        <v>512.0</v>
      </c>
      <c s="24" r="O116">
        <v>0.3</v>
      </c>
      <c s="24" r="P116">
        <v>0.4</v>
      </c>
      <c s="24" r="Q116">
        <v>0.3</v>
      </c>
      <c s="24" r="R116">
        <v>0.3</v>
      </c>
      <c s="1" r="Y116">
        <v>512.0</v>
      </c>
      <c s="24" r="Z116">
        <v>0.3</v>
      </c>
      <c s="24" r="AA116">
        <v>0.3</v>
      </c>
      <c s="24" r="AB116">
        <v>0.2</v>
      </c>
      <c s="24" r="AC116">
        <v>0.2</v>
      </c>
    </row>
    <row r="117">
      <c s="1" r="A117">
        <v>1024.0</v>
      </c>
      <c s="24" r="B117">
        <v>0.4</v>
      </c>
      <c s="24" r="C117">
        <v>0.8</v>
      </c>
      <c s="24" r="D117">
        <v>0.8</v>
      </c>
      <c s="24" r="E117">
        <v>0.7</v>
      </c>
      <c s="1" r="N117">
        <v>1024.0</v>
      </c>
      <c s="24" r="O117">
        <v>0.3</v>
      </c>
      <c s="24" r="P117">
        <v>0.5</v>
      </c>
      <c s="24" r="Q117">
        <v>0.5</v>
      </c>
      <c s="24" r="R117">
        <v>0.4</v>
      </c>
      <c s="1" r="Y117">
        <v>1024.0</v>
      </c>
      <c s="24" r="Z117">
        <v>0.3</v>
      </c>
      <c s="24" r="AA117">
        <v>0.3</v>
      </c>
      <c s="24" r="AB117">
        <v>0.3</v>
      </c>
      <c s="24" r="AC117">
        <v>0.3</v>
      </c>
    </row>
    <row r="118">
      <c t="s" s="1" r="B118">
        <v>1451</v>
      </c>
      <c t="s" s="1" r="O118">
        <v>1452</v>
      </c>
      <c t="s" s="1" r="Z118">
        <v>1453</v>
      </c>
    </row>
    <row r="124">
      <c t="s" s="1" r="A124">
        <v>1454</v>
      </c>
      <c t="s" s="1" r="B124">
        <v>1455</v>
      </c>
      <c t="s" s="1" r="C124">
        <v>1456</v>
      </c>
      <c t="s" s="1" r="D124">
        <v>1457</v>
      </c>
      <c t="s" s="1" r="E124">
        <v>1458</v>
      </c>
      <c t="s" s="1" r="N124">
        <v>1459</v>
      </c>
      <c t="s" s="1" r="O124">
        <v>1460</v>
      </c>
      <c t="s" s="1" r="P124">
        <v>1461</v>
      </c>
      <c t="s" s="1" r="Q124">
        <v>1462</v>
      </c>
      <c t="s" s="1" r="R124">
        <v>1463</v>
      </c>
      <c t="s" s="1" r="Y124">
        <v>1464</v>
      </c>
      <c t="s" s="1" r="Z124">
        <v>1465</v>
      </c>
      <c t="s" s="1" r="AA124">
        <v>1466</v>
      </c>
      <c t="s" s="1" r="AB124">
        <v>1467</v>
      </c>
      <c t="s" s="1" r="AC124">
        <v>1468</v>
      </c>
    </row>
    <row r="125">
      <c s="1" r="A125">
        <v>1.0</v>
      </c>
      <c t="str" s="26" r="B125">
        <f ref="B125:E125" t="shared" si="73">DIVIDE(B86, 50000)</f>
        <v>1.14</v>
      </c>
      <c t="str" s="26" r="C125">
        <f t="shared" si="73"/>
        <v>0.77</v>
      </c>
      <c t="str" s="26" r="D125">
        <f t="shared" si="73"/>
        <v>0.61</v>
      </c>
      <c t="str" s="26" r="E125">
        <f t="shared" si="73"/>
        <v>0.61</v>
      </c>
      <c s="1" r="N125">
        <v>1.0</v>
      </c>
      <c t="str" s="26" r="O125">
        <f ref="O125:R125" t="shared" si="74">DIVIDE(O86, 100000)</f>
        <v>1.13</v>
      </c>
      <c t="str" s="26" r="P125">
        <f t="shared" si="74"/>
        <v>0.84</v>
      </c>
      <c t="str" s="26" r="Q125">
        <f t="shared" si="74"/>
        <v>0.50</v>
      </c>
      <c t="str" s="26" r="R125">
        <f t="shared" si="74"/>
        <v>0.49</v>
      </c>
      <c s="1" r="Y125">
        <v>1.0</v>
      </c>
      <c t="str" s="26" r="Z125">
        <f ref="Z125:AC125" t="shared" si="75">DIVIDE(Z86, 500000)</f>
        <v>1.03</v>
      </c>
      <c t="str" s="26" r="AA125">
        <f t="shared" si="75"/>
        <v>0.78</v>
      </c>
      <c t="str" s="26" r="AB125">
        <f t="shared" si="75"/>
        <v>0.59</v>
      </c>
      <c t="str" s="26" r="AC125">
        <f t="shared" si="75"/>
        <v>0.42</v>
      </c>
    </row>
    <row r="126">
      <c s="1" r="A126">
        <v>2.0</v>
      </c>
      <c t="str" s="26" r="B126">
        <f ref="B126:E126" t="shared" si="76">DIVIDE(B87, 50000)</f>
        <v>1.15</v>
      </c>
      <c t="str" s="26" r="C126">
        <f t="shared" si="76"/>
        <v>0.78</v>
      </c>
      <c t="str" s="26" r="D126">
        <f t="shared" si="76"/>
        <v>0.62</v>
      </c>
      <c t="str" s="26" r="E126">
        <f t="shared" si="76"/>
        <v>0.63</v>
      </c>
      <c s="1" r="N126">
        <v>2.0</v>
      </c>
      <c t="str" s="26" r="O126">
        <f ref="O126:R126" t="shared" si="77">DIVIDE(O87, 100000)</f>
        <v>1.14</v>
      </c>
      <c t="str" s="26" r="P126">
        <f t="shared" si="77"/>
        <v>0.85</v>
      </c>
      <c t="str" s="26" r="Q126">
        <f t="shared" si="77"/>
        <v>0.51</v>
      </c>
      <c t="str" s="26" r="R126">
        <f t="shared" si="77"/>
        <v>0.50</v>
      </c>
      <c s="1" r="Y126">
        <v>2.0</v>
      </c>
      <c t="str" s="26" r="Z126">
        <f ref="Z126:AC126" t="shared" si="78">DIVIDE(Z87, 500000)</f>
        <v>1.03</v>
      </c>
      <c t="str" s="26" r="AA126">
        <f t="shared" si="78"/>
        <v>0.78</v>
      </c>
      <c t="str" s="26" r="AB126">
        <f t="shared" si="78"/>
        <v>0.59</v>
      </c>
      <c t="str" s="26" r="AC126">
        <f t="shared" si="78"/>
        <v>0.43</v>
      </c>
    </row>
    <row r="127">
      <c s="1" r="A127">
        <v>4.0</v>
      </c>
      <c t="str" s="26" r="B127">
        <f ref="B127:E127" t="shared" si="79">DIVIDE(B88, 50000)</f>
        <v>1.16</v>
      </c>
      <c t="str" s="26" r="C127">
        <f t="shared" si="79"/>
        <v>0.78</v>
      </c>
      <c t="str" s="26" r="D127">
        <f t="shared" si="79"/>
        <v>0.63</v>
      </c>
      <c t="str" s="26" r="E127">
        <f t="shared" si="79"/>
        <v>0.64</v>
      </c>
      <c s="1" r="N127">
        <v>4.0</v>
      </c>
      <c t="str" s="26" r="O127">
        <f ref="O127:R127" t="shared" si="80">DIVIDE(O88, 100000)</f>
        <v>1.14</v>
      </c>
      <c t="str" s="26" r="P127">
        <f t="shared" si="80"/>
        <v>0.85</v>
      </c>
      <c t="str" s="26" r="Q127">
        <f t="shared" si="80"/>
        <v>0.51</v>
      </c>
      <c t="str" s="26" r="R127">
        <f t="shared" si="80"/>
        <v>0.50</v>
      </c>
      <c s="1" r="Y127">
        <v>4.0</v>
      </c>
      <c t="str" s="26" r="Z127">
        <f ref="Z127:AC127" t="shared" si="81">DIVIDE(Z88, 500000)</f>
        <v>1.03</v>
      </c>
      <c t="str" s="26" r="AA127">
        <f t="shared" si="81"/>
        <v>0.78</v>
      </c>
      <c t="str" s="26" r="AB127">
        <f t="shared" si="81"/>
        <v>0.59</v>
      </c>
      <c t="str" s="26" r="AC127">
        <f t="shared" si="81"/>
        <v>0.43</v>
      </c>
    </row>
    <row r="128">
      <c s="1" r="A128">
        <v>8.0</v>
      </c>
      <c t="str" s="26" r="B128">
        <f ref="B128:E128" t="shared" si="82">DIVIDE(B89, 50000)</f>
        <v>1.18</v>
      </c>
      <c t="str" s="26" r="C128">
        <f t="shared" si="82"/>
        <v>0.79</v>
      </c>
      <c t="str" s="26" r="D128">
        <f t="shared" si="82"/>
        <v>0.64</v>
      </c>
      <c t="str" s="26" r="E128">
        <f t="shared" si="82"/>
        <v>0.64</v>
      </c>
      <c s="1" r="N128">
        <v>8.0</v>
      </c>
      <c t="str" s="26" r="O128">
        <f ref="O128:R128" t="shared" si="83">DIVIDE(O89, 100000)</f>
        <v>1.15</v>
      </c>
      <c t="str" s="26" r="P128">
        <f t="shared" si="83"/>
        <v>0.85</v>
      </c>
      <c t="str" s="26" r="Q128">
        <f t="shared" si="83"/>
        <v>0.51</v>
      </c>
      <c t="str" s="26" r="R128">
        <f t="shared" si="83"/>
        <v>0.51</v>
      </c>
      <c s="1" r="Y128">
        <v>8.0</v>
      </c>
      <c t="str" s="26" r="Z128">
        <f ref="Z128:AC128" t="shared" si="84">DIVIDE(Z89, 500000)</f>
        <v>1.03</v>
      </c>
      <c t="str" s="26" r="AA128">
        <f t="shared" si="84"/>
        <v>0.78</v>
      </c>
      <c t="str" s="26" r="AB128">
        <f t="shared" si="84"/>
        <v>0.59</v>
      </c>
      <c t="str" s="26" r="AC128">
        <f t="shared" si="84"/>
        <v>0.43</v>
      </c>
    </row>
    <row r="129">
      <c s="1" r="A129">
        <v>16.0</v>
      </c>
      <c t="str" s="26" r="B129">
        <f ref="B129:E129" t="shared" si="85">DIVIDE(B90, 50000)</f>
        <v>1.22</v>
      </c>
      <c t="str" s="26" r="C129">
        <f t="shared" si="85"/>
        <v>0.84</v>
      </c>
      <c t="str" s="26" r="D129">
        <f t="shared" si="85"/>
        <v>0.65</v>
      </c>
      <c t="str" s="26" r="E129">
        <f t="shared" si="85"/>
        <v>0.66</v>
      </c>
      <c s="1" r="N129">
        <v>16.0</v>
      </c>
      <c t="str" s="26" r="O129">
        <f ref="O129:R129" t="shared" si="86">DIVIDE(O90, 100000)</f>
        <v>1.17</v>
      </c>
      <c t="str" s="26" r="P129">
        <f t="shared" si="86"/>
        <v>0.87</v>
      </c>
      <c t="str" s="26" r="Q129">
        <f t="shared" si="86"/>
        <v>0.52</v>
      </c>
      <c t="str" s="26" r="R129">
        <f t="shared" si="86"/>
        <v>0.52</v>
      </c>
      <c s="1" r="Y129">
        <v>16.0</v>
      </c>
      <c t="str" s="26" r="Z129">
        <f ref="Z129:AC129" t="shared" si="87">DIVIDE(Z90, 500000)</f>
        <v>1.04</v>
      </c>
      <c t="str" s="26" r="AA129">
        <f t="shared" si="87"/>
        <v>0.78</v>
      </c>
      <c t="str" s="26" r="AB129">
        <f t="shared" si="87"/>
        <v>0.59</v>
      </c>
      <c t="str" s="26" r="AC129">
        <f t="shared" si="87"/>
        <v>0.44</v>
      </c>
    </row>
    <row r="130">
      <c s="1" r="A130">
        <v>32.0</v>
      </c>
      <c t="str" s="26" r="B130">
        <f ref="B130:E130" t="shared" si="88">DIVIDE(B91, 50000)</f>
        <v>1.22</v>
      </c>
      <c t="str" s="26" r="C130">
        <f t="shared" si="88"/>
        <v>0.99</v>
      </c>
      <c t="str" s="26" r="D130">
        <f t="shared" si="88"/>
        <v>0.66</v>
      </c>
      <c t="str" s="26" r="E130">
        <f t="shared" si="88"/>
        <v>0.67</v>
      </c>
      <c s="1" r="N130">
        <v>32.0</v>
      </c>
      <c t="str" s="26" r="O130">
        <f ref="O130:R130" t="shared" si="89">DIVIDE(O91, 100000)</f>
        <v>1.17</v>
      </c>
      <c t="str" s="26" r="P130">
        <f t="shared" si="89"/>
        <v>0.92</v>
      </c>
      <c t="str" s="26" r="Q130">
        <f t="shared" si="89"/>
        <v>0.54</v>
      </c>
      <c t="str" s="26" r="R130">
        <f t="shared" si="89"/>
        <v>0.53</v>
      </c>
      <c s="1" r="Y130">
        <v>32.0</v>
      </c>
      <c t="str" s="26" r="Z130">
        <f ref="Z130:AC130" t="shared" si="90">DIVIDE(Z91, 500000)</f>
        <v>1.04</v>
      </c>
      <c t="str" s="26" r="AA130">
        <f t="shared" si="90"/>
        <v>0.79</v>
      </c>
      <c t="str" s="26" r="AB130">
        <f t="shared" si="90"/>
        <v>0.60</v>
      </c>
      <c t="str" s="26" r="AC130">
        <f t="shared" si="90"/>
        <v>0.44</v>
      </c>
    </row>
    <row r="131">
      <c s="1" r="A131">
        <v>64.0</v>
      </c>
      <c t="str" s="26" r="B131">
        <f ref="B131:E131" t="shared" si="91">DIVIDE(B92, 50000)</f>
        <v>1.22</v>
      </c>
      <c t="str" s="26" r="C131">
        <f t="shared" si="91"/>
        <v>1.05</v>
      </c>
      <c t="str" s="26" r="D131">
        <f t="shared" si="91"/>
        <v>0.81</v>
      </c>
      <c t="str" s="26" r="E131">
        <f t="shared" si="91"/>
        <v>0.70</v>
      </c>
      <c s="1" r="N131">
        <v>64.0</v>
      </c>
      <c t="str" s="26" r="O131">
        <f ref="O131:R131" t="shared" si="92">DIVIDE(O92, 100000)</f>
        <v>1.17</v>
      </c>
      <c t="str" s="26" r="P131">
        <f t="shared" si="92"/>
        <v>0.94</v>
      </c>
      <c t="str" s="26" r="Q131">
        <f t="shared" si="92"/>
        <v>0.68</v>
      </c>
      <c t="str" s="26" r="R131">
        <f t="shared" si="92"/>
        <v>0.54</v>
      </c>
      <c s="1" r="Y131">
        <v>64.0</v>
      </c>
      <c t="str" s="26" r="Z131">
        <f ref="Z131:AC131" t="shared" si="93">DIVIDE(Z92, 500000)</f>
        <v>1.04</v>
      </c>
      <c t="str" s="26" r="AA131">
        <f t="shared" si="93"/>
        <v>0.80</v>
      </c>
      <c t="str" s="26" r="AB131">
        <f t="shared" si="93"/>
        <v>0.61</v>
      </c>
      <c t="str" s="26" r="AC131">
        <f t="shared" si="93"/>
        <v>0.44</v>
      </c>
    </row>
    <row r="132">
      <c s="1" r="A132">
        <v>128.0</v>
      </c>
      <c t="str" s="26" r="B132">
        <f ref="B132:E132" t="shared" si="94">DIVIDE(B93, 50000)</f>
        <v>1.22</v>
      </c>
      <c t="str" s="26" r="C132">
        <f t="shared" si="94"/>
        <v>1.16</v>
      </c>
      <c t="str" s="26" r="D132">
        <f t="shared" si="94"/>
        <v>0.95</v>
      </c>
      <c t="str" s="26" r="E132">
        <f t="shared" si="94"/>
        <v>0.75</v>
      </c>
      <c s="1" r="N132">
        <v>128.0</v>
      </c>
      <c t="str" s="26" r="O132">
        <f ref="O132:R132" t="shared" si="95">DIVIDE(O93, 100000)</f>
        <v>1.17</v>
      </c>
      <c t="str" s="26" r="P132">
        <f t="shared" si="95"/>
        <v>1.00</v>
      </c>
      <c t="str" s="26" r="Q132">
        <f t="shared" si="95"/>
        <v>0.73</v>
      </c>
      <c t="str" s="26" r="R132">
        <f t="shared" si="95"/>
        <v>0.57</v>
      </c>
      <c s="1" r="Y132">
        <v>128.0</v>
      </c>
      <c t="str" s="26" r="Z132">
        <f ref="Z132:AC132" t="shared" si="96">DIVIDE(Z93, 500000)</f>
        <v>1.04</v>
      </c>
      <c t="str" s="26" r="AA132">
        <f t="shared" si="96"/>
        <v>0.81</v>
      </c>
      <c t="str" s="26" r="AB132">
        <f t="shared" si="96"/>
        <v>0.62</v>
      </c>
      <c t="str" s="26" r="AC132">
        <f t="shared" si="96"/>
        <v>0.45</v>
      </c>
    </row>
    <row r="133">
      <c s="1" r="A133">
        <v>256.0</v>
      </c>
      <c t="str" s="26" r="B133">
        <f ref="B133:E133" t="shared" si="97">DIVIDE(B94, 50000)</f>
        <v>1.22</v>
      </c>
      <c t="str" s="26" r="C133">
        <f t="shared" si="97"/>
        <v>1.32</v>
      </c>
      <c t="str" s="26" r="D133">
        <f t="shared" si="97"/>
        <v>1.10</v>
      </c>
      <c t="str" s="26" r="E133">
        <f t="shared" si="97"/>
        <v>0.93</v>
      </c>
      <c s="1" r="N133">
        <v>256.0</v>
      </c>
      <c t="str" s="26" r="O133">
        <f ref="O133:R133" t="shared" si="98">DIVIDE(O94, 100000)</f>
        <v>1.17</v>
      </c>
      <c t="str" s="26" r="P133">
        <f t="shared" si="98"/>
        <v>1.09</v>
      </c>
      <c t="str" s="26" r="Q133">
        <f t="shared" si="98"/>
        <v>0.83</v>
      </c>
      <c t="str" s="26" r="R133">
        <f t="shared" si="98"/>
        <v>0.70</v>
      </c>
      <c s="1" r="Y133">
        <v>256.0</v>
      </c>
      <c t="str" s="26" r="Z133">
        <f ref="Z133:AC133" t="shared" si="99">DIVIDE(Z94, 500000)</f>
        <v>1.04</v>
      </c>
      <c t="str" s="26" r="AA133">
        <f t="shared" si="99"/>
        <v>0.83</v>
      </c>
      <c t="str" s="26" r="AB133">
        <f t="shared" si="99"/>
        <v>0.64</v>
      </c>
      <c t="str" s="26" r="AC133">
        <f t="shared" si="99"/>
        <v>0.56</v>
      </c>
    </row>
    <row r="134">
      <c s="1" r="A134">
        <v>512.0</v>
      </c>
      <c t="str" s="26" r="B134">
        <f ref="B134:E134" t="shared" si="100">DIVIDE(B95, 50000)</f>
        <v>1.22</v>
      </c>
      <c t="str" s="26" r="C134">
        <f t="shared" si="100"/>
        <v>1.63</v>
      </c>
      <c t="str" s="26" r="D134">
        <f t="shared" si="100"/>
        <v>1.62</v>
      </c>
      <c t="str" s="26" r="E134">
        <f t="shared" si="100"/>
        <v>1.45</v>
      </c>
      <c s="1" r="N134">
        <v>512.0</v>
      </c>
      <c t="str" s="26" r="O134">
        <f ref="O134:R134" t="shared" si="101">DIVIDE(O95, 100000)</f>
        <v>1.17</v>
      </c>
      <c t="str" s="26" r="P134">
        <f t="shared" si="101"/>
        <v>1.24</v>
      </c>
      <c t="str" s="26" r="Q134">
        <f t="shared" si="101"/>
        <v>1.15</v>
      </c>
      <c t="str" s="26" r="R134">
        <f t="shared" si="101"/>
        <v>0.94</v>
      </c>
      <c s="1" r="Y134">
        <v>512.0</v>
      </c>
      <c t="str" s="26" r="Z134">
        <f ref="Z134:AC134" t="shared" si="102">DIVIDE(Z95, 500000)</f>
        <v>1.04</v>
      </c>
      <c t="str" s="26" r="AA134">
        <f t="shared" si="102"/>
        <v>0.86</v>
      </c>
      <c t="str" s="26" r="AB134">
        <f t="shared" si="102"/>
        <v>0.77</v>
      </c>
      <c t="str" s="26" r="AC134">
        <f t="shared" si="102"/>
        <v>0.70</v>
      </c>
    </row>
    <row r="135">
      <c s="1" r="A135">
        <v>1024.0</v>
      </c>
      <c t="str" s="26" r="B135">
        <f ref="B135:E135" t="shared" si="103">DIVIDE(B96, 50000)</f>
        <v>1.22</v>
      </c>
      <c t="str" s="26" r="C135">
        <f t="shared" si="103"/>
        <v>2.63</v>
      </c>
      <c t="str" s="26" r="D135">
        <f t="shared" si="103"/>
        <v>2.72</v>
      </c>
      <c t="str" s="26" r="E135">
        <f t="shared" si="103"/>
        <v>2.36</v>
      </c>
      <c s="1" r="N135">
        <v>1024.0</v>
      </c>
      <c t="str" s="26" r="O135">
        <f ref="O135:R135" t="shared" si="104">DIVIDE(O96, 100000)</f>
        <v>1.17</v>
      </c>
      <c t="str" s="26" r="P135">
        <f t="shared" si="104"/>
        <v>1.75</v>
      </c>
      <c t="str" s="26" r="Q135">
        <f t="shared" si="104"/>
        <v>1.65</v>
      </c>
      <c t="str" s="26" r="R135">
        <f t="shared" si="104"/>
        <v>1.47</v>
      </c>
      <c s="1" r="Y135">
        <v>1024.0</v>
      </c>
      <c t="str" s="26" r="Z135">
        <f ref="Z135:AC135" t="shared" si="105">DIVIDE(Z96, 500000)</f>
        <v>1.04</v>
      </c>
      <c t="str" s="26" r="AA135">
        <f t="shared" si="105"/>
        <v>1.01</v>
      </c>
      <c t="str" s="26" r="AB135">
        <f t="shared" si="105"/>
        <v>0.93</v>
      </c>
      <c t="str" s="26" r="AC135">
        <f t="shared" si="105"/>
        <v>0.83</v>
      </c>
    </row>
    <row r="136">
      <c t="s" s="1" r="B136">
        <v>1469</v>
      </c>
      <c t="s" s="1" r="O136">
        <v>1470</v>
      </c>
      <c t="s" s="1" r="Z136">
        <v>1471</v>
      </c>
    </row>
    <row r="142">
      <c t="s" s="1" r="A142">
        <v>1472</v>
      </c>
      <c t="s" s="1" r="B142">
        <v>1473</v>
      </c>
      <c t="s" s="1" r="C142">
        <v>1474</v>
      </c>
      <c t="s" s="1" r="D142">
        <v>1475</v>
      </c>
      <c t="s" s="1" r="E142">
        <v>1476</v>
      </c>
      <c t="s" s="1" r="O142">
        <v>1477</v>
      </c>
      <c t="s" s="1" r="P142">
        <v>1478</v>
      </c>
      <c t="s" s="1" r="Q142">
        <v>1479</v>
      </c>
      <c t="s" s="1" r="R142">
        <v>1480</v>
      </c>
      <c t="s" s="1" r="S142">
        <v>1481</v>
      </c>
      <c t="s" s="1" r="Y142">
        <v>1482</v>
      </c>
      <c t="s" s="1" r="Z142">
        <v>1483</v>
      </c>
      <c t="s" s="1" r="AA142">
        <v>1484</v>
      </c>
      <c t="s" s="1" r="AB142">
        <v>1485</v>
      </c>
      <c t="s" s="1" r="AC142">
        <v>1486</v>
      </c>
    </row>
    <row r="143">
      <c s="1" r="A143">
        <v>1.0</v>
      </c>
      <c s="24" r="B143">
        <v>16729.0</v>
      </c>
      <c s="24" r="C143">
        <v>16722.0</v>
      </c>
      <c s="24" r="D143">
        <v>16722.0</v>
      </c>
      <c s="24" r="E143">
        <v>16729.0</v>
      </c>
      <c s="1" r="O143">
        <v>1.0</v>
      </c>
      <c s="24" r="P143">
        <v>26105.0</v>
      </c>
      <c s="24" r="Q143">
        <v>26098.0</v>
      </c>
      <c s="24" r="R143">
        <v>26098.0</v>
      </c>
      <c s="25" r="S143">
        <v>26095.0</v>
      </c>
      <c s="1" r="Y143">
        <v>1.0</v>
      </c>
      <c s="25" r="Z143">
        <v>101095.0</v>
      </c>
      <c s="25" r="AA143">
        <v>101088.0</v>
      </c>
      <c s="25" r="AB143">
        <v>101088.0</v>
      </c>
      <c s="25" r="AC143">
        <v>101095.0</v>
      </c>
    </row>
    <row r="144">
      <c s="1" r="A144">
        <v>2.0</v>
      </c>
      <c s="24" r="B144">
        <v>16876.0</v>
      </c>
      <c s="24" r="C144">
        <v>16867.0</v>
      </c>
      <c s="24" r="D144">
        <v>16883.0</v>
      </c>
      <c s="24" r="E144">
        <v>16955.0</v>
      </c>
      <c s="1" r="O144">
        <v>2.0</v>
      </c>
      <c s="24" r="P144">
        <v>26252.0</v>
      </c>
      <c s="24" r="Q144">
        <v>26243.0</v>
      </c>
      <c s="24" r="R144">
        <v>26259.0</v>
      </c>
      <c s="24" r="S144">
        <v>26331.0</v>
      </c>
      <c s="1" r="Y144">
        <v>2.0</v>
      </c>
      <c s="25" r="Z144">
        <v>101243.0</v>
      </c>
      <c s="25" r="AA144">
        <v>101235.0</v>
      </c>
      <c s="25" r="AB144">
        <v>101521.0</v>
      </c>
      <c s="25" r="AC144">
        <v>101323.0</v>
      </c>
    </row>
    <row r="145">
      <c s="1" r="A145">
        <v>4.0</v>
      </c>
      <c s="24" r="B145">
        <v>16993.0</v>
      </c>
      <c s="24" r="C145">
        <v>17020.0</v>
      </c>
      <c s="24" r="D145">
        <v>16946.0</v>
      </c>
      <c s="24" r="E145">
        <v>17101.0</v>
      </c>
      <c s="1" r="O145">
        <v>4.0</v>
      </c>
      <c s="24" r="P145">
        <v>26369.0</v>
      </c>
      <c s="24" r="Q145">
        <v>26394.0</v>
      </c>
      <c s="24" r="R145">
        <v>26332.0</v>
      </c>
      <c s="24" r="S145">
        <v>26393.0</v>
      </c>
      <c s="1" r="Y145">
        <v>4.0</v>
      </c>
      <c s="25" r="Z145">
        <v>101361.0</v>
      </c>
      <c s="25" r="AA145">
        <v>101387.0</v>
      </c>
      <c s="25" r="AB145">
        <v>101312.0</v>
      </c>
      <c s="25" r="AC145">
        <v>101383.0</v>
      </c>
    </row>
    <row r="146">
      <c s="1" r="A146">
        <v>8.0</v>
      </c>
      <c s="24" r="B146">
        <v>17205.0</v>
      </c>
      <c s="24" r="C146">
        <v>17076.0</v>
      </c>
      <c s="24" r="D146">
        <v>17083.0</v>
      </c>
      <c s="24" r="E146">
        <v>17154.0</v>
      </c>
      <c s="1" r="O146">
        <v>8.0</v>
      </c>
      <c s="24" r="P146">
        <v>26592.0</v>
      </c>
      <c s="24" r="Q146">
        <v>26452.0</v>
      </c>
      <c s="24" r="R146">
        <v>26459.0</v>
      </c>
      <c s="24" r="S146">
        <v>26571.0</v>
      </c>
      <c s="1" r="Y146">
        <v>8.0</v>
      </c>
      <c s="25" r="Z146">
        <v>101576.0</v>
      </c>
      <c s="25" r="AA146">
        <v>101552.0</v>
      </c>
      <c s="25" r="AB146">
        <v>101597.0</v>
      </c>
      <c s="25" r="AC146">
        <v>101512.0</v>
      </c>
    </row>
    <row r="147">
      <c s="1" r="A147">
        <v>16.0</v>
      </c>
      <c s="24" r="B147">
        <v>17618.0</v>
      </c>
      <c s="24" r="C147">
        <v>17519.0</v>
      </c>
      <c s="24" r="D147">
        <v>17342.0</v>
      </c>
      <c s="24" r="E147">
        <v>17491.0</v>
      </c>
      <c s="1" r="O147">
        <v>16.0</v>
      </c>
      <c s="24" r="P147">
        <v>26991.0</v>
      </c>
      <c s="24" r="Q147">
        <v>26867.0</v>
      </c>
      <c s="24" r="R147">
        <v>26846.0</v>
      </c>
      <c s="25" r="S147">
        <v>26842.0</v>
      </c>
      <c s="1" r="Y147">
        <v>16.0</v>
      </c>
      <c s="25" r="Z147">
        <v>101966.0</v>
      </c>
      <c s="25" r="AA147">
        <v>101837.0</v>
      </c>
      <c s="25" r="AB147">
        <v>101734.0</v>
      </c>
      <c s="25" r="AC147">
        <v>101880.0</v>
      </c>
    </row>
    <row r="148">
      <c s="1" r="A148">
        <v>32.0</v>
      </c>
      <c s="24" r="B148">
        <v>17618.0</v>
      </c>
      <c s="24" r="C148">
        <v>18407.0</v>
      </c>
      <c s="24" r="D148">
        <v>17965.0</v>
      </c>
      <c s="24" r="E148">
        <v>17927.0</v>
      </c>
      <c s="1" r="O148">
        <v>32.0</v>
      </c>
      <c s="24" r="P148">
        <v>26991.0</v>
      </c>
      <c s="24" r="Q148">
        <v>27910.0</v>
      </c>
      <c s="24" r="R148">
        <v>27255.0</v>
      </c>
      <c s="25" r="S148">
        <v>27260.0</v>
      </c>
      <c s="1" r="Y148">
        <v>32.0</v>
      </c>
      <c s="25" r="Z148">
        <v>101966.0</v>
      </c>
      <c s="25" r="AA148">
        <v>102770.0</v>
      </c>
      <c s="25" r="AB148">
        <v>102319.0</v>
      </c>
      <c s="25" r="AC148">
        <v>102413.0</v>
      </c>
    </row>
    <row r="149">
      <c s="1" r="A149">
        <v>64.0</v>
      </c>
      <c s="24" r="B149">
        <v>17618.0</v>
      </c>
      <c s="24" r="C149">
        <v>19013.0</v>
      </c>
      <c s="24" r="D149">
        <v>18643.0</v>
      </c>
      <c s="24" r="E149">
        <v>18995.0</v>
      </c>
      <c s="1" r="O149">
        <v>64.0</v>
      </c>
      <c s="24" r="P149">
        <v>26991.0</v>
      </c>
      <c s="24" r="Q149">
        <v>28034.0</v>
      </c>
      <c s="24" r="R149">
        <v>28034.0</v>
      </c>
      <c s="25" r="S149">
        <v>28296.0</v>
      </c>
      <c s="1" r="Y149">
        <v>64.0</v>
      </c>
      <c s="25" r="Z149">
        <v>101966.0</v>
      </c>
      <c s="25" r="AA149">
        <v>103236.0</v>
      </c>
      <c s="25" r="AB149">
        <v>102943.0</v>
      </c>
      <c s="25" r="AC149">
        <v>103296.0</v>
      </c>
    </row>
    <row r="150">
      <c s="1" r="A150">
        <v>128.0</v>
      </c>
      <c s="24" r="B150">
        <v>17618.0</v>
      </c>
      <c s="24" r="C150">
        <v>20715.0</v>
      </c>
      <c s="24" r="D150">
        <v>19477.0</v>
      </c>
      <c s="24" r="E150">
        <v>21101.0</v>
      </c>
      <c s="1" r="O150">
        <v>128.0</v>
      </c>
      <c s="24" r="P150">
        <v>26991.0</v>
      </c>
      <c s="24" r="Q150">
        <v>30058.0</v>
      </c>
      <c s="24" r="R150">
        <v>28512.0</v>
      </c>
      <c s="24" r="S150">
        <v>30477.0</v>
      </c>
      <c s="1" r="Y150">
        <v>128.0</v>
      </c>
      <c s="25" r="Z150">
        <v>101966.0</v>
      </c>
      <c s="25" r="AA150">
        <v>105284.0</v>
      </c>
      <c s="25" r="AB150">
        <v>103489.0</v>
      </c>
      <c s="25" r="AC150">
        <v>105088.0</v>
      </c>
    </row>
    <row r="151">
      <c s="1" r="A151">
        <v>256.0</v>
      </c>
      <c s="24" r="B151">
        <v>17618.0</v>
      </c>
      <c s="24" r="C151">
        <v>24137.0</v>
      </c>
      <c s="24" r="D151">
        <v>20236.0</v>
      </c>
      <c s="24" r="E151">
        <v>22090.0</v>
      </c>
      <c s="1" r="O151">
        <v>256.0</v>
      </c>
      <c s="24" r="P151">
        <v>26991.0</v>
      </c>
      <c s="24" r="Q151">
        <v>32752.0</v>
      </c>
      <c s="24" r="R151">
        <v>30437.0</v>
      </c>
      <c s="25" r="S151">
        <v>31687.0</v>
      </c>
      <c s="1" r="Y151">
        <v>256.0</v>
      </c>
      <c s="25" r="Z151">
        <v>101966.0</v>
      </c>
      <c s="25" r="AA151">
        <v>107989.0</v>
      </c>
      <c s="25" r="AB151">
        <v>105238.0</v>
      </c>
      <c s="25" r="AC151">
        <v>106619.0</v>
      </c>
    </row>
    <row r="152">
      <c s="1" r="A152">
        <v>512.0</v>
      </c>
      <c s="24" r="B152">
        <v>17618.0</v>
      </c>
      <c s="24" r="C152">
        <v>29122.0</v>
      </c>
      <c s="24" r="D152">
        <v>26776.0</v>
      </c>
      <c s="24" r="E152">
        <v>23878.0</v>
      </c>
      <c s="1" r="O152">
        <v>512.0</v>
      </c>
      <c s="24" r="P152">
        <v>26991.0</v>
      </c>
      <c s="24" r="Q152">
        <v>39129.0</v>
      </c>
      <c s="24" r="R152">
        <v>40482.0</v>
      </c>
      <c s="25" r="S152">
        <v>33850.0</v>
      </c>
      <c s="1" r="Y152">
        <v>512.0</v>
      </c>
      <c s="25" r="Z152">
        <v>101966.0</v>
      </c>
      <c s="25" r="AA152">
        <v>113681.0</v>
      </c>
      <c s="25" r="AB152">
        <v>113551.0</v>
      </c>
      <c s="25" r="AC152">
        <v>109037.0</v>
      </c>
    </row>
    <row r="153">
      <c s="1" r="A153">
        <v>1024.0</v>
      </c>
      <c s="24" r="B153">
        <v>17618.0</v>
      </c>
      <c s="24" r="C153">
        <v>44420.0</v>
      </c>
      <c s="24" r="D153">
        <v>43827.0</v>
      </c>
      <c s="24" r="E153">
        <v>30280.0</v>
      </c>
      <c s="1" r="O153">
        <v>1024.0</v>
      </c>
      <c s="24" r="P153">
        <v>26991.0</v>
      </c>
      <c s="24" r="Q153">
        <v>54034.0</v>
      </c>
      <c s="24" r="R153">
        <v>49530.0</v>
      </c>
      <c s="25" r="S153">
        <v>41000.0</v>
      </c>
      <c s="1" r="Y153">
        <v>1024.0</v>
      </c>
      <c s="25" r="Z153">
        <v>101966.0</v>
      </c>
      <c s="25" r="AA153">
        <v>129866.0</v>
      </c>
      <c s="25" r="AB153">
        <v>124496.0</v>
      </c>
      <c s="25" r="AC153">
        <v>117876.0</v>
      </c>
    </row>
    <row r="154">
      <c t="s" s="1" r="B154">
        <v>1487</v>
      </c>
      <c t="s" s="1" r="P154">
        <v>1488</v>
      </c>
      <c t="s" s="1" r="Z154">
        <v>1489</v>
      </c>
    </row>
    <row r="163">
      <c t="s" s="1" r="A163">
        <v>1490</v>
      </c>
      <c t="s" s="1" r="B163">
        <v>1491</v>
      </c>
      <c t="s" s="1" r="C163">
        <v>1492</v>
      </c>
      <c t="s" s="1" r="D163">
        <v>1493</v>
      </c>
      <c t="s" s="1" r="E163">
        <v>1494</v>
      </c>
      <c t="s" s="1" r="O163">
        <v>1495</v>
      </c>
      <c t="s" s="1" r="P163">
        <v>1496</v>
      </c>
      <c t="s" s="1" r="Q163">
        <v>1497</v>
      </c>
      <c t="s" s="1" r="R163">
        <v>1498</v>
      </c>
      <c t="s" s="1" r="S163">
        <v>1499</v>
      </c>
      <c t="s" s="1" r="Y163">
        <v>1500</v>
      </c>
      <c t="s" s="1" r="Z163">
        <v>1501</v>
      </c>
      <c t="s" s="1" r="AA163">
        <v>1502</v>
      </c>
      <c t="s" s="1" r="AB163">
        <v>1503</v>
      </c>
      <c t="s" s="1" r="AC163">
        <v>1504</v>
      </c>
    </row>
    <row r="164">
      <c s="1" r="A164">
        <v>1.0</v>
      </c>
      <c s="24" r="B164">
        <v>0.1</v>
      </c>
      <c s="24" r="C164">
        <v>0.1</v>
      </c>
      <c s="24" r="D164">
        <v>0.1</v>
      </c>
      <c s="24" r="E164">
        <v>0.1</v>
      </c>
      <c s="1" r="O164">
        <v>1.0</v>
      </c>
      <c s="24" r="P164">
        <v>0.0</v>
      </c>
      <c s="24" r="Q164">
        <v>0.0</v>
      </c>
      <c s="24" r="R164">
        <v>0.0</v>
      </c>
      <c s="24" r="S164">
        <v>0.0</v>
      </c>
      <c s="1" r="Y164">
        <v>1.0</v>
      </c>
      <c s="24" r="Z164">
        <v>0.0</v>
      </c>
      <c s="24" r="AA164">
        <v>0.0</v>
      </c>
      <c s="24" r="AB164">
        <v>0.0</v>
      </c>
      <c s="24" r="AC164">
        <v>0.0</v>
      </c>
    </row>
    <row r="165">
      <c s="1" r="A165">
        <v>2.0</v>
      </c>
      <c s="24" r="B165">
        <v>0.1</v>
      </c>
      <c s="24" r="C165">
        <v>0.1</v>
      </c>
      <c s="24" r="D165">
        <v>0.1</v>
      </c>
      <c s="24" r="E165">
        <v>0.1</v>
      </c>
      <c s="1" r="O165">
        <v>2.0</v>
      </c>
      <c s="24" r="P165">
        <v>0.0</v>
      </c>
      <c s="24" r="Q165">
        <v>0.0</v>
      </c>
      <c s="24" r="R165">
        <v>0.0</v>
      </c>
      <c s="24" r="S165">
        <v>0.0</v>
      </c>
      <c s="1" r="Y165">
        <v>2.0</v>
      </c>
      <c s="24" r="Z165">
        <v>0.0</v>
      </c>
      <c s="24" r="AA165">
        <v>0.0</v>
      </c>
      <c s="24" r="AB165">
        <v>0.0</v>
      </c>
      <c s="24" r="AC165">
        <v>0.0</v>
      </c>
    </row>
    <row r="166">
      <c s="1" r="A166">
        <v>4.0</v>
      </c>
      <c s="24" r="B166">
        <v>0.1</v>
      </c>
      <c s="24" r="C166">
        <v>0.1</v>
      </c>
      <c s="24" r="D166">
        <v>0.1</v>
      </c>
      <c s="24" r="E166">
        <v>0.1</v>
      </c>
      <c s="1" r="O166">
        <v>4.0</v>
      </c>
      <c s="24" r="P166">
        <v>0.0</v>
      </c>
      <c s="24" r="Q166">
        <v>0.0</v>
      </c>
      <c s="24" r="R166">
        <v>0.0</v>
      </c>
      <c s="24" r="S166">
        <v>0.0</v>
      </c>
      <c s="1" r="Y166">
        <v>4.0</v>
      </c>
      <c s="24" r="Z166">
        <v>0.0</v>
      </c>
      <c s="24" r="AA166">
        <v>0.0</v>
      </c>
      <c s="24" r="AB166">
        <v>0.0</v>
      </c>
      <c s="24" r="AC166">
        <v>0.0</v>
      </c>
    </row>
    <row r="167">
      <c s="1" r="A167">
        <v>8.0</v>
      </c>
      <c s="24" r="B167">
        <v>0.1</v>
      </c>
      <c s="24" r="C167">
        <v>0.1</v>
      </c>
      <c s="24" r="D167">
        <v>0.1</v>
      </c>
      <c s="24" r="E167">
        <v>0.1</v>
      </c>
      <c s="1" r="O167">
        <v>8.0</v>
      </c>
      <c s="24" r="P167">
        <v>0.0</v>
      </c>
      <c s="24" r="Q167">
        <v>0.0</v>
      </c>
      <c s="24" r="R167">
        <v>0.0</v>
      </c>
      <c s="24" r="S167">
        <v>0.0</v>
      </c>
      <c s="1" r="Y167">
        <v>8.0</v>
      </c>
      <c s="24" r="Z167">
        <v>0.0</v>
      </c>
      <c s="24" r="AA167">
        <v>0.0</v>
      </c>
      <c s="24" r="AB167">
        <v>0.0</v>
      </c>
      <c s="24" r="AC167">
        <v>0.0</v>
      </c>
    </row>
    <row r="168">
      <c s="1" r="A168">
        <v>16.0</v>
      </c>
      <c s="24" r="B168">
        <v>0.1</v>
      </c>
      <c s="24" r="C168">
        <v>0.1</v>
      </c>
      <c s="24" r="D168">
        <v>0.1</v>
      </c>
      <c s="24" r="E168">
        <v>0.1</v>
      </c>
      <c s="1" r="O168">
        <v>16.0</v>
      </c>
      <c s="24" r="P168">
        <v>0.0</v>
      </c>
      <c s="24" r="Q168">
        <v>0.0</v>
      </c>
      <c s="24" r="R168">
        <v>0.0</v>
      </c>
      <c s="24" r="S168">
        <v>0.0</v>
      </c>
      <c s="1" r="Y168">
        <v>16.0</v>
      </c>
      <c s="24" r="Z168">
        <v>0.0</v>
      </c>
      <c s="24" r="AA168">
        <v>0.0</v>
      </c>
      <c s="24" r="AB168">
        <v>0.0</v>
      </c>
      <c s="24" r="AC168">
        <v>0.0</v>
      </c>
    </row>
    <row r="169">
      <c s="1" r="A169">
        <v>32.0</v>
      </c>
      <c s="24" r="B169">
        <v>0.1</v>
      </c>
      <c s="24" r="C169">
        <v>0.1</v>
      </c>
      <c s="24" r="D169">
        <v>0.1</v>
      </c>
      <c s="24" r="E169">
        <v>0.1</v>
      </c>
      <c s="1" r="O169">
        <v>32.0</v>
      </c>
      <c s="24" r="P169">
        <v>0.0</v>
      </c>
      <c s="24" r="Q169">
        <v>0.0</v>
      </c>
      <c s="24" r="R169">
        <v>0.0</v>
      </c>
      <c s="24" r="S169">
        <v>0.0</v>
      </c>
      <c s="1" r="Y169">
        <v>32.0</v>
      </c>
      <c s="24" r="Z169">
        <v>0.0</v>
      </c>
      <c s="24" r="AA169">
        <v>0.0</v>
      </c>
      <c s="24" r="AB169">
        <v>0.0</v>
      </c>
      <c s="24" r="AC169">
        <v>0.0</v>
      </c>
    </row>
    <row r="170">
      <c s="1" r="A170">
        <v>64.0</v>
      </c>
      <c s="24" r="B170">
        <v>0.1</v>
      </c>
      <c s="24" r="C170">
        <v>0.1</v>
      </c>
      <c s="24" r="D170">
        <v>0.1</v>
      </c>
      <c s="24" r="E170">
        <v>0.1</v>
      </c>
      <c s="1" r="O170">
        <v>64.0</v>
      </c>
      <c s="24" r="P170">
        <v>0.0</v>
      </c>
      <c s="24" r="Q170">
        <v>0.0</v>
      </c>
      <c s="24" r="R170">
        <v>0.0</v>
      </c>
      <c s="25" r="S170">
        <v>0.1</v>
      </c>
      <c s="1" r="Y170">
        <v>64.0</v>
      </c>
      <c s="24" r="Z170">
        <v>0.0</v>
      </c>
      <c s="24" r="AA170">
        <v>0.0</v>
      </c>
      <c s="24" r="AB170">
        <v>0.0</v>
      </c>
      <c s="24" r="AC170">
        <v>0.0</v>
      </c>
    </row>
    <row r="171">
      <c s="1" r="A171">
        <v>128.0</v>
      </c>
      <c s="24" r="B171">
        <v>0.1</v>
      </c>
      <c s="24" r="C171">
        <v>0.1</v>
      </c>
      <c s="24" r="D171">
        <v>0.1</v>
      </c>
      <c s="24" r="E171">
        <v>0.1</v>
      </c>
      <c s="1" r="O171">
        <v>128.0</v>
      </c>
      <c s="24" r="P171">
        <v>0.0</v>
      </c>
      <c s="25" r="Q171">
        <v>0.1</v>
      </c>
      <c s="25" r="R171">
        <v>0.1</v>
      </c>
      <c s="24" r="S171">
        <v>0.1</v>
      </c>
      <c s="1" r="Y171">
        <v>128.0</v>
      </c>
      <c s="24" r="Z171">
        <v>0.0</v>
      </c>
      <c s="24" r="AA171">
        <v>0.0</v>
      </c>
      <c s="24" r="AB171">
        <v>0.0</v>
      </c>
      <c s="24" r="AC171">
        <v>0.0</v>
      </c>
    </row>
    <row r="172">
      <c s="1" r="A172">
        <v>256.0</v>
      </c>
      <c s="24" r="B172">
        <v>0.1</v>
      </c>
      <c s="24" r="C172">
        <v>0.1</v>
      </c>
      <c s="24" r="D172">
        <v>0.1</v>
      </c>
      <c s="24" r="E172">
        <v>0.1</v>
      </c>
      <c s="1" r="O172">
        <v>256.0</v>
      </c>
      <c s="24" r="P172">
        <v>0.0</v>
      </c>
      <c s="24" r="Q172">
        <v>0.1</v>
      </c>
      <c s="24" r="R172">
        <v>0.1</v>
      </c>
      <c s="24" r="S172">
        <v>0.1</v>
      </c>
      <c s="1" r="Y172">
        <v>256.0</v>
      </c>
      <c s="24" r="Z172">
        <v>0.0</v>
      </c>
      <c s="24" r="AA172">
        <v>0.0</v>
      </c>
      <c s="24" r="AB172">
        <v>0.0</v>
      </c>
      <c s="24" r="AC172">
        <v>0.0</v>
      </c>
    </row>
    <row r="173">
      <c s="1" r="A173">
        <v>512.0</v>
      </c>
      <c s="24" r="B173">
        <v>0.1</v>
      </c>
      <c s="24" r="C173">
        <v>0.1</v>
      </c>
      <c s="24" r="D173">
        <v>0.1</v>
      </c>
      <c s="24" r="E173">
        <v>0.1</v>
      </c>
      <c s="1" r="O173">
        <v>512.0</v>
      </c>
      <c s="24" r="P173">
        <v>0.0</v>
      </c>
      <c s="24" r="Q173">
        <v>0.1</v>
      </c>
      <c s="24" r="R173">
        <v>0.1</v>
      </c>
      <c s="24" r="S173">
        <v>0.1</v>
      </c>
      <c s="1" r="Y173">
        <v>512.0</v>
      </c>
      <c s="24" r="Z173">
        <v>0.0</v>
      </c>
      <c s="24" r="AA173">
        <v>0.0</v>
      </c>
      <c s="24" r="AB173">
        <v>0.0</v>
      </c>
      <c s="24" r="AC173">
        <v>0.0</v>
      </c>
    </row>
    <row r="174">
      <c s="1" r="A174">
        <v>1024.0</v>
      </c>
      <c s="24" r="B174">
        <v>0.1</v>
      </c>
      <c s="24" r="C174">
        <v>0.2</v>
      </c>
      <c s="24" r="D174">
        <v>0.2</v>
      </c>
      <c s="24" r="E174">
        <v>0.1</v>
      </c>
      <c s="1" r="O174">
        <v>1024.0</v>
      </c>
      <c s="24" r="P174">
        <v>0.0</v>
      </c>
      <c s="24" r="Q174">
        <v>0.1</v>
      </c>
      <c s="24" r="R174">
        <v>0.1</v>
      </c>
      <c s="24" r="S174">
        <v>0.1</v>
      </c>
      <c s="1" r="Y174">
        <v>1024.0</v>
      </c>
      <c s="24" r="Z174">
        <v>0.0</v>
      </c>
      <c s="24" r="AA174">
        <v>0.0</v>
      </c>
      <c s="24" r="AB174">
        <v>0.0</v>
      </c>
      <c s="24" r="AC174">
        <v>0.0</v>
      </c>
    </row>
    <row r="175">
      <c t="s" s="1" r="B175">
        <v>1505</v>
      </c>
      <c t="s" s="1" r="P175">
        <v>1506</v>
      </c>
      <c s="3" r="Q175"/>
      <c t="s" s="1" r="Z175">
        <v>1507</v>
      </c>
    </row>
    <row r="183">
      <c t="s" s="1" r="A183">
        <v>1508</v>
      </c>
      <c t="s" s="1" r="B183">
        <v>1509</v>
      </c>
      <c t="s" s="1" r="C183">
        <v>1510</v>
      </c>
      <c t="s" s="1" r="D183">
        <v>1511</v>
      </c>
      <c t="s" s="1" r="E183">
        <v>1512</v>
      </c>
      <c t="s" s="1" r="P183">
        <v>1513</v>
      </c>
      <c t="s" s="1" r="Q183">
        <v>1514</v>
      </c>
      <c t="s" s="1" r="R183">
        <v>1515</v>
      </c>
      <c t="s" s="1" r="S183">
        <v>1516</v>
      </c>
      <c t="s" s="1" r="T183">
        <v>1517</v>
      </c>
      <c t="s" s="1" r="Z183">
        <v>1518</v>
      </c>
      <c t="s" s="1" r="AA183">
        <v>1519</v>
      </c>
      <c t="s" s="1" r="AB183">
        <v>1520</v>
      </c>
      <c t="s" s="1" r="AC183">
        <v>1521</v>
      </c>
      <c t="s" s="1" r="AD183">
        <v>1522</v>
      </c>
    </row>
    <row r="184">
      <c s="1" r="A184">
        <v>1.0</v>
      </c>
      <c t="str" s="26" r="B184">
        <f ref="B184:E184" t="shared" si="106">DIVIDE(B143, 50000)</f>
        <v>0.33</v>
      </c>
      <c t="str" s="26" r="C184">
        <f t="shared" si="106"/>
        <v>0.33</v>
      </c>
      <c t="str" s="26" r="D184">
        <f t="shared" si="106"/>
        <v>0.33</v>
      </c>
      <c t="str" s="26" r="E184">
        <f t="shared" si="106"/>
        <v>0.33</v>
      </c>
      <c s="1" r="P184">
        <v>1.0</v>
      </c>
      <c t="str" s="26" r="Q184">
        <f ref="Q184:T184" t="shared" si="107">DIVIDE(Q143, 100000)</f>
        <v>0.26</v>
      </c>
      <c t="str" s="26" r="R184">
        <f t="shared" si="107"/>
        <v>0.26</v>
      </c>
      <c t="str" s="26" r="S184">
        <f t="shared" si="107"/>
        <v>0.26</v>
      </c>
      <c t="str" s="26" r="T184">
        <f t="shared" si="107"/>
        <v>0.00</v>
      </c>
      <c s="1" r="Z184">
        <v>1.0</v>
      </c>
      <c t="str" s="26" r="AA184">
        <f ref="AA184:AD184" t="shared" si="108">DIVIDE(AA143, 500000)</f>
        <v>0.20</v>
      </c>
      <c t="str" s="26" r="AB184">
        <f t="shared" si="108"/>
        <v>0.20</v>
      </c>
      <c t="str" s="26" r="AC184">
        <f t="shared" si="108"/>
        <v>0.20</v>
      </c>
      <c t="str" s="26" r="AD184">
        <f t="shared" si="108"/>
        <v>0.00</v>
      </c>
    </row>
    <row r="185">
      <c s="1" r="A185">
        <v>2.0</v>
      </c>
      <c t="str" s="26" r="B185">
        <f ref="B185:E185" t="shared" si="109">DIVIDE(B144, 50000)</f>
        <v>0.34</v>
      </c>
      <c t="str" s="26" r="C185">
        <f t="shared" si="109"/>
        <v>0.34</v>
      </c>
      <c t="str" s="26" r="D185">
        <f t="shared" si="109"/>
        <v>0.34</v>
      </c>
      <c t="str" s="26" r="E185">
        <f t="shared" si="109"/>
        <v>0.34</v>
      </c>
      <c s="1" r="P185">
        <v>2.0</v>
      </c>
      <c t="str" s="26" r="Q185">
        <f ref="Q185:T185" t="shared" si="110">DIVIDE(Q144, 100000)</f>
        <v>0.26</v>
      </c>
      <c t="str" s="26" r="R185">
        <f t="shared" si="110"/>
        <v>0.26</v>
      </c>
      <c t="str" s="26" r="S185">
        <f t="shared" si="110"/>
        <v>0.26</v>
      </c>
      <c t="str" s="26" r="T185">
        <f t="shared" si="110"/>
        <v>0.00</v>
      </c>
      <c s="1" r="Z185">
        <v>2.0</v>
      </c>
      <c t="str" s="26" r="AA185">
        <f ref="AA185:AD185" t="shared" si="111">DIVIDE(AA144, 500000)</f>
        <v>0.20</v>
      </c>
      <c t="str" s="26" r="AB185">
        <f t="shared" si="111"/>
        <v>0.20</v>
      </c>
      <c t="str" s="26" r="AC185">
        <f t="shared" si="111"/>
        <v>0.20</v>
      </c>
      <c t="str" s="26" r="AD185">
        <f t="shared" si="111"/>
        <v>0.00</v>
      </c>
    </row>
    <row r="186">
      <c s="1" r="A186">
        <v>4.0</v>
      </c>
      <c t="str" s="26" r="B186">
        <f ref="B186:E186" t="shared" si="112">DIVIDE(B145, 50000)</f>
        <v>0.34</v>
      </c>
      <c t="str" s="26" r="C186">
        <f t="shared" si="112"/>
        <v>0.34</v>
      </c>
      <c t="str" s="26" r="D186">
        <f t="shared" si="112"/>
        <v>0.34</v>
      </c>
      <c t="str" s="26" r="E186">
        <f t="shared" si="112"/>
        <v>0.34</v>
      </c>
      <c s="1" r="P186">
        <v>4.0</v>
      </c>
      <c t="str" s="26" r="Q186">
        <f ref="Q186:T186" t="shared" si="113">DIVIDE(Q145, 100000)</f>
        <v>0.26</v>
      </c>
      <c t="str" s="26" r="R186">
        <f t="shared" si="113"/>
        <v>0.26</v>
      </c>
      <c t="str" s="26" r="S186">
        <f t="shared" si="113"/>
        <v>0.26</v>
      </c>
      <c t="str" s="26" r="T186">
        <f t="shared" si="113"/>
        <v>0.00</v>
      </c>
      <c s="1" r="Z186">
        <v>4.0</v>
      </c>
      <c t="str" s="26" r="AA186">
        <f ref="AA186:AD186" t="shared" si="114">DIVIDE(AA145, 500000)</f>
        <v>0.20</v>
      </c>
      <c t="str" s="26" r="AB186">
        <f t="shared" si="114"/>
        <v>0.20</v>
      </c>
      <c t="str" s="26" r="AC186">
        <f t="shared" si="114"/>
        <v>0.20</v>
      </c>
      <c t="str" s="26" r="AD186">
        <f t="shared" si="114"/>
        <v>0.00</v>
      </c>
    </row>
    <row r="187">
      <c s="1" r="A187">
        <v>8.0</v>
      </c>
      <c t="str" s="26" r="B187">
        <f ref="B187:E187" t="shared" si="115">DIVIDE(B146, 50000)</f>
        <v>0.34</v>
      </c>
      <c t="str" s="26" r="C187">
        <f t="shared" si="115"/>
        <v>0.34</v>
      </c>
      <c t="str" s="26" r="D187">
        <f t="shared" si="115"/>
        <v>0.34</v>
      </c>
      <c t="str" s="26" r="E187">
        <f t="shared" si="115"/>
        <v>0.34</v>
      </c>
      <c s="1" r="P187">
        <v>8.0</v>
      </c>
      <c t="str" s="26" r="Q187">
        <f ref="Q187:T187" t="shared" si="116">DIVIDE(Q146, 100000)</f>
        <v>0.26</v>
      </c>
      <c t="str" s="26" r="R187">
        <f t="shared" si="116"/>
        <v>0.26</v>
      </c>
      <c t="str" s="26" r="S187">
        <f t="shared" si="116"/>
        <v>0.27</v>
      </c>
      <c t="str" s="26" r="T187">
        <f t="shared" si="116"/>
        <v>0.00</v>
      </c>
      <c s="1" r="Z187">
        <v>8.0</v>
      </c>
      <c t="str" s="26" r="AA187">
        <f ref="AA187:AD187" t="shared" si="117">DIVIDE(AA146, 500000)</f>
        <v>0.20</v>
      </c>
      <c t="str" s="26" r="AB187">
        <f t="shared" si="117"/>
        <v>0.20</v>
      </c>
      <c t="str" s="26" r="AC187">
        <f t="shared" si="117"/>
        <v>0.20</v>
      </c>
      <c t="str" s="26" r="AD187">
        <f t="shared" si="117"/>
        <v>0.00</v>
      </c>
    </row>
    <row r="188">
      <c s="1" r="A188">
        <v>16.0</v>
      </c>
      <c t="str" s="26" r="B188">
        <f ref="B188:E188" t="shared" si="118">DIVIDE(B147, 50000)</f>
        <v>0.35</v>
      </c>
      <c t="str" s="26" r="C188">
        <f t="shared" si="118"/>
        <v>0.35</v>
      </c>
      <c t="str" s="26" r="D188">
        <f t="shared" si="118"/>
        <v>0.35</v>
      </c>
      <c t="str" s="26" r="E188">
        <f t="shared" si="118"/>
        <v>0.35</v>
      </c>
      <c s="1" r="P188">
        <v>16.0</v>
      </c>
      <c t="str" s="26" r="Q188">
        <f ref="Q188:T188" t="shared" si="119">DIVIDE(Q147, 100000)</f>
        <v>0.27</v>
      </c>
      <c t="str" s="26" r="R188">
        <f t="shared" si="119"/>
        <v>0.27</v>
      </c>
      <c t="str" s="26" r="S188">
        <f t="shared" si="119"/>
        <v>0.27</v>
      </c>
      <c t="str" s="26" r="T188">
        <f t="shared" si="119"/>
        <v>0.00</v>
      </c>
      <c s="1" r="Z188">
        <v>16.0</v>
      </c>
      <c t="str" s="26" r="AA188">
        <f ref="AA188:AD188" t="shared" si="120">DIVIDE(AA147, 500000)</f>
        <v>0.20</v>
      </c>
      <c t="str" s="26" r="AB188">
        <f t="shared" si="120"/>
        <v>0.20</v>
      </c>
      <c t="str" s="26" r="AC188">
        <f t="shared" si="120"/>
        <v>0.20</v>
      </c>
      <c t="str" s="26" r="AD188">
        <f t="shared" si="120"/>
        <v>0.00</v>
      </c>
    </row>
    <row r="189">
      <c s="1" r="A189">
        <v>32.0</v>
      </c>
      <c t="str" s="26" r="B189">
        <f ref="B189:E189" t="shared" si="121">DIVIDE(B148, 50000)</f>
        <v>0.35</v>
      </c>
      <c t="str" s="26" r="C189">
        <f t="shared" si="121"/>
        <v>0.37</v>
      </c>
      <c t="str" s="26" r="D189">
        <f t="shared" si="121"/>
        <v>0.36</v>
      </c>
      <c t="str" s="26" r="E189">
        <f t="shared" si="121"/>
        <v>0.36</v>
      </c>
      <c s="1" r="P189">
        <v>32.0</v>
      </c>
      <c t="str" s="26" r="Q189">
        <f ref="Q189:T189" t="shared" si="122">DIVIDE(Q148, 100000)</f>
        <v>0.28</v>
      </c>
      <c t="str" s="26" r="R189">
        <f t="shared" si="122"/>
        <v>0.27</v>
      </c>
      <c t="str" s="26" r="S189">
        <f t="shared" si="122"/>
        <v>0.27</v>
      </c>
      <c t="str" s="26" r="T189">
        <f t="shared" si="122"/>
        <v>0.00</v>
      </c>
      <c s="1" r="Z189">
        <v>32.0</v>
      </c>
      <c t="str" s="26" r="AA189">
        <f ref="AA189:AD189" t="shared" si="123">DIVIDE(AA148, 500000)</f>
        <v>0.21</v>
      </c>
      <c t="str" s="26" r="AB189">
        <f t="shared" si="123"/>
        <v>0.20</v>
      </c>
      <c t="str" s="26" r="AC189">
        <f t="shared" si="123"/>
        <v>0.20</v>
      </c>
      <c t="str" s="26" r="AD189">
        <f t="shared" si="123"/>
        <v>0.00</v>
      </c>
    </row>
    <row r="190">
      <c s="1" r="A190">
        <v>64.0</v>
      </c>
      <c t="str" s="26" r="B190">
        <f ref="B190:E190" t="shared" si="124">DIVIDE(B149, 50000)</f>
        <v>0.35</v>
      </c>
      <c t="str" s="26" r="C190">
        <f t="shared" si="124"/>
        <v>0.38</v>
      </c>
      <c t="str" s="26" r="D190">
        <f t="shared" si="124"/>
        <v>0.37</v>
      </c>
      <c t="str" s="26" r="E190">
        <f t="shared" si="124"/>
        <v>0.38</v>
      </c>
      <c s="1" r="P190">
        <v>64.0</v>
      </c>
      <c t="str" s="26" r="Q190">
        <f ref="Q190:T190" t="shared" si="125">DIVIDE(Q149, 100000)</f>
        <v>0.28</v>
      </c>
      <c t="str" s="26" r="R190">
        <f t="shared" si="125"/>
        <v>0.28</v>
      </c>
      <c t="str" s="26" r="S190">
        <f t="shared" si="125"/>
        <v>0.28</v>
      </c>
      <c t="str" s="26" r="T190">
        <f t="shared" si="125"/>
        <v>0.00</v>
      </c>
      <c s="1" r="Z190">
        <v>64.0</v>
      </c>
      <c t="str" s="26" r="AA190">
        <f ref="AA190:AD190" t="shared" si="126">DIVIDE(AA149, 500000)</f>
        <v>0.21</v>
      </c>
      <c t="str" s="26" r="AB190">
        <f t="shared" si="126"/>
        <v>0.21</v>
      </c>
      <c t="str" s="26" r="AC190">
        <f t="shared" si="126"/>
        <v>0.21</v>
      </c>
      <c t="str" s="26" r="AD190">
        <f t="shared" si="126"/>
        <v>0.00</v>
      </c>
    </row>
    <row r="191">
      <c s="1" r="A191">
        <v>128.0</v>
      </c>
      <c t="str" s="26" r="B191">
        <f ref="B191:E191" t="shared" si="127">DIVIDE(B150, 50000)</f>
        <v>0.35</v>
      </c>
      <c t="str" s="26" r="C191">
        <f t="shared" si="127"/>
        <v>0.41</v>
      </c>
      <c t="str" s="26" r="D191">
        <f t="shared" si="127"/>
        <v>0.39</v>
      </c>
      <c t="str" s="26" r="E191">
        <f t="shared" si="127"/>
        <v>0.42</v>
      </c>
      <c s="1" r="P191">
        <v>128.0</v>
      </c>
      <c t="str" s="26" r="Q191">
        <f ref="Q191:T191" t="shared" si="128">DIVIDE(Q150, 100000)</f>
        <v>0.30</v>
      </c>
      <c t="str" s="26" r="R191">
        <f t="shared" si="128"/>
        <v>0.29</v>
      </c>
      <c t="str" s="26" r="S191">
        <f t="shared" si="128"/>
        <v>0.30</v>
      </c>
      <c t="str" s="26" r="T191">
        <f t="shared" si="128"/>
        <v>0.00</v>
      </c>
      <c s="1" r="Z191">
        <v>128.0</v>
      </c>
      <c t="str" s="26" r="AA191">
        <f ref="AA191:AD191" t="shared" si="129">DIVIDE(AA150, 500000)</f>
        <v>0.21</v>
      </c>
      <c t="str" s="26" r="AB191">
        <f t="shared" si="129"/>
        <v>0.21</v>
      </c>
      <c t="str" s="26" r="AC191">
        <f t="shared" si="129"/>
        <v>0.21</v>
      </c>
      <c t="str" s="26" r="AD191">
        <f t="shared" si="129"/>
        <v>0.00</v>
      </c>
    </row>
    <row r="192">
      <c s="1" r="A192">
        <v>256.0</v>
      </c>
      <c t="str" s="26" r="B192">
        <f ref="B192:E192" t="shared" si="130">DIVIDE(B151, 50000)</f>
        <v>0.35</v>
      </c>
      <c t="str" s="26" r="C192">
        <f t="shared" si="130"/>
        <v>0.48</v>
      </c>
      <c t="str" s="26" r="D192">
        <f t="shared" si="130"/>
        <v>0.40</v>
      </c>
      <c t="str" s="26" r="E192">
        <f t="shared" si="130"/>
        <v>0.44</v>
      </c>
      <c s="1" r="P192">
        <v>256.0</v>
      </c>
      <c t="str" s="26" r="Q192">
        <f ref="Q192:T192" t="shared" si="131">DIVIDE(Q151, 100000)</f>
        <v>0.33</v>
      </c>
      <c t="str" s="26" r="R192">
        <f t="shared" si="131"/>
        <v>0.30</v>
      </c>
      <c t="str" s="26" r="S192">
        <f t="shared" si="131"/>
        <v>0.32</v>
      </c>
      <c t="str" s="26" r="T192">
        <f t="shared" si="131"/>
        <v>0.00</v>
      </c>
      <c s="1" r="Z192">
        <v>256.0</v>
      </c>
      <c t="str" s="26" r="AA192">
        <f ref="AA192:AD192" t="shared" si="132">DIVIDE(AA151, 500000)</f>
        <v>0.22</v>
      </c>
      <c t="str" s="26" r="AB192">
        <f t="shared" si="132"/>
        <v>0.21</v>
      </c>
      <c t="str" s="26" r="AC192">
        <f t="shared" si="132"/>
        <v>0.21</v>
      </c>
      <c t="str" s="26" r="AD192">
        <f t="shared" si="132"/>
        <v>0.00</v>
      </c>
    </row>
    <row r="193">
      <c s="1" r="A193">
        <v>512.0</v>
      </c>
      <c t="str" s="26" r="B193">
        <f ref="B193:E193" t="shared" si="133">DIVIDE(B152, 50000)</f>
        <v>0.35</v>
      </c>
      <c t="str" s="26" r="C193">
        <f t="shared" si="133"/>
        <v>0.58</v>
      </c>
      <c t="str" s="26" r="D193">
        <f t="shared" si="133"/>
        <v>0.54</v>
      </c>
      <c t="str" s="26" r="E193">
        <f t="shared" si="133"/>
        <v>0.48</v>
      </c>
      <c s="1" r="P193">
        <v>512.0</v>
      </c>
      <c t="str" s="26" r="Q193">
        <f ref="Q193:T193" t="shared" si="134">DIVIDE(Q152, 100000)</f>
        <v>0.39</v>
      </c>
      <c t="str" s="26" r="R193">
        <f t="shared" si="134"/>
        <v>0.40</v>
      </c>
      <c t="str" s="26" r="S193">
        <f t="shared" si="134"/>
        <v>0.34</v>
      </c>
      <c t="str" s="26" r="T193">
        <f t="shared" si="134"/>
        <v>0.00</v>
      </c>
      <c s="1" r="Z193">
        <v>512.0</v>
      </c>
      <c t="str" s="26" r="AA193">
        <f ref="AA193:AD193" t="shared" si="135">DIVIDE(AA152, 500000)</f>
        <v>0.23</v>
      </c>
      <c t="str" s="26" r="AB193">
        <f t="shared" si="135"/>
        <v>0.23</v>
      </c>
      <c t="str" s="26" r="AC193">
        <f t="shared" si="135"/>
        <v>0.22</v>
      </c>
      <c t="str" s="26" r="AD193">
        <f t="shared" si="135"/>
        <v>0.00</v>
      </c>
    </row>
    <row r="194">
      <c s="1" r="A194">
        <v>1024.0</v>
      </c>
      <c t="str" s="26" r="B194">
        <f ref="B194:E194" t="shared" si="136">DIVIDE(B153, 50000)</f>
        <v>0.35</v>
      </c>
      <c t="str" s="26" r="C194">
        <f t="shared" si="136"/>
        <v>0.89</v>
      </c>
      <c t="str" s="26" r="D194">
        <f t="shared" si="136"/>
        <v>0.88</v>
      </c>
      <c t="str" s="26" r="E194">
        <f t="shared" si="136"/>
        <v>0.61</v>
      </c>
      <c s="1" r="P194">
        <v>1024.0</v>
      </c>
      <c t="str" s="26" r="Q194">
        <f ref="Q194:T194" t="shared" si="137">DIVIDE(Q153, 100000)</f>
        <v>0.54</v>
      </c>
      <c t="str" s="26" r="R194">
        <f t="shared" si="137"/>
        <v>0.50</v>
      </c>
      <c t="str" s="26" r="S194">
        <f t="shared" si="137"/>
        <v>0.41</v>
      </c>
      <c t="str" s="26" r="T194">
        <f t="shared" si="137"/>
        <v>0.00</v>
      </c>
      <c s="1" r="Z194">
        <v>1024.0</v>
      </c>
      <c t="str" s="26" r="AA194">
        <f ref="AA194:AD194" t="shared" si="138">DIVIDE(AA153, 500000)</f>
        <v>0.26</v>
      </c>
      <c t="str" s="26" r="AB194">
        <f t="shared" si="138"/>
        <v>0.25</v>
      </c>
      <c t="str" s="26" r="AC194">
        <f t="shared" si="138"/>
        <v>0.24</v>
      </c>
      <c t="str" s="26" r="AD194">
        <f t="shared" si="138"/>
        <v>0.00</v>
      </c>
    </row>
    <row r="195">
      <c t="s" s="1" r="B195">
        <v>1523</v>
      </c>
      <c t="s" s="1" r="Q195">
        <v>1524</v>
      </c>
      <c t="s" s="1" r="AA195">
        <v>1525</v>
      </c>
    </row>
    <row r="196">
      <c s="1" r="A196"/>
    </row>
    <row r="197">
      <c t="s" s="16" r="A197">
        <v>1526</v>
      </c>
      <c s="27" r="B197"/>
      <c s="27" r="C197"/>
    </row>
    <row r="198">
      <c s="1" r="A198"/>
    </row>
    <row r="202">
      <c t="s" s="1" r="A202">
        <v>1527</v>
      </c>
      <c t="s" s="1" r="B202">
        <v>1528</v>
      </c>
      <c t="s" s="1" r="C202">
        <v>1529</v>
      </c>
      <c t="s" s="1" r="D202">
        <v>1530</v>
      </c>
      <c t="s" s="1" r="E202">
        <v>1531</v>
      </c>
      <c t="s" s="1" r="F202">
        <v>1532</v>
      </c>
    </row>
    <row r="203">
      <c t="s" s="6" r="A203">
        <v>1533</v>
      </c>
      <c s="28" r="B203">
        <v>51.52</v>
      </c>
      <c s="12" r="C203">
        <v>37.32</v>
      </c>
      <c r="D203">
        <v>54.800000000000004</v>
      </c>
      <c s="12" r="E203">
        <v>52.76</v>
      </c>
      <c r="F203">
        <v>53.22</v>
      </c>
    </row>
    <row r="204">
      <c t="s" s="6" r="A204">
        <v>1534</v>
      </c>
      <c s="28" r="B204">
        <v>51.52</v>
      </c>
      <c s="12" r="C204">
        <v>68.76</v>
      </c>
      <c r="D204">
        <v>75.2</v>
      </c>
      <c s="12" r="E204">
        <v>66.32000000000001</v>
      </c>
      <c r="F204">
        <v>72.08</v>
      </c>
    </row>
    <row r="205">
      <c t="s" s="6" r="A205">
        <v>1535</v>
      </c>
      <c s="28" r="B205">
        <v>51.52</v>
      </c>
      <c s="12" r="C205">
        <v>37.24</v>
      </c>
      <c r="D205">
        <v>64.4</v>
      </c>
      <c s="12" r="E205">
        <v>65.72</v>
      </c>
      <c r="F205">
        <v>65.62</v>
      </c>
    </row>
    <row r="206">
      <c t="s" s="6" r="A206">
        <v>1536</v>
      </c>
      <c s="28" r="B206">
        <v>51.52</v>
      </c>
      <c s="12" r="C206">
        <v>37.24</v>
      </c>
      <c r="D206">
        <v>56.379999999999995</v>
      </c>
      <c s="12" r="E206">
        <v>48.98</v>
      </c>
      <c r="F206">
        <v>61.14</v>
      </c>
    </row>
    <row r="207">
      <c t="s" s="6" r="A207">
        <v>1537</v>
      </c>
      <c s="28" r="B207">
        <v>51.52</v>
      </c>
      <c s="12" r="C207">
        <v>37.24</v>
      </c>
      <c r="D207">
        <v>56.379999999999995</v>
      </c>
      <c s="12" r="E207">
        <v>57.199999999999996</v>
      </c>
      <c r="F207">
        <v>59.54</v>
      </c>
    </row>
    <row r="208">
      <c t="s" s="6" r="A208">
        <v>1538</v>
      </c>
      <c s="28" r="B208">
        <v>51.52</v>
      </c>
      <c s="12" r="C208">
        <v>37.24</v>
      </c>
      <c r="D208">
        <v>56.379999999999995</v>
      </c>
      <c s="12" r="E208">
        <v>57.199999999999996</v>
      </c>
      <c r="F208">
        <v>53.81999999999999</v>
      </c>
    </row>
    <row r="209">
      <c t="s" s="1" r="A209">
        <v>1539</v>
      </c>
      <c s="1" r="B209"/>
    </row>
    <row r="216">
      <c t="s" s="1" r="A216">
        <v>1540</v>
      </c>
      <c t="s" s="1" r="B216">
        <v>1541</v>
      </c>
      <c t="s" s="1" r="C216">
        <v>1542</v>
      </c>
      <c t="s" s="1" r="D216">
        <v>1543</v>
      </c>
      <c t="s" s="1" r="E216">
        <v>1544</v>
      </c>
      <c t="s" s="1" r="F216">
        <v>1545</v>
      </c>
    </row>
    <row r="217">
      <c t="s" s="6" r="A217">
        <v>1546</v>
      </c>
      <c s="1" r="B217">
        <v>60.62</v>
      </c>
      <c r="C217">
        <v>37.419999999999995</v>
      </c>
      <c r="D217">
        <v>30.08</v>
      </c>
      <c r="E217">
        <v>27.6</v>
      </c>
      <c s="12" r="F217">
        <v>27.22</v>
      </c>
    </row>
    <row r="218">
      <c t="s" s="6" r="A218">
        <v>1547</v>
      </c>
      <c s="1" r="B218">
        <v>60.62</v>
      </c>
      <c r="C218">
        <v>39.6</v>
      </c>
      <c r="D218">
        <v>37.82</v>
      </c>
      <c r="E218">
        <v>38.88</v>
      </c>
      <c s="12" r="F218">
        <v>38.800000000000004</v>
      </c>
    </row>
    <row r="219">
      <c t="s" s="6" r="A219">
        <v>1548</v>
      </c>
      <c s="1" r="B219">
        <v>60.62</v>
      </c>
      <c r="C219">
        <v>37.68</v>
      </c>
      <c r="D219">
        <v>30.14</v>
      </c>
      <c r="E219">
        <v>29.220000000000002</v>
      </c>
      <c s="12" r="F219">
        <v>29.72</v>
      </c>
    </row>
    <row r="220">
      <c t="s" s="6" r="A220">
        <v>1549</v>
      </c>
      <c s="1" r="B220">
        <v>60.62</v>
      </c>
      <c r="C220">
        <v>37.68</v>
      </c>
      <c r="D220">
        <v>30.2</v>
      </c>
      <c r="E220">
        <v>28.099999999999998</v>
      </c>
      <c s="12" r="F220">
        <v>27.94</v>
      </c>
    </row>
    <row r="221">
      <c t="s" s="6" r="A221">
        <v>1550</v>
      </c>
      <c s="1" r="B221">
        <v>60.62</v>
      </c>
      <c r="C221">
        <v>37.68</v>
      </c>
      <c r="D221">
        <v>30.2</v>
      </c>
      <c r="E221">
        <v>27.66</v>
      </c>
      <c s="12" r="F221">
        <v>27.6</v>
      </c>
    </row>
    <row r="222">
      <c t="s" s="6" r="A222">
        <v>1551</v>
      </c>
      <c s="1" r="B222">
        <v>60.62</v>
      </c>
      <c r="C222">
        <v>37.68</v>
      </c>
      <c r="D222">
        <v>30.2</v>
      </c>
      <c r="E222">
        <v>27.66</v>
      </c>
      <c s="12" r="F222">
        <v>27.52</v>
      </c>
    </row>
    <row r="223">
      <c t="s" s="1" r="A223">
        <v>1552</v>
      </c>
      <c s="1" r="B223"/>
      <c s="1" r="D223"/>
    </row>
    <row r="231">
      <c s="4" r="C231"/>
    </row>
    <row r="232">
      <c s="4" r="C232"/>
    </row>
    <row r="233">
      <c s="4" r="C233"/>
    </row>
    <row r="234">
      <c s="4" r="C234"/>
    </row>
    <row r="235">
      <c s="1" r="C235"/>
    </row>
    <row r="237">
      <c t="s" s="1" r="A237">
        <v>1553</v>
      </c>
      <c t="s" s="1" r="B237">
        <v>1554</v>
      </c>
      <c t="s" s="1" r="C237">
        <v>1555</v>
      </c>
      <c t="s" s="1" r="D237">
        <v>1556</v>
      </c>
      <c t="s" s="1" r="E237">
        <v>1557</v>
      </c>
      <c t="s" s="1" r="F237">
        <v>1558</v>
      </c>
    </row>
    <row r="238">
      <c t="s" s="6" r="A238">
        <v>1559</v>
      </c>
      <c s="1" r="B238">
        <v>2.576</v>
      </c>
      <c s="29" r="C238">
        <v>1.866</v>
      </c>
      <c r="D238">
        <v>2.74</v>
      </c>
      <c r="E238">
        <v>2.638</v>
      </c>
      <c s="12" r="F238">
        <v>2.661</v>
      </c>
    </row>
    <row r="239">
      <c t="s" s="6" r="A239">
        <v>1560</v>
      </c>
      <c s="1" r="B239">
        <v>2.576</v>
      </c>
      <c s="29" r="C239">
        <v>3.438</v>
      </c>
      <c r="D239">
        <v>3.76</v>
      </c>
      <c r="E239">
        <v>3.316</v>
      </c>
      <c s="12" r="F239">
        <v>3.604</v>
      </c>
    </row>
    <row r="240">
      <c t="s" s="6" r="A240">
        <v>1561</v>
      </c>
      <c s="1" r="B240">
        <v>2.576</v>
      </c>
      <c s="29" r="C240">
        <v>1.862</v>
      </c>
      <c r="D240">
        <v>3.22</v>
      </c>
      <c r="E240">
        <v>3.286</v>
      </c>
      <c s="12" r="F240">
        <v>3.281</v>
      </c>
    </row>
    <row r="241">
      <c t="s" s="6" r="A241">
        <v>1562</v>
      </c>
      <c s="1" r="B241">
        <v>2.576</v>
      </c>
      <c r="C241">
        <v>1.862</v>
      </c>
      <c r="D241">
        <v>2.819</v>
      </c>
      <c r="E241">
        <v>2.449</v>
      </c>
      <c s="12" r="F241">
        <v>3.057</v>
      </c>
    </row>
    <row r="242">
      <c t="s" s="6" r="A242">
        <v>1563</v>
      </c>
      <c s="1" r="B242">
        <v>2.576</v>
      </c>
      <c r="C242">
        <v>1.862</v>
      </c>
      <c r="D242">
        <v>2.819</v>
      </c>
      <c r="E242">
        <v>2.86</v>
      </c>
      <c s="12" r="F242">
        <v>2.977</v>
      </c>
    </row>
    <row r="243">
      <c t="s" s="6" r="A243">
        <v>1564</v>
      </c>
      <c s="1" r="B243">
        <v>2.576</v>
      </c>
      <c r="C243">
        <v>1.862</v>
      </c>
      <c r="D243">
        <v>2.819</v>
      </c>
      <c r="E243">
        <v>2.86</v>
      </c>
      <c s="12" r="F243">
        <v>2.691</v>
      </c>
    </row>
    <row r="244">
      <c t="s" s="1" r="A244">
        <v>1565</v>
      </c>
      <c s="1" r="B244"/>
    </row>
    <row r="254">
      <c t="s" s="1" r="A254">
        <v>1566</v>
      </c>
      <c t="s" s="1" r="B254">
        <v>1567</v>
      </c>
      <c t="s" s="1" r="C254">
        <v>1568</v>
      </c>
      <c t="s" s="1" r="D254">
        <v>1569</v>
      </c>
      <c t="s" s="1" r="E254">
        <v>1570</v>
      </c>
      <c t="s" s="1" r="F254">
        <v>1571</v>
      </c>
    </row>
    <row r="255">
      <c t="s" s="6" r="A255">
        <v>1572</v>
      </c>
      <c s="1" r="B255">
        <v>3031.0</v>
      </c>
      <c s="7" r="C255">
        <v>1870.0</v>
      </c>
      <c s="12" r="D255">
        <v>1504.0</v>
      </c>
      <c r="E255">
        <v>1380.0</v>
      </c>
      <c s="12" r="F255">
        <v>1361.0</v>
      </c>
    </row>
    <row r="256">
      <c t="s" s="6" r="A256">
        <v>1573</v>
      </c>
      <c s="1" r="B256">
        <v>3031.0</v>
      </c>
      <c s="7" r="C256">
        <v>1980.0</v>
      </c>
      <c s="12" r="D256">
        <v>1891.0</v>
      </c>
      <c s="22" r="E256">
        <v>1944.0</v>
      </c>
      <c s="7" r="F256">
        <v>1940.0</v>
      </c>
    </row>
    <row r="257">
      <c t="s" s="6" r="A257">
        <v>1574</v>
      </c>
      <c s="1" r="B257">
        <v>3031.0</v>
      </c>
      <c s="7" r="C257">
        <v>1884.0</v>
      </c>
      <c s="12" r="D257">
        <v>1507.0</v>
      </c>
      <c r="E257">
        <v>1461.0</v>
      </c>
      <c s="12" r="F257">
        <v>1486.0</v>
      </c>
    </row>
    <row r="258">
      <c t="s" s="6" r="A258">
        <v>1575</v>
      </c>
      <c s="1" r="B258">
        <v>3031.0</v>
      </c>
      <c s="7" r="C258">
        <v>1884.0</v>
      </c>
      <c s="12" r="D258">
        <v>1510.0</v>
      </c>
      <c r="E258">
        <v>1405.0</v>
      </c>
      <c s="12" r="F258">
        <v>1397.0</v>
      </c>
    </row>
    <row r="259">
      <c t="s" s="6" r="A259">
        <v>1576</v>
      </c>
      <c s="1" r="B259">
        <v>3031.0</v>
      </c>
      <c s="7" r="C259">
        <v>1884.0</v>
      </c>
      <c s="12" r="D259">
        <v>1510.0</v>
      </c>
      <c r="E259">
        <v>1383.0</v>
      </c>
      <c s="12" r="F259">
        <v>1380.0</v>
      </c>
    </row>
    <row r="260">
      <c t="s" s="6" r="A260">
        <v>1577</v>
      </c>
      <c s="1" r="B260">
        <v>3031.0</v>
      </c>
      <c s="7" r="C260">
        <v>1884.0</v>
      </c>
      <c s="12" r="D260">
        <v>1510.0</v>
      </c>
      <c r="E260">
        <v>1383.0</v>
      </c>
      <c s="12" r="F260">
        <v>1376.0</v>
      </c>
    </row>
    <row r="261">
      <c t="s" s="1" r="A261">
        <v>1578</v>
      </c>
      <c s="1" r="B261"/>
    </row>
  </sheetData>
  <drawing r:id="rId1"/>
</worksheet>
</file>