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cabora\Downloads\"/>
    </mc:Choice>
  </mc:AlternateContent>
  <xr:revisionPtr revIDLastSave="0" documentId="13_ncr:1_{EB9D3F49-6D1C-49D6-A693-A809D2C26FCC}" xr6:coauthVersionLast="47" xr6:coauthVersionMax="47" xr10:uidLastSave="{00000000-0000-0000-0000-000000000000}"/>
  <bookViews>
    <workbookView xWindow="-4710" yWindow="-16320" windowWidth="29040" windowHeight="15720" tabRatio="785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A3" i="1"/>
  <c r="K2" i="1"/>
  <c r="I2" i="1"/>
  <c r="H2" i="1"/>
  <c r="F2" i="1"/>
  <c r="G2" i="1" s="1"/>
  <c r="E2" i="1"/>
  <c r="D2" i="1"/>
  <c r="C2" i="1"/>
  <c r="B2" i="1"/>
  <c r="L2" i="1" l="1"/>
  <c r="M2" i="1"/>
  <c r="A4" i="1"/>
  <c r="B3" i="1"/>
  <c r="C3" i="1"/>
  <c r="D3" i="1"/>
  <c r="E3" i="1"/>
  <c r="F3" i="1"/>
  <c r="G3" i="1" s="1"/>
  <c r="H3" i="1"/>
  <c r="I3" i="1"/>
  <c r="K3" i="1"/>
  <c r="L3" i="1" l="1"/>
  <c r="M3" i="1" s="1"/>
  <c r="K4" i="1"/>
  <c r="L4" i="1" s="1"/>
  <c r="B4" i="1"/>
  <c r="A5" i="1"/>
  <c r="I4" i="1"/>
  <c r="H4" i="1"/>
  <c r="F4" i="1"/>
  <c r="G4" i="1" s="1"/>
  <c r="E4" i="1"/>
  <c r="D4" i="1"/>
  <c r="C4" i="1"/>
  <c r="C5" i="1" l="1"/>
  <c r="B5" i="1"/>
  <c r="K5" i="1"/>
  <c r="L5" i="1" s="1"/>
  <c r="M5" i="1" s="1"/>
  <c r="H5" i="1"/>
  <c r="A6" i="1"/>
  <c r="I5" i="1"/>
  <c r="F5" i="1"/>
  <c r="G5" i="1" s="1"/>
  <c r="E5" i="1"/>
  <c r="D5" i="1"/>
  <c r="M4" i="1"/>
  <c r="K6" i="1" l="1"/>
  <c r="I6" i="1"/>
  <c r="D6" i="1"/>
  <c r="B6" i="1"/>
  <c r="C6" i="1"/>
  <c r="A7" i="1"/>
  <c r="H6" i="1"/>
  <c r="F6" i="1"/>
  <c r="G6" i="1" s="1"/>
  <c r="E6" i="1"/>
  <c r="H7" i="1" l="1"/>
  <c r="F7" i="1"/>
  <c r="G7" i="1" s="1"/>
  <c r="E7" i="1"/>
  <c r="D7" i="1"/>
  <c r="C7" i="1"/>
  <c r="B7" i="1"/>
  <c r="A8" i="1"/>
  <c r="K7" i="1"/>
  <c r="L7" i="1" s="1"/>
  <c r="M7" i="1" s="1"/>
  <c r="I7" i="1"/>
  <c r="L6" i="1"/>
  <c r="M6" i="1" s="1"/>
  <c r="I8" i="1" l="1"/>
  <c r="E8" i="1"/>
  <c r="H8" i="1"/>
  <c r="D8" i="1"/>
  <c r="F8" i="1"/>
  <c r="G8" i="1" s="1"/>
  <c r="C8" i="1"/>
  <c r="B8" i="1"/>
  <c r="A9" i="1"/>
  <c r="K8" i="1"/>
  <c r="L8" i="1" s="1"/>
  <c r="M8" i="1" s="1"/>
  <c r="H9" i="1" l="1"/>
  <c r="F9" i="1"/>
  <c r="G9" i="1" s="1"/>
  <c r="D9" i="1"/>
  <c r="K9" i="1"/>
  <c r="L9" i="1" s="1"/>
  <c r="M9" i="1" s="1"/>
  <c r="I9" i="1"/>
  <c r="E9" i="1"/>
  <c r="C9" i="1"/>
  <c r="B9" i="1"/>
  <c r="A10" i="1"/>
  <c r="E10" i="1" l="1"/>
  <c r="C10" i="1"/>
  <c r="A11" i="1"/>
  <c r="D10" i="1"/>
  <c r="K10" i="1"/>
  <c r="L10" i="1" s="1"/>
  <c r="I10" i="1"/>
  <c r="H10" i="1"/>
  <c r="F10" i="1"/>
  <c r="G10" i="1" s="1"/>
  <c r="B10" i="1"/>
  <c r="F11" i="1" l="1"/>
  <c r="D11" i="1"/>
  <c r="A12" i="1"/>
  <c r="B11" i="1"/>
  <c r="K11" i="1"/>
  <c r="L11" i="1" s="1"/>
  <c r="H11" i="1"/>
  <c r="I11" i="1"/>
  <c r="E11" i="1"/>
  <c r="C11" i="1"/>
  <c r="M10" i="1"/>
  <c r="E12" i="1" l="1"/>
  <c r="C12" i="1"/>
  <c r="F12" i="1"/>
  <c r="G12" i="1" s="1"/>
  <c r="D12" i="1"/>
  <c r="B12" i="1"/>
  <c r="A13" i="1"/>
  <c r="K12" i="1"/>
  <c r="L12" i="1" s="1"/>
  <c r="I12" i="1"/>
  <c r="H12" i="1"/>
  <c r="G11" i="1"/>
  <c r="M11" i="1" s="1"/>
  <c r="M12" i="1" l="1"/>
  <c r="D13" i="1"/>
  <c r="A14" i="1"/>
  <c r="B13" i="1"/>
  <c r="H13" i="1"/>
  <c r="I13" i="1"/>
  <c r="F13" i="1"/>
  <c r="G13" i="1" s="1"/>
  <c r="E13" i="1"/>
  <c r="C13" i="1"/>
  <c r="K13" i="1"/>
  <c r="L13" i="1" s="1"/>
  <c r="M13" i="1" l="1"/>
  <c r="C14" i="1"/>
  <c r="K14" i="1"/>
  <c r="L14" i="1" s="1"/>
  <c r="A15" i="1"/>
  <c r="I14" i="1"/>
  <c r="H14" i="1"/>
  <c r="F14" i="1"/>
  <c r="G14" i="1" s="1"/>
  <c r="E14" i="1"/>
  <c r="D14" i="1"/>
  <c r="B14" i="1"/>
  <c r="A16" i="1" l="1"/>
  <c r="B15" i="1"/>
  <c r="F15" i="1"/>
  <c r="G15" i="1" s="1"/>
  <c r="K15" i="1"/>
  <c r="L15" i="1" s="1"/>
  <c r="M15" i="1" s="1"/>
  <c r="I15" i="1"/>
  <c r="H15" i="1"/>
  <c r="E15" i="1"/>
  <c r="D15" i="1"/>
  <c r="C15" i="1"/>
  <c r="M14" i="1"/>
  <c r="K16" i="1" l="1"/>
  <c r="I16" i="1"/>
  <c r="E16" i="1"/>
  <c r="F16" i="1"/>
  <c r="G16" i="1" s="1"/>
  <c r="D16" i="1"/>
  <c r="C16" i="1"/>
  <c r="B16" i="1"/>
  <c r="A17" i="1"/>
  <c r="H16" i="1"/>
  <c r="H17" i="1" l="1"/>
  <c r="D17" i="1"/>
  <c r="K17" i="1"/>
  <c r="L17" i="1" s="1"/>
  <c r="I17" i="1"/>
  <c r="F17" i="1"/>
  <c r="G17" i="1" s="1"/>
  <c r="E17" i="1"/>
  <c r="C17" i="1"/>
  <c r="B17" i="1"/>
  <c r="A18" i="1"/>
  <c r="L16" i="1"/>
  <c r="M16" i="1" s="1"/>
  <c r="K18" i="1" l="1"/>
  <c r="I18" i="1"/>
  <c r="C18" i="1"/>
  <c r="A19" i="1"/>
  <c r="H18" i="1"/>
  <c r="F18" i="1"/>
  <c r="E18" i="1"/>
  <c r="D18" i="1"/>
  <c r="B18" i="1"/>
  <c r="M17" i="1"/>
  <c r="G18" i="1" l="1"/>
  <c r="H19" i="1"/>
  <c r="F19" i="1"/>
  <c r="G19" i="1" s="1"/>
  <c r="A20" i="1"/>
  <c r="B19" i="1"/>
  <c r="C19" i="1"/>
  <c r="K19" i="1"/>
  <c r="L19" i="1" s="1"/>
  <c r="M19" i="1" s="1"/>
  <c r="I19" i="1"/>
  <c r="E19" i="1"/>
  <c r="D19" i="1"/>
  <c r="L18" i="1"/>
  <c r="M18" i="1" s="1"/>
  <c r="I20" i="1" l="1"/>
  <c r="E20" i="1"/>
  <c r="H20" i="1"/>
  <c r="F20" i="1"/>
  <c r="G20" i="1" s="1"/>
  <c r="D20" i="1"/>
  <c r="C20" i="1"/>
  <c r="B20" i="1"/>
  <c r="A21" i="1"/>
  <c r="K20" i="1"/>
  <c r="L20" i="1" s="1"/>
  <c r="M20" i="1" s="1"/>
  <c r="H21" i="1" l="1"/>
  <c r="F21" i="1"/>
  <c r="G21" i="1" s="1"/>
  <c r="D21" i="1"/>
  <c r="K21" i="1"/>
  <c r="L21" i="1" s="1"/>
  <c r="M21" i="1" s="1"/>
  <c r="I21" i="1"/>
  <c r="E21" i="1"/>
  <c r="C21" i="1"/>
  <c r="B21" i="1"/>
  <c r="A22" i="1"/>
  <c r="E22" i="1" l="1"/>
  <c r="C22" i="1"/>
  <c r="K22" i="1"/>
  <c r="L22" i="1" s="1"/>
  <c r="A23" i="1"/>
  <c r="I22" i="1"/>
  <c r="H22" i="1"/>
  <c r="F22" i="1"/>
  <c r="G22" i="1" s="1"/>
  <c r="D22" i="1"/>
  <c r="B22" i="1"/>
  <c r="F23" i="1" l="1"/>
  <c r="G23" i="1" s="1"/>
  <c r="D23" i="1"/>
  <c r="A24" i="1"/>
  <c r="B23" i="1"/>
  <c r="E23" i="1"/>
  <c r="C23" i="1"/>
  <c r="K23" i="1"/>
  <c r="L23" i="1" s="1"/>
  <c r="M23" i="1" s="1"/>
  <c r="I23" i="1"/>
  <c r="H23" i="1"/>
  <c r="M22" i="1"/>
  <c r="H24" i="1" l="1"/>
  <c r="E24" i="1"/>
  <c r="C24" i="1"/>
  <c r="A25" i="1"/>
  <c r="K24" i="1"/>
  <c r="L24" i="1" s="1"/>
  <c r="I24" i="1"/>
  <c r="F24" i="1"/>
  <c r="G24" i="1" s="1"/>
  <c r="D24" i="1"/>
  <c r="B24" i="1"/>
  <c r="M24" i="1" l="1"/>
  <c r="E25" i="1"/>
  <c r="C25" i="1"/>
  <c r="A26" i="1"/>
  <c r="K25" i="1"/>
  <c r="L25" i="1" s="1"/>
  <c r="I25" i="1"/>
  <c r="H25" i="1"/>
  <c r="F25" i="1"/>
  <c r="G25" i="1" s="1"/>
  <c r="D25" i="1"/>
  <c r="B25" i="1"/>
  <c r="M25" i="1" l="1"/>
  <c r="F26" i="1"/>
  <c r="E26" i="1"/>
  <c r="C26" i="1"/>
  <c r="A27" i="1"/>
  <c r="D26" i="1"/>
  <c r="B26" i="1"/>
  <c r="K26" i="1"/>
  <c r="L26" i="1" s="1"/>
  <c r="I26" i="1"/>
  <c r="H26" i="1"/>
  <c r="E27" i="1" l="1"/>
  <c r="F27" i="1"/>
  <c r="C27" i="1"/>
  <c r="A28" i="1"/>
  <c r="K27" i="1"/>
  <c r="L27" i="1" s="1"/>
  <c r="I27" i="1"/>
  <c r="H27" i="1"/>
  <c r="D27" i="1"/>
  <c r="B27" i="1"/>
  <c r="G26" i="1"/>
  <c r="M26" i="1" s="1"/>
  <c r="D28" i="1" l="1"/>
  <c r="F28" i="1"/>
  <c r="G28" i="1" s="1"/>
  <c r="C28" i="1"/>
  <c r="A29" i="1"/>
  <c r="I28" i="1"/>
  <c r="K28" i="1"/>
  <c r="L28" i="1" s="1"/>
  <c r="M28" i="1" s="1"/>
  <c r="H28" i="1"/>
  <c r="E28" i="1"/>
  <c r="B28" i="1"/>
  <c r="G27" i="1"/>
  <c r="M27" i="1" s="1"/>
  <c r="C29" i="1" l="1"/>
  <c r="F29" i="1"/>
  <c r="G29" i="1" s="1"/>
  <c r="D29" i="1"/>
  <c r="A30" i="1"/>
  <c r="I29" i="1"/>
  <c r="E29" i="1"/>
  <c r="B29" i="1"/>
  <c r="K29" i="1"/>
  <c r="L29" i="1" s="1"/>
  <c r="M29" i="1" s="1"/>
  <c r="H29" i="1"/>
  <c r="A31" i="1" l="1"/>
  <c r="B30" i="1"/>
  <c r="F30" i="1"/>
  <c r="G30" i="1" s="1"/>
  <c r="D30" i="1"/>
  <c r="I30" i="1"/>
  <c r="K30" i="1"/>
  <c r="L30" i="1" s="1"/>
  <c r="M30" i="1" s="1"/>
  <c r="H30" i="1"/>
  <c r="E30" i="1"/>
  <c r="C30" i="1"/>
  <c r="F31" i="1" l="1"/>
  <c r="D31" i="1"/>
  <c r="B31" i="1"/>
  <c r="I31" i="1"/>
  <c r="C31" i="1"/>
  <c r="A32" i="1"/>
  <c r="K31" i="1"/>
  <c r="L31" i="1" s="1"/>
  <c r="H31" i="1"/>
  <c r="E31" i="1"/>
  <c r="F32" i="1" l="1"/>
  <c r="D32" i="1"/>
  <c r="B32" i="1"/>
  <c r="I32" i="1"/>
  <c r="K32" i="1"/>
  <c r="L32" i="1" s="1"/>
  <c r="H32" i="1"/>
  <c r="E32" i="1"/>
  <c r="C32" i="1"/>
  <c r="A33" i="1"/>
  <c r="G31" i="1"/>
  <c r="M31" i="1" s="1"/>
  <c r="K33" i="1" l="1"/>
  <c r="F33" i="1"/>
  <c r="G33" i="1" s="1"/>
  <c r="D33" i="1"/>
  <c r="B33" i="1"/>
  <c r="I33" i="1"/>
  <c r="A34" i="1"/>
  <c r="H33" i="1"/>
  <c r="E33" i="1"/>
  <c r="C33" i="1"/>
  <c r="M32" i="1"/>
  <c r="G32" i="1"/>
  <c r="F34" i="1" l="1"/>
  <c r="G34" i="1" s="1"/>
  <c r="D34" i="1"/>
  <c r="B34" i="1"/>
  <c r="K34" i="1"/>
  <c r="L34" i="1" s="1"/>
  <c r="M34" i="1" s="1"/>
  <c r="I34" i="1"/>
  <c r="H34" i="1"/>
  <c r="E34" i="1"/>
  <c r="C34" i="1"/>
  <c r="A35" i="1"/>
  <c r="L33" i="1"/>
  <c r="M33" i="1" s="1"/>
  <c r="I35" i="1" l="1"/>
  <c r="F35" i="1"/>
  <c r="G35" i="1" s="1"/>
  <c r="D35" i="1"/>
  <c r="B35" i="1"/>
  <c r="K35" i="1"/>
  <c r="L35" i="1" s="1"/>
  <c r="M35" i="1" s="1"/>
  <c r="A36" i="1"/>
  <c r="H35" i="1"/>
  <c r="E35" i="1"/>
  <c r="C35" i="1"/>
  <c r="H36" i="1" l="1"/>
  <c r="F36" i="1"/>
  <c r="G36" i="1" s="1"/>
  <c r="D36" i="1"/>
  <c r="B36" i="1"/>
  <c r="K36" i="1"/>
  <c r="L36" i="1" s="1"/>
  <c r="E36" i="1"/>
  <c r="C36" i="1"/>
  <c r="A37" i="1"/>
  <c r="I36" i="1"/>
  <c r="F37" i="1" l="1"/>
  <c r="G37" i="1" s="1"/>
  <c r="D37" i="1"/>
  <c r="B37" i="1"/>
  <c r="K37" i="1"/>
  <c r="L37" i="1" s="1"/>
  <c r="M37" i="1" s="1"/>
  <c r="A38" i="1"/>
  <c r="I37" i="1"/>
  <c r="H37" i="1"/>
  <c r="E37" i="1"/>
  <c r="C37" i="1"/>
  <c r="M36" i="1"/>
  <c r="F38" i="1" l="1"/>
  <c r="G38" i="1" s="1"/>
  <c r="D38" i="1"/>
  <c r="B38" i="1"/>
  <c r="K38" i="1"/>
  <c r="L38" i="1" s="1"/>
  <c r="M38" i="1" s="1"/>
  <c r="A39" i="1"/>
  <c r="I38" i="1"/>
  <c r="H38" i="1"/>
  <c r="E38" i="1"/>
  <c r="C38" i="1"/>
  <c r="E39" i="1" l="1"/>
  <c r="D39" i="1"/>
  <c r="B39" i="1"/>
  <c r="K39" i="1"/>
  <c r="L39" i="1" s="1"/>
  <c r="I39" i="1"/>
  <c r="H39" i="1"/>
  <c r="F39" i="1"/>
  <c r="G39" i="1" s="1"/>
  <c r="C39" i="1"/>
  <c r="A40" i="1"/>
  <c r="D40" i="1" l="1"/>
  <c r="E40" i="1"/>
  <c r="B40" i="1"/>
  <c r="K40" i="1"/>
  <c r="L40" i="1" s="1"/>
  <c r="A41" i="1"/>
  <c r="I40" i="1"/>
  <c r="H40" i="1"/>
  <c r="F40" i="1"/>
  <c r="G40" i="1" s="1"/>
  <c r="C40" i="1"/>
  <c r="M39" i="1"/>
  <c r="C41" i="1" l="1"/>
  <c r="E41" i="1"/>
  <c r="B41" i="1"/>
  <c r="K41" i="1"/>
  <c r="L41" i="1" s="1"/>
  <c r="M41" i="1" s="1"/>
  <c r="H41" i="1"/>
  <c r="F41" i="1"/>
  <c r="G41" i="1" s="1"/>
  <c r="D41" i="1"/>
  <c r="A42" i="1"/>
  <c r="I41" i="1"/>
  <c r="M40" i="1"/>
  <c r="A43" i="1" l="1"/>
  <c r="B42" i="1"/>
  <c r="E42" i="1"/>
  <c r="C42" i="1"/>
  <c r="K42" i="1"/>
  <c r="L42" i="1" s="1"/>
  <c r="M42" i="1" s="1"/>
  <c r="I42" i="1"/>
  <c r="H42" i="1"/>
  <c r="F42" i="1"/>
  <c r="G42" i="1" s="1"/>
  <c r="D42" i="1"/>
  <c r="A44" i="1" l="1"/>
  <c r="F43" i="1"/>
  <c r="E43" i="1"/>
  <c r="C43" i="1"/>
  <c r="K43" i="1"/>
  <c r="L43" i="1" s="1"/>
  <c r="D43" i="1"/>
  <c r="B43" i="1"/>
  <c r="I43" i="1"/>
  <c r="H43" i="1"/>
  <c r="G43" i="1" l="1"/>
  <c r="M43" i="1" s="1"/>
  <c r="A45" i="1"/>
  <c r="B44" i="1"/>
  <c r="C44" i="1"/>
  <c r="I44" i="1"/>
  <c r="H44" i="1"/>
  <c r="F44" i="1"/>
  <c r="G44" i="1" s="1"/>
  <c r="K44" i="1"/>
  <c r="L44" i="1" s="1"/>
  <c r="E44" i="1"/>
  <c r="D44" i="1"/>
  <c r="M44" i="1" l="1"/>
  <c r="K45" i="1"/>
  <c r="E45" i="1"/>
  <c r="A46" i="1"/>
  <c r="I45" i="1"/>
  <c r="F45" i="1"/>
  <c r="G45" i="1" s="1"/>
  <c r="D45" i="1"/>
  <c r="C45" i="1"/>
  <c r="H45" i="1"/>
  <c r="B45" i="1"/>
  <c r="K46" i="1" l="1"/>
  <c r="C46" i="1"/>
  <c r="B46" i="1"/>
  <c r="I46" i="1"/>
  <c r="H46" i="1"/>
  <c r="F46" i="1"/>
  <c r="G46" i="1" s="1"/>
  <c r="E46" i="1"/>
  <c r="D46" i="1"/>
  <c r="A47" i="1"/>
  <c r="L45" i="1"/>
  <c r="M45" i="1" s="1"/>
  <c r="K47" i="1" l="1"/>
  <c r="I47" i="1"/>
  <c r="F47" i="1"/>
  <c r="G47" i="1" s="1"/>
  <c r="E47" i="1"/>
  <c r="D47" i="1"/>
  <c r="B47" i="1"/>
  <c r="A48" i="1"/>
  <c r="H47" i="1"/>
  <c r="C47" i="1"/>
  <c r="L46" i="1"/>
  <c r="M46" i="1" s="1"/>
  <c r="I48" i="1" l="1"/>
  <c r="H48" i="1"/>
  <c r="A49" i="1"/>
  <c r="K48" i="1"/>
  <c r="L48" i="1" s="1"/>
  <c r="M48" i="1" s="1"/>
  <c r="E48" i="1"/>
  <c r="B48" i="1"/>
  <c r="F48" i="1"/>
  <c r="G48" i="1" s="1"/>
  <c r="D48" i="1"/>
  <c r="C48" i="1"/>
  <c r="L47" i="1"/>
  <c r="M47" i="1" s="1"/>
  <c r="I49" i="1" l="1"/>
  <c r="H49" i="1"/>
  <c r="A50" i="1"/>
  <c r="K49" i="1"/>
  <c r="L49" i="1" s="1"/>
  <c r="E49" i="1"/>
  <c r="D49" i="1"/>
  <c r="C49" i="1"/>
  <c r="F49" i="1"/>
  <c r="G49" i="1" s="1"/>
  <c r="B49" i="1"/>
  <c r="M49" i="1" l="1"/>
  <c r="H50" i="1"/>
  <c r="F50" i="1"/>
  <c r="G50" i="1" s="1"/>
  <c r="C50" i="1"/>
  <c r="B50" i="1"/>
  <c r="A51" i="1"/>
  <c r="K50" i="1"/>
  <c r="L50" i="1" s="1"/>
  <c r="I50" i="1"/>
  <c r="E50" i="1"/>
  <c r="D50" i="1"/>
  <c r="M50" i="1" l="1"/>
  <c r="F51" i="1"/>
  <c r="E51" i="1"/>
  <c r="H51" i="1"/>
  <c r="I51" i="1"/>
  <c r="D51" i="1"/>
  <c r="C51" i="1"/>
  <c r="A52" i="1"/>
  <c r="K51" i="1"/>
  <c r="L51" i="1" s="1"/>
  <c r="B51" i="1"/>
  <c r="F52" i="1" l="1"/>
  <c r="E52" i="1"/>
  <c r="D52" i="1"/>
  <c r="K52" i="1"/>
  <c r="L52" i="1" s="1"/>
  <c r="I52" i="1"/>
  <c r="A53" i="1"/>
  <c r="H52" i="1"/>
  <c r="C52" i="1"/>
  <c r="B52" i="1"/>
  <c r="M51" i="1"/>
  <c r="G51" i="1"/>
  <c r="E53" i="1" l="1"/>
  <c r="D53" i="1"/>
  <c r="C53" i="1"/>
  <c r="A54" i="1"/>
  <c r="F53" i="1"/>
  <c r="G53" i="1" s="1"/>
  <c r="B53" i="1"/>
  <c r="H53" i="1"/>
  <c r="K53" i="1"/>
  <c r="L53" i="1" s="1"/>
  <c r="I53" i="1"/>
  <c r="G52" i="1"/>
  <c r="M52" i="1" s="1"/>
  <c r="D54" i="1" l="1"/>
  <c r="C54" i="1"/>
  <c r="A55" i="1"/>
  <c r="B54" i="1"/>
  <c r="E54" i="1"/>
  <c r="I54" i="1"/>
  <c r="H54" i="1"/>
  <c r="K54" i="1"/>
  <c r="L54" i="1" s="1"/>
  <c r="M54" i="1" s="1"/>
  <c r="F54" i="1"/>
  <c r="G54" i="1" s="1"/>
  <c r="M53" i="1"/>
  <c r="C55" i="1" l="1"/>
  <c r="A56" i="1"/>
  <c r="B55" i="1"/>
  <c r="D55" i="1"/>
  <c r="H55" i="1"/>
  <c r="F55" i="1"/>
  <c r="G55" i="1" s="1"/>
  <c r="K55" i="1"/>
  <c r="L55" i="1" s="1"/>
  <c r="I55" i="1"/>
  <c r="E55" i="1"/>
  <c r="M55" i="1" l="1"/>
  <c r="A57" i="1"/>
  <c r="B56" i="1"/>
  <c r="F56" i="1"/>
  <c r="G56" i="1" s="1"/>
  <c r="K56" i="1"/>
  <c r="L56" i="1" s="1"/>
  <c r="M56" i="1" s="1"/>
  <c r="I56" i="1"/>
  <c r="C56" i="1"/>
  <c r="H56" i="1"/>
  <c r="E56" i="1"/>
  <c r="D56" i="1"/>
  <c r="K57" i="1" l="1"/>
  <c r="L57" i="1" s="1"/>
  <c r="H57" i="1"/>
  <c r="F57" i="1"/>
  <c r="G57" i="1" s="1"/>
  <c r="E57" i="1"/>
  <c r="D57" i="1"/>
  <c r="C57" i="1"/>
  <c r="B57" i="1"/>
  <c r="A58" i="1"/>
  <c r="I57" i="1"/>
  <c r="K58" i="1" l="1"/>
  <c r="L58" i="1" s="1"/>
  <c r="D58" i="1"/>
  <c r="C58" i="1"/>
  <c r="B58" i="1"/>
  <c r="I58" i="1"/>
  <c r="H58" i="1"/>
  <c r="F58" i="1"/>
  <c r="G58" i="1" s="1"/>
  <c r="A59" i="1"/>
  <c r="E58" i="1"/>
  <c r="M57" i="1"/>
  <c r="K59" i="1" l="1"/>
  <c r="L59" i="1" s="1"/>
  <c r="I59" i="1"/>
  <c r="F59" i="1"/>
  <c r="G59" i="1" s="1"/>
  <c r="E59" i="1"/>
  <c r="C59" i="1"/>
  <c r="A60" i="1"/>
  <c r="H59" i="1"/>
  <c r="D59" i="1"/>
  <c r="B59" i="1"/>
  <c r="M58" i="1"/>
  <c r="I60" i="1" l="1"/>
  <c r="H60" i="1"/>
  <c r="B60" i="1"/>
  <c r="K60" i="1"/>
  <c r="L60" i="1" s="1"/>
  <c r="M60" i="1" s="1"/>
  <c r="F60" i="1"/>
  <c r="G60" i="1" s="1"/>
  <c r="C60" i="1"/>
  <c r="A61" i="1"/>
  <c r="E60" i="1"/>
  <c r="D60" i="1"/>
  <c r="M59" i="1"/>
  <c r="I61" i="1" l="1"/>
  <c r="H61" i="1"/>
  <c r="D61" i="1"/>
  <c r="A62" i="1"/>
  <c r="F61" i="1"/>
  <c r="G61" i="1" s="1"/>
  <c r="E61" i="1"/>
  <c r="C61" i="1"/>
  <c r="B61" i="1"/>
  <c r="K61" i="1"/>
  <c r="L61" i="1" s="1"/>
  <c r="M61" i="1" s="1"/>
  <c r="H62" i="1" l="1"/>
  <c r="F62" i="1"/>
  <c r="G62" i="1" s="1"/>
  <c r="I62" i="1"/>
  <c r="C62" i="1"/>
  <c r="B62" i="1"/>
  <c r="A63" i="1"/>
  <c r="K62" i="1"/>
  <c r="L62" i="1" s="1"/>
  <c r="M62" i="1" s="1"/>
  <c r="E62" i="1"/>
  <c r="D62" i="1"/>
  <c r="F63" i="1" l="1"/>
  <c r="G63" i="1" s="1"/>
  <c r="E63" i="1"/>
  <c r="K63" i="1"/>
  <c r="L63" i="1" s="1"/>
  <c r="M63" i="1" s="1"/>
  <c r="I63" i="1"/>
  <c r="H63" i="1"/>
  <c r="D63" i="1"/>
  <c r="B63" i="1"/>
  <c r="A64" i="1"/>
  <c r="C63" i="1"/>
  <c r="F64" i="1" l="1"/>
  <c r="G64" i="1" s="1"/>
  <c r="E64" i="1"/>
  <c r="D64" i="1"/>
  <c r="K64" i="1"/>
  <c r="L64" i="1" s="1"/>
  <c r="M64" i="1" s="1"/>
  <c r="H64" i="1"/>
  <c r="C64" i="1"/>
  <c r="B64" i="1"/>
  <c r="A65" i="1"/>
  <c r="I64" i="1"/>
  <c r="E65" i="1" l="1"/>
  <c r="D65" i="1"/>
  <c r="C65" i="1"/>
  <c r="A66" i="1"/>
  <c r="K65" i="1"/>
  <c r="L65" i="1" s="1"/>
  <c r="M65" i="1" s="1"/>
  <c r="I65" i="1"/>
  <c r="H65" i="1"/>
  <c r="F65" i="1"/>
  <c r="G65" i="1" s="1"/>
  <c r="B65" i="1"/>
  <c r="D66" i="1" l="1"/>
  <c r="C66" i="1"/>
  <c r="A67" i="1"/>
  <c r="B66" i="1"/>
  <c r="E66" i="1"/>
  <c r="F66" i="1"/>
  <c r="G66" i="1" s="1"/>
  <c r="K66" i="1"/>
  <c r="L66" i="1" s="1"/>
  <c r="I66" i="1"/>
  <c r="H66" i="1"/>
  <c r="C67" i="1" l="1"/>
  <c r="A68" i="1"/>
  <c r="B67" i="1"/>
  <c r="I67" i="1"/>
  <c r="H67" i="1"/>
  <c r="F67" i="1"/>
  <c r="G67" i="1" s="1"/>
  <c r="D67" i="1"/>
  <c r="K67" i="1"/>
  <c r="L67" i="1" s="1"/>
  <c r="M67" i="1" s="1"/>
  <c r="E67" i="1"/>
  <c r="M66" i="1"/>
  <c r="A69" i="1" l="1"/>
  <c r="B68" i="1"/>
  <c r="I68" i="1"/>
  <c r="K68" i="1"/>
  <c r="L68" i="1" s="1"/>
  <c r="F68" i="1"/>
  <c r="G68" i="1" s="1"/>
  <c r="E68" i="1"/>
  <c r="D68" i="1"/>
  <c r="C68" i="1"/>
  <c r="H68" i="1"/>
  <c r="M68" i="1" l="1"/>
  <c r="K69" i="1"/>
  <c r="L69" i="1" s="1"/>
  <c r="A70" i="1"/>
  <c r="B69" i="1"/>
  <c r="I69" i="1"/>
  <c r="H69" i="1"/>
  <c r="F69" i="1"/>
  <c r="G69" i="1" s="1"/>
  <c r="E69" i="1"/>
  <c r="D69" i="1"/>
  <c r="C69" i="1"/>
  <c r="M69" i="1" l="1"/>
  <c r="K70" i="1"/>
  <c r="L70" i="1" s="1"/>
  <c r="E70" i="1"/>
  <c r="D70" i="1"/>
  <c r="C70" i="1"/>
  <c r="A71" i="1"/>
  <c r="I70" i="1"/>
  <c r="H70" i="1"/>
  <c r="F70" i="1"/>
  <c r="G70" i="1" s="1"/>
  <c r="B70" i="1"/>
  <c r="K71" i="1" l="1"/>
  <c r="L71" i="1" s="1"/>
  <c r="I71" i="1"/>
  <c r="C71" i="1"/>
  <c r="H71" i="1"/>
  <c r="F71" i="1"/>
  <c r="G71" i="1" s="1"/>
  <c r="D71" i="1"/>
  <c r="B71" i="1"/>
  <c r="A72" i="1"/>
  <c r="E71" i="1"/>
  <c r="M70" i="1"/>
  <c r="I72" i="1" l="1"/>
  <c r="H72" i="1"/>
  <c r="E72" i="1"/>
  <c r="A73" i="1"/>
  <c r="F72" i="1"/>
  <c r="G72" i="1" s="1"/>
  <c r="D72" i="1"/>
  <c r="C72" i="1"/>
  <c r="B72" i="1"/>
  <c r="K72" i="1"/>
  <c r="L72" i="1" s="1"/>
  <c r="M71" i="1"/>
  <c r="I73" i="1" l="1"/>
  <c r="H73" i="1"/>
  <c r="E73" i="1"/>
  <c r="A74" i="1"/>
  <c r="K73" i="1"/>
  <c r="L73" i="1" s="1"/>
  <c r="M73" i="1" s="1"/>
  <c r="F73" i="1"/>
  <c r="G73" i="1" s="1"/>
  <c r="D73" i="1"/>
  <c r="C73" i="1"/>
  <c r="B73" i="1"/>
  <c r="M72" i="1"/>
  <c r="H74" i="1" l="1"/>
  <c r="F74" i="1"/>
  <c r="G74" i="1" s="1"/>
  <c r="E74" i="1"/>
  <c r="D74" i="1"/>
  <c r="C74" i="1"/>
  <c r="A75" i="1"/>
  <c r="K74" i="1"/>
  <c r="L74" i="1" s="1"/>
  <c r="M74" i="1" s="1"/>
  <c r="I74" i="1"/>
  <c r="B74" i="1"/>
  <c r="F75" i="1" l="1"/>
  <c r="G75" i="1" s="1"/>
  <c r="E75" i="1"/>
  <c r="A76" i="1"/>
  <c r="K75" i="1"/>
  <c r="L75" i="1" s="1"/>
  <c r="M75" i="1" s="1"/>
  <c r="H75" i="1"/>
  <c r="D75" i="1"/>
  <c r="C75" i="1"/>
  <c r="B75" i="1"/>
  <c r="I75" i="1"/>
  <c r="F76" i="1" l="1"/>
  <c r="G76" i="1" s="1"/>
  <c r="E76" i="1"/>
  <c r="D76" i="1"/>
  <c r="A77" i="1"/>
  <c r="B76" i="1"/>
  <c r="K76" i="1"/>
  <c r="L76" i="1" s="1"/>
  <c r="M76" i="1" s="1"/>
  <c r="I76" i="1"/>
  <c r="H76" i="1"/>
  <c r="C76" i="1"/>
  <c r="E77" i="1" l="1"/>
  <c r="D77" i="1"/>
  <c r="C77" i="1"/>
  <c r="F77" i="1"/>
  <c r="G77" i="1" s="1"/>
  <c r="I77" i="1"/>
  <c r="H77" i="1"/>
  <c r="B77" i="1"/>
  <c r="A78" i="1"/>
  <c r="K77" i="1"/>
  <c r="L77" i="1" s="1"/>
  <c r="M77" i="1" s="1"/>
  <c r="D78" i="1" l="1"/>
  <c r="C78" i="1"/>
  <c r="A79" i="1"/>
  <c r="B78" i="1"/>
  <c r="H78" i="1"/>
  <c r="F78" i="1"/>
  <c r="G78" i="1" s="1"/>
  <c r="E78" i="1"/>
  <c r="K78" i="1"/>
  <c r="L78" i="1" s="1"/>
  <c r="M78" i="1" s="1"/>
  <c r="I78" i="1"/>
  <c r="C79" i="1" l="1"/>
  <c r="A80" i="1"/>
  <c r="B79" i="1"/>
  <c r="H79" i="1"/>
  <c r="F79" i="1"/>
  <c r="G79" i="1" s="1"/>
  <c r="E79" i="1"/>
  <c r="D79" i="1"/>
  <c r="K79" i="1"/>
  <c r="L79" i="1" s="1"/>
  <c r="M79" i="1" s="1"/>
  <c r="I79" i="1"/>
  <c r="A81" i="1" l="1"/>
  <c r="B80" i="1"/>
  <c r="I80" i="1"/>
  <c r="H80" i="1"/>
  <c r="K80" i="1"/>
  <c r="L80" i="1" s="1"/>
  <c r="F80" i="1"/>
  <c r="G80" i="1" s="1"/>
  <c r="E80" i="1"/>
  <c r="D80" i="1"/>
  <c r="C80" i="1"/>
  <c r="M80" i="1" l="1"/>
  <c r="K81" i="1"/>
  <c r="L81" i="1" s="1"/>
  <c r="B81" i="1"/>
  <c r="A82" i="1"/>
  <c r="I81" i="1"/>
  <c r="F81" i="1"/>
  <c r="G81" i="1" s="1"/>
  <c r="E81" i="1"/>
  <c r="D81" i="1"/>
  <c r="H81" i="1"/>
  <c r="C81" i="1"/>
  <c r="K82" i="1" l="1"/>
  <c r="L82" i="1" s="1"/>
  <c r="D82" i="1"/>
  <c r="B82" i="1"/>
  <c r="A83" i="1"/>
  <c r="I82" i="1"/>
  <c r="H82" i="1"/>
  <c r="F82" i="1"/>
  <c r="G82" i="1" s="1"/>
  <c r="E82" i="1"/>
  <c r="C82" i="1"/>
  <c r="M81" i="1"/>
  <c r="K83" i="1" l="1"/>
  <c r="L83" i="1" s="1"/>
  <c r="M83" i="1" s="1"/>
  <c r="I83" i="1"/>
  <c r="F83" i="1"/>
  <c r="G83" i="1" s="1"/>
  <c r="D83" i="1"/>
  <c r="C83" i="1"/>
  <c r="B83" i="1"/>
  <c r="H83" i="1"/>
  <c r="E83" i="1"/>
  <c r="A84" i="1"/>
  <c r="M82" i="1"/>
  <c r="I84" i="1" l="1"/>
  <c r="H84" i="1"/>
  <c r="K84" i="1"/>
  <c r="L84" i="1" s="1"/>
  <c r="F84" i="1"/>
  <c r="G84" i="1" s="1"/>
  <c r="E84" i="1"/>
  <c r="D84" i="1"/>
  <c r="C84" i="1"/>
  <c r="A85" i="1"/>
  <c r="B84" i="1"/>
  <c r="I85" i="1" l="1"/>
  <c r="H85" i="1"/>
  <c r="K85" i="1"/>
  <c r="L85" i="1" s="1"/>
  <c r="F85" i="1"/>
  <c r="G85" i="1" s="1"/>
  <c r="E85" i="1"/>
  <c r="D85" i="1"/>
  <c r="A86" i="1"/>
  <c r="C85" i="1"/>
  <c r="B85" i="1"/>
  <c r="M84" i="1"/>
  <c r="H86" i="1" l="1"/>
  <c r="F86" i="1"/>
  <c r="G86" i="1" s="1"/>
  <c r="K86" i="1"/>
  <c r="L86" i="1" s="1"/>
  <c r="M86" i="1" s="1"/>
  <c r="I86" i="1"/>
  <c r="A87" i="1"/>
  <c r="E86" i="1"/>
  <c r="D86" i="1"/>
  <c r="C86" i="1"/>
  <c r="B86" i="1"/>
  <c r="M85" i="1"/>
  <c r="F87" i="1" l="1"/>
  <c r="G87" i="1" s="1"/>
  <c r="E87" i="1"/>
  <c r="B87" i="1"/>
  <c r="A88" i="1"/>
  <c r="K87" i="1"/>
  <c r="L87" i="1" s="1"/>
  <c r="M87" i="1" s="1"/>
  <c r="H87" i="1"/>
  <c r="D87" i="1"/>
  <c r="C87" i="1"/>
  <c r="I87" i="1"/>
  <c r="F88" i="1" l="1"/>
  <c r="G88" i="1" s="1"/>
  <c r="E88" i="1"/>
  <c r="D88" i="1"/>
  <c r="B88" i="1"/>
  <c r="A89" i="1"/>
  <c r="H88" i="1"/>
  <c r="C88" i="1"/>
  <c r="K88" i="1"/>
  <c r="L88" i="1" s="1"/>
  <c r="M88" i="1" s="1"/>
  <c r="I88" i="1"/>
  <c r="E89" i="1" l="1"/>
  <c r="D89" i="1"/>
  <c r="C89" i="1"/>
  <c r="I89" i="1"/>
  <c r="F89" i="1"/>
  <c r="G89" i="1" s="1"/>
  <c r="B89" i="1"/>
  <c r="A90" i="1"/>
  <c r="K89" i="1"/>
  <c r="L89" i="1" s="1"/>
  <c r="M89" i="1" s="1"/>
  <c r="H89" i="1"/>
  <c r="D90" i="1" l="1"/>
  <c r="C90" i="1"/>
  <c r="A91" i="1"/>
  <c r="B90" i="1"/>
  <c r="K90" i="1"/>
  <c r="L90" i="1" s="1"/>
  <c r="I90" i="1"/>
  <c r="H90" i="1"/>
  <c r="F90" i="1"/>
  <c r="G90" i="1" s="1"/>
  <c r="E90" i="1"/>
  <c r="M90" i="1" l="1"/>
  <c r="C91" i="1"/>
  <c r="A92" i="1"/>
  <c r="B91" i="1"/>
  <c r="K91" i="1"/>
  <c r="L91" i="1" s="1"/>
  <c r="I91" i="1"/>
  <c r="H91" i="1"/>
  <c r="F91" i="1"/>
  <c r="G91" i="1" s="1"/>
  <c r="E91" i="1"/>
  <c r="D91" i="1"/>
  <c r="M91" i="1" l="1"/>
  <c r="A93" i="1"/>
  <c r="B92" i="1"/>
  <c r="C92" i="1"/>
  <c r="K92" i="1"/>
  <c r="L92" i="1" s="1"/>
  <c r="I92" i="1"/>
  <c r="H92" i="1"/>
  <c r="F92" i="1"/>
  <c r="G92" i="1" s="1"/>
  <c r="E92" i="1"/>
  <c r="D92" i="1"/>
  <c r="M92" i="1" l="1"/>
  <c r="K93" i="1"/>
  <c r="E93" i="1"/>
  <c r="C93" i="1"/>
  <c r="B93" i="1"/>
  <c r="A94" i="1"/>
  <c r="F93" i="1"/>
  <c r="G93" i="1" s="1"/>
  <c r="D93" i="1"/>
  <c r="I93" i="1"/>
  <c r="H93" i="1"/>
  <c r="K94" i="1" l="1"/>
  <c r="E94" i="1"/>
  <c r="D94" i="1"/>
  <c r="C94" i="1"/>
  <c r="B94" i="1"/>
  <c r="I94" i="1"/>
  <c r="H94" i="1"/>
  <c r="F94" i="1"/>
  <c r="G94" i="1" s="1"/>
  <c r="A95" i="1"/>
  <c r="L93" i="1"/>
  <c r="M93" i="1" s="1"/>
  <c r="K95" i="1" l="1"/>
  <c r="L95" i="1" s="1"/>
  <c r="I95" i="1"/>
  <c r="F95" i="1"/>
  <c r="G95" i="1" s="1"/>
  <c r="E95" i="1"/>
  <c r="D95" i="1"/>
  <c r="C95" i="1"/>
  <c r="H95" i="1"/>
  <c r="B95" i="1"/>
  <c r="A96" i="1"/>
  <c r="L94" i="1"/>
  <c r="M94" i="1" s="1"/>
  <c r="I96" i="1" l="1"/>
  <c r="H96" i="1"/>
  <c r="A97" i="1"/>
  <c r="K96" i="1"/>
  <c r="L96" i="1" s="1"/>
  <c r="M96" i="1" s="1"/>
  <c r="F96" i="1"/>
  <c r="G96" i="1" s="1"/>
  <c r="E96" i="1"/>
  <c r="D96" i="1"/>
  <c r="C96" i="1"/>
  <c r="B96" i="1"/>
  <c r="M95" i="1"/>
  <c r="I97" i="1" l="1"/>
  <c r="H97" i="1"/>
  <c r="A98" i="1"/>
  <c r="K97" i="1"/>
  <c r="L97" i="1" s="1"/>
  <c r="F97" i="1"/>
  <c r="G97" i="1" s="1"/>
  <c r="D97" i="1"/>
  <c r="C97" i="1"/>
  <c r="B97" i="1"/>
  <c r="E97" i="1"/>
  <c r="M97" i="1" l="1"/>
  <c r="H98" i="1"/>
  <c r="F98" i="1"/>
  <c r="G98" i="1" s="1"/>
  <c r="C98" i="1"/>
  <c r="A99" i="1"/>
  <c r="D98" i="1"/>
  <c r="B98" i="1"/>
  <c r="K98" i="1"/>
  <c r="L98" i="1" s="1"/>
  <c r="I98" i="1"/>
  <c r="E98" i="1"/>
  <c r="F99" i="1" l="1"/>
  <c r="E99" i="1"/>
  <c r="H99" i="1"/>
  <c r="C99" i="1"/>
  <c r="B99" i="1"/>
  <c r="A100" i="1"/>
  <c r="K99" i="1"/>
  <c r="L99" i="1" s="1"/>
  <c r="I99" i="1"/>
  <c r="D99" i="1"/>
  <c r="M98" i="1"/>
  <c r="F100" i="1" l="1"/>
  <c r="E100" i="1"/>
  <c r="D100" i="1"/>
  <c r="H100" i="1"/>
  <c r="C100" i="1"/>
  <c r="B100" i="1"/>
  <c r="K100" i="1"/>
  <c r="L100" i="1" s="1"/>
  <c r="I100" i="1"/>
  <c r="A101" i="1"/>
  <c r="G99" i="1"/>
  <c r="M99" i="1" s="1"/>
  <c r="E101" i="1" l="1"/>
  <c r="D101" i="1"/>
  <c r="C101" i="1"/>
  <c r="I101" i="1"/>
  <c r="H101" i="1"/>
  <c r="F101" i="1"/>
  <c r="G101" i="1" s="1"/>
  <c r="A102" i="1"/>
  <c r="K101" i="1"/>
  <c r="L101" i="1" s="1"/>
  <c r="B101" i="1"/>
  <c r="G100" i="1"/>
  <c r="M100" i="1" s="1"/>
  <c r="M101" i="1" l="1"/>
  <c r="D102" i="1"/>
  <c r="C102" i="1"/>
  <c r="A103" i="1"/>
  <c r="B102" i="1"/>
  <c r="K102" i="1"/>
  <c r="L102" i="1" s="1"/>
  <c r="I102" i="1"/>
  <c r="H102" i="1"/>
  <c r="E102" i="1"/>
  <c r="F102" i="1"/>
  <c r="G102" i="1" s="1"/>
  <c r="M102" i="1" l="1"/>
  <c r="C103" i="1"/>
  <c r="A104" i="1"/>
  <c r="B103" i="1"/>
  <c r="D103" i="1"/>
  <c r="K103" i="1"/>
  <c r="L103" i="1" s="1"/>
  <c r="E103" i="1"/>
  <c r="I103" i="1"/>
  <c r="H103" i="1"/>
  <c r="F103" i="1"/>
  <c r="G103" i="1" s="1"/>
  <c r="M103" i="1" l="1"/>
  <c r="A105" i="1"/>
  <c r="B104" i="1"/>
  <c r="F104" i="1"/>
  <c r="G104" i="1" s="1"/>
  <c r="D104" i="1"/>
  <c r="C104" i="1"/>
  <c r="K104" i="1"/>
  <c r="L104" i="1" s="1"/>
  <c r="I104" i="1"/>
  <c r="H104" i="1"/>
  <c r="E104" i="1"/>
  <c r="M104" i="1" l="1"/>
  <c r="K105" i="1"/>
  <c r="L105" i="1" s="1"/>
  <c r="H105" i="1"/>
  <c r="F105" i="1"/>
  <c r="G105" i="1" s="1"/>
  <c r="E105" i="1"/>
  <c r="D105" i="1"/>
  <c r="C105" i="1"/>
  <c r="B105" i="1"/>
  <c r="I105" i="1"/>
  <c r="A106" i="1"/>
  <c r="K106" i="1" l="1"/>
  <c r="H106" i="1"/>
  <c r="F106" i="1"/>
  <c r="G106" i="1" s="1"/>
  <c r="E106" i="1"/>
  <c r="D106" i="1"/>
  <c r="A107" i="1"/>
  <c r="I106" i="1"/>
  <c r="C106" i="1"/>
  <c r="B106" i="1"/>
  <c r="M105" i="1"/>
  <c r="K107" i="1" l="1"/>
  <c r="I107" i="1"/>
  <c r="H107" i="1"/>
  <c r="F107" i="1"/>
  <c r="G107" i="1" s="1"/>
  <c r="A108" i="1"/>
  <c r="E107" i="1"/>
  <c r="C107" i="1"/>
  <c r="B107" i="1"/>
  <c r="D107" i="1"/>
  <c r="L106" i="1"/>
  <c r="M106" i="1" s="1"/>
  <c r="I108" i="1" l="1"/>
  <c r="H108" i="1"/>
  <c r="B108" i="1"/>
  <c r="A109" i="1"/>
  <c r="K108" i="1"/>
  <c r="L108" i="1" s="1"/>
  <c r="C108" i="1"/>
  <c r="F108" i="1"/>
  <c r="G108" i="1" s="1"/>
  <c r="E108" i="1"/>
  <c r="D108" i="1"/>
  <c r="L107" i="1"/>
  <c r="M107" i="1" s="1"/>
  <c r="M108" i="1" l="1"/>
  <c r="I109" i="1"/>
  <c r="H109" i="1"/>
  <c r="D109" i="1"/>
  <c r="B109" i="1"/>
  <c r="A110" i="1"/>
  <c r="F109" i="1"/>
  <c r="G109" i="1" s="1"/>
  <c r="E109" i="1"/>
  <c r="C109" i="1"/>
  <c r="K109" i="1"/>
  <c r="L109" i="1" s="1"/>
  <c r="M109" i="1" s="1"/>
  <c r="H110" i="1" l="1"/>
  <c r="F110" i="1"/>
  <c r="G110" i="1" s="1"/>
  <c r="I110" i="1"/>
  <c r="D110" i="1"/>
  <c r="C110" i="1"/>
  <c r="B110" i="1"/>
  <c r="E110" i="1"/>
  <c r="A111" i="1"/>
  <c r="K110" i="1"/>
  <c r="L110" i="1" s="1"/>
  <c r="M110" i="1" s="1"/>
  <c r="F111" i="1" l="1"/>
  <c r="G111" i="1" s="1"/>
  <c r="E111" i="1"/>
  <c r="K111" i="1"/>
  <c r="L111" i="1" s="1"/>
  <c r="M111" i="1" s="1"/>
  <c r="I111" i="1"/>
  <c r="H111" i="1"/>
  <c r="D111" i="1"/>
  <c r="C111" i="1"/>
  <c r="B111" i="1"/>
  <c r="A112" i="1"/>
  <c r="F112" i="1" l="1"/>
  <c r="E112" i="1"/>
  <c r="D112" i="1"/>
  <c r="K112" i="1"/>
  <c r="L112" i="1" s="1"/>
  <c r="I112" i="1"/>
  <c r="H112" i="1"/>
  <c r="A113" i="1"/>
  <c r="C112" i="1"/>
  <c r="B112" i="1"/>
  <c r="E113" i="1" l="1"/>
  <c r="D113" i="1"/>
  <c r="C113" i="1"/>
  <c r="K113" i="1"/>
  <c r="L113" i="1" s="1"/>
  <c r="I113" i="1"/>
  <c r="A114" i="1"/>
  <c r="H113" i="1"/>
  <c r="F113" i="1"/>
  <c r="G113" i="1" s="1"/>
  <c r="B113" i="1"/>
  <c r="G112" i="1"/>
  <c r="M112" i="1" s="1"/>
  <c r="D114" i="1" l="1"/>
  <c r="C114" i="1"/>
  <c r="A115" i="1"/>
  <c r="B114" i="1"/>
  <c r="E114" i="1"/>
  <c r="K114" i="1"/>
  <c r="L114" i="1" s="1"/>
  <c r="H114" i="1"/>
  <c r="F114" i="1"/>
  <c r="G114" i="1" s="1"/>
  <c r="I114" i="1"/>
  <c r="M113" i="1"/>
  <c r="M114" i="1" l="1"/>
  <c r="C115" i="1"/>
  <c r="A116" i="1"/>
  <c r="B115" i="1"/>
  <c r="E115" i="1"/>
  <c r="D115" i="1"/>
  <c r="H115" i="1"/>
  <c r="F115" i="1"/>
  <c r="G115" i="1" s="1"/>
  <c r="K115" i="1"/>
  <c r="L115" i="1" s="1"/>
  <c r="M115" i="1" s="1"/>
  <c r="I115" i="1"/>
  <c r="A117" i="1" l="1"/>
  <c r="B116" i="1"/>
  <c r="I116" i="1"/>
  <c r="F116" i="1"/>
  <c r="G116" i="1" s="1"/>
  <c r="E116" i="1"/>
  <c r="D116" i="1"/>
  <c r="C116" i="1"/>
  <c r="K116" i="1"/>
  <c r="L116" i="1" s="1"/>
  <c r="M116" i="1" s="1"/>
  <c r="H116" i="1"/>
  <c r="K117" i="1" l="1"/>
  <c r="L117" i="1" s="1"/>
  <c r="A118" i="1"/>
  <c r="I117" i="1"/>
  <c r="H117" i="1"/>
  <c r="F117" i="1"/>
  <c r="G117" i="1" s="1"/>
  <c r="E117" i="1"/>
  <c r="D117" i="1"/>
  <c r="B117" i="1"/>
  <c r="C117" i="1"/>
  <c r="K118" i="1" l="1"/>
  <c r="A119" i="1"/>
  <c r="I118" i="1"/>
  <c r="H118" i="1"/>
  <c r="B118" i="1"/>
  <c r="F118" i="1"/>
  <c r="G118" i="1" s="1"/>
  <c r="E118" i="1"/>
  <c r="D118" i="1"/>
  <c r="C118" i="1"/>
  <c r="M117" i="1"/>
  <c r="K119" i="1" l="1"/>
  <c r="I119" i="1"/>
  <c r="C119" i="1"/>
  <c r="A120" i="1"/>
  <c r="H119" i="1"/>
  <c r="F119" i="1"/>
  <c r="G119" i="1" s="1"/>
  <c r="E119" i="1"/>
  <c r="D119" i="1"/>
  <c r="B119" i="1"/>
  <c r="L118" i="1"/>
  <c r="M118" i="1" s="1"/>
  <c r="I120" i="1" l="1"/>
  <c r="H120" i="1"/>
  <c r="E120" i="1"/>
  <c r="C120" i="1"/>
  <c r="B120" i="1"/>
  <c r="A121" i="1"/>
  <c r="K120" i="1"/>
  <c r="L120" i="1" s="1"/>
  <c r="F120" i="1"/>
  <c r="G120" i="1" s="1"/>
  <c r="D120" i="1"/>
  <c r="L119" i="1"/>
  <c r="M119" i="1" s="1"/>
  <c r="M120" i="1" l="1"/>
  <c r="K121" i="1"/>
  <c r="I121" i="1"/>
  <c r="H121" i="1"/>
  <c r="F121" i="1"/>
  <c r="G121" i="1" s="1"/>
  <c r="E121" i="1"/>
  <c r="D121" i="1"/>
  <c r="C121" i="1"/>
  <c r="B121" i="1"/>
  <c r="L121" i="1" l="1"/>
  <c r="M121" i="1" s="1"/>
</calcChain>
</file>

<file path=xl/sharedStrings.xml><?xml version="1.0" encoding="utf-8"?>
<sst xmlns="http://schemas.openxmlformats.org/spreadsheetml/2006/main" count="3270" uniqueCount="489">
  <si>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</si>
  <si>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</si>
  <si>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</si>
  <si>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</si>
  <si>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</si>
  <si>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</si>
  <si>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</si>
  <si>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</si>
  <si>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</si>
  <si>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</si>
  <si>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</si>
  <si>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</si>
  <si>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Conciliação</t>
  </si>
  <si>
    <t>Coluna Auxiliar Data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</si>
  <si>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</si>
  <si>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</si>
  <si>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</si>
  <si>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</si>
  <si>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</si>
  <si>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</si>
  <si>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</si>
  <si>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Orfeu</t>
  </si>
  <si>
    <t>Taxa de sistema sobre receita de Bar</t>
  </si>
  <si>
    <t>Transações via Pix</t>
  </si>
  <si>
    <t>Rebate</t>
  </si>
  <si>
    <t>Taxa Sobre Envio de SMS</t>
  </si>
  <si>
    <t>Cartão de Débito integrado Zig</t>
  </si>
  <si>
    <t>Cartão de Crédito integrado Zig</t>
  </si>
  <si>
    <t>Saldo Inicial</t>
  </si>
  <si>
    <t>Saque</t>
  </si>
  <si>
    <t>Ajuste - Cobrança de Taxa de Saque para Terceiros</t>
  </si>
  <si>
    <t>Transações via App</t>
  </si>
  <si>
    <t>Taxa sobre recarga expirada</t>
  </si>
  <si>
    <t>Cobrança geral - Z0101 - Ref.:11 Pdv's R$20 cada</t>
  </si>
  <si>
    <t>Cobrança geral - Z0101 - Ref.:17 Smartpos R$20 cada</t>
  </si>
  <si>
    <t>Data_Venda</t>
  </si>
  <si>
    <t>Tipo_Pagamento</t>
  </si>
  <si>
    <t>CRÉDITO</t>
  </si>
  <si>
    <t>DINHEIRO</t>
  </si>
  <si>
    <t>APP</t>
  </si>
  <si>
    <t>DELIVERY ONLINE</t>
  </si>
  <si>
    <t>IFOOD</t>
  </si>
  <si>
    <t>PIX</t>
  </si>
  <si>
    <t>RAPPI</t>
  </si>
  <si>
    <t>UBER</t>
  </si>
  <si>
    <t>ANTECIPADO</t>
  </si>
  <si>
    <t>VOUCHER</t>
  </si>
  <si>
    <t>DÉBITO</t>
  </si>
  <si>
    <t>BÔNUS</t>
  </si>
  <si>
    <t>OUTROS</t>
  </si>
  <si>
    <t>AME</t>
  </si>
  <si>
    <t>NOTAS MANUAIS + SERVIÇO</t>
  </si>
  <si>
    <t>RECARGAS DEVOLVIDAS</t>
  </si>
  <si>
    <t>VOUCHER INTEGRADO</t>
  </si>
  <si>
    <t>MBWAY</t>
  </si>
  <si>
    <t>ID_Receita</t>
  </si>
  <si>
    <t>Cliente</t>
  </si>
  <si>
    <t>Data_Ocorrencia</t>
  </si>
  <si>
    <t>Vencimento_Parcela</t>
  </si>
  <si>
    <t>Recebimento_Parcela</t>
  </si>
  <si>
    <t>Valor_Parcela</t>
  </si>
  <si>
    <t>Categoria_Class</t>
  </si>
  <si>
    <t>PLUXEE BENEFICIOS BRASIL S.A. (SODEXO)</t>
  </si>
  <si>
    <t>TICKET SERVICO SA</t>
  </si>
  <si>
    <t>CIELO</t>
  </si>
  <si>
    <t>IFOOD - PLATAFORMA DELIVERY</t>
  </si>
  <si>
    <t>d - A&amp;B - Ifood e Rappi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</si>
  <si>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</si>
  <si>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</si>
  <si>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</si>
  <si>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</si>
  <si>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</si>
  <si>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</si>
  <si>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</si>
  <si>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</si>
  <si>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</si>
  <si>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</si>
  <si>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Doc_NF</t>
  </si>
  <si>
    <t>Status_Conf_Document</t>
  </si>
  <si>
    <t>Status_Aprov_Diret</t>
  </si>
  <si>
    <t>Status_Aprov_Caixa</t>
  </si>
  <si>
    <t>Status_Pgto</t>
  </si>
  <si>
    <t>Conta_Bancaria</t>
  </si>
  <si>
    <t>CNPJ_Loja</t>
  </si>
  <si>
    <t>MATEUS RODRIGUES CAVALCANTE</t>
  </si>
  <si>
    <t>Transferência Bancária ou Pix</t>
  </si>
  <si>
    <t>MAO DE OBRA FIXA/ TEMPORARIOS</t>
  </si>
  <si>
    <t>FÉRIAS</t>
  </si>
  <si>
    <t>0</t>
  </si>
  <si>
    <t>Documentação Aprovada</t>
  </si>
  <si>
    <t>Aprovado Diretoria</t>
  </si>
  <si>
    <t>Aprovado Caixa</t>
  </si>
  <si>
    <t>Pago</t>
  </si>
  <si>
    <t>Orfeu - Duroc Matriz - Kamino</t>
  </si>
  <si>
    <t xml:space="preserve">EMPORIO MEL </t>
  </si>
  <si>
    <t>Boleto Bancário</t>
  </si>
  <si>
    <t>INSUMOS</t>
  </si>
  <si>
    <t>BEBIDAS</t>
  </si>
  <si>
    <t>434220</t>
  </si>
  <si>
    <t>Ypiranga Bar - FB Filial - Bradesco</t>
  </si>
  <si>
    <t>434462</t>
  </si>
  <si>
    <t>PJ 50397059000133</t>
  </si>
  <si>
    <t>SALARIO PJ</t>
  </si>
  <si>
    <t>36</t>
  </si>
  <si>
    <t>EGB COMERCIO LTDA</t>
  </si>
  <si>
    <t>8700</t>
  </si>
  <si>
    <t>STEMME TELECOMUNICACOES DO BRASIL LTDA</t>
  </si>
  <si>
    <t>SISTEMAS/ T.I</t>
  </si>
  <si>
    <t>INTERNET</t>
  </si>
  <si>
    <t>7293</t>
  </si>
  <si>
    <t>PRESHH ALUGUEL DE MAQUINAS LTDA</t>
  </si>
  <si>
    <t>LOCACOES</t>
  </si>
  <si>
    <t>LOCACAO DE EQUIPAMENTOS</t>
  </si>
  <si>
    <t>483540178</t>
  </si>
  <si>
    <t>434555</t>
  </si>
  <si>
    <t>434622</t>
  </si>
  <si>
    <t>ALIMENTOS</t>
  </si>
  <si>
    <t>434916</t>
  </si>
  <si>
    <t>ICE4</t>
  </si>
  <si>
    <t>72058</t>
  </si>
  <si>
    <t>CECILIA TSUYACO ARAKI SILVA LTDA</t>
  </si>
  <si>
    <t>363220</t>
  </si>
  <si>
    <t>DTK COMERCIO DE ALIMENTOS LTDA</t>
  </si>
  <si>
    <t>20050</t>
  </si>
  <si>
    <t xml:space="preserve">HORTIFRUTI DO CHEF LTDA </t>
  </si>
  <si>
    <t>25515</t>
  </si>
  <si>
    <t>25514</t>
  </si>
  <si>
    <t>BB DISTRIBUIDORA DE CARNES LTDA</t>
  </si>
  <si>
    <t>383480</t>
  </si>
  <si>
    <t xml:space="preserve">RECEITA FEDERAL </t>
  </si>
  <si>
    <t>SERVICOS DE TERCEIROS</t>
  </si>
  <si>
    <t>ASSESSORIA CONTABIL</t>
  </si>
  <si>
    <t>197311326</t>
  </si>
  <si>
    <t>BRADESCO SA</t>
  </si>
  <si>
    <t>DESPESAS BANCARIAS</t>
  </si>
  <si>
    <t>TARIFAS BANCARIAS</t>
  </si>
  <si>
    <t>13740</t>
  </si>
  <si>
    <t>3171</t>
  </si>
  <si>
    <t>383502</t>
  </si>
  <si>
    <t>PSSS LTDA</t>
  </si>
  <si>
    <t>911</t>
  </si>
  <si>
    <t>KARATER PARTICIPACOES E GESTAO DE NEGOCIOS LTDA</t>
  </si>
  <si>
    <t>UTILIDADES</t>
  </si>
  <si>
    <t>AGUA/ ESGOTO</t>
  </si>
  <si>
    <t>16080</t>
  </si>
  <si>
    <t>4M AMBIENTAL SOLUCOES AMBIENTAL EI RELI</t>
  </si>
  <si>
    <t xml:space="preserve"> COLETA DE LIXO</t>
  </si>
  <si>
    <t>02012025</t>
  </si>
  <si>
    <t>FG7 COMERCIO E DISTRIBUICAO DE BEBIDAS -</t>
  </si>
  <si>
    <t>549122</t>
  </si>
  <si>
    <t>Officina Do Vidro Arte E Artesanato Ltda</t>
  </si>
  <si>
    <t>UTENSILIOS</t>
  </si>
  <si>
    <t>5852</t>
  </si>
  <si>
    <t>Flash Tecnologia e Instituição de Pagamento LTDA</t>
  </si>
  <si>
    <t>BENEFÍCIOS RH</t>
  </si>
  <si>
    <t xml:space="preserve">LEITERIA CABRIOLA FROMAGES DE CHEVRE LTDA </t>
  </si>
  <si>
    <t>40206</t>
  </si>
  <si>
    <t>CUSTO DE OCUPACAO</t>
  </si>
  <si>
    <t>ALUGUEL DE IMOVEIS</t>
  </si>
  <si>
    <t>125</t>
  </si>
  <si>
    <t>CONDOMINIO</t>
  </si>
  <si>
    <t>24382</t>
  </si>
  <si>
    <t>ANDREIA SANTOS FREITAS DUARTE</t>
  </si>
  <si>
    <t>1765</t>
  </si>
  <si>
    <t>363173</t>
  </si>
  <si>
    <t>ADRIANO SILVA DE ASSIS</t>
  </si>
  <si>
    <t>SALARIOS</t>
  </si>
  <si>
    <t>CARLOS DANIEL SANTOS</t>
  </si>
  <si>
    <t>DANIEL DE SOUZA MESSIAS</t>
  </si>
  <si>
    <t>DAUSTHER PEREIRA RODRIGUES</t>
  </si>
  <si>
    <t>EDEMAR DA SILVA</t>
  </si>
  <si>
    <t>EDVALDO ROCHA DE MESQUITA</t>
  </si>
  <si>
    <t>FRANCISCO ADRIANO DO NASCIMENTO</t>
  </si>
  <si>
    <t>JAQUELINE DA SILVA RIBEIRO</t>
  </si>
  <si>
    <t>JOAO MIGUEL DA SILVA</t>
  </si>
  <si>
    <t>JOAO PAULO SHIDA</t>
  </si>
  <si>
    <t>JOCIANA LIMA AMORIM</t>
  </si>
  <si>
    <t>JONNATAN PEREIRA QUARTEZANI</t>
  </si>
  <si>
    <t>JOSEANA LIMA AMORIM</t>
  </si>
  <si>
    <t>JUCIELLY DE PAULA ALVES BARBOSA</t>
  </si>
  <si>
    <t>JUNIOR FREITAS ALVES</t>
  </si>
  <si>
    <t>JUSSARA MARIA DO NASCIMENTO</t>
  </si>
  <si>
    <t>LEANDRO OLIVEIRA NASCIMENTO</t>
  </si>
  <si>
    <t>LUIS EDUARDO ROMANO</t>
  </si>
  <si>
    <t>MARCIA CAROLINE RAMOS DE AZEVEDO</t>
  </si>
  <si>
    <t>MARIA EDUARDA REMILDES DE SOUZA</t>
  </si>
  <si>
    <t>PALUTIELE ARAUJO SEVERO</t>
  </si>
  <si>
    <t>PEDRO JAMIS NEVES TEIXEIRA</t>
  </si>
  <si>
    <t>RODRIGO BARBOSA DAMASCENO</t>
  </si>
  <si>
    <t>THAIS LEPEK DIAS DA SILVA</t>
  </si>
  <si>
    <t>VICTOR AUGUSTO DA ROCHA PINTO</t>
  </si>
  <si>
    <t>EAU DISTRIB. DE AGUA MINERAL EIRELI - EP</t>
  </si>
  <si>
    <t>227546</t>
  </si>
  <si>
    <t>433829</t>
  </si>
  <si>
    <t xml:space="preserve"> JUREIA DISTRIBUIDORA DE PEIXES LTDA</t>
  </si>
  <si>
    <t>20250106</t>
  </si>
  <si>
    <t>01372</t>
  </si>
  <si>
    <t>SFS COMERCIO DE PESCADOS LTDA</t>
  </si>
  <si>
    <t>20241302</t>
  </si>
  <si>
    <t>BRH SAUDE OCUPACIONAL LTDA</t>
  </si>
  <si>
    <t>EXAMES PERIODICOS</t>
  </si>
  <si>
    <t>73772</t>
  </si>
  <si>
    <t>SANDRO ROGÉRIO DA SILVA ME</t>
  </si>
  <si>
    <t>1446</t>
  </si>
  <si>
    <t>MARIO PEDRO FELICIANO HORTIFRUTI EPP</t>
  </si>
  <si>
    <t>424311</t>
  </si>
  <si>
    <t>383362</t>
  </si>
  <si>
    <t>ELETROPAULO METROPOLITANA ELETRICIDADE DE SAO PAULO SA</t>
  </si>
  <si>
    <t>ENERGIA ELETRICA</t>
  </si>
  <si>
    <t>654405612154</t>
  </si>
  <si>
    <t>B.TAGS - BETEL TREINAMENTOS EM SEGURANÇA ALIMENTAR LTDA</t>
  </si>
  <si>
    <t>SISTEMAS</t>
  </si>
  <si>
    <t>15508</t>
  </si>
  <si>
    <t>BATARD PADARIA ARTESANAL LTDA</t>
  </si>
  <si>
    <t>9448</t>
  </si>
  <si>
    <t xml:space="preserve">DISTRIBUIDORA DE CARNES CANTAREIRA </t>
  </si>
  <si>
    <t>37610</t>
  </si>
  <si>
    <t>363100</t>
  </si>
  <si>
    <t>363154</t>
  </si>
  <si>
    <t>25508</t>
  </si>
  <si>
    <t>MARCOS SILVA DO NASCIMENTO</t>
  </si>
  <si>
    <t>184</t>
  </si>
  <si>
    <t>424175</t>
  </si>
  <si>
    <t>MULTIFRANGOS COMERCIO DE ALIMENTOS LTDA</t>
  </si>
  <si>
    <t>865332</t>
  </si>
  <si>
    <t>ZEUS COMERCIO ATACADISTA DE BEBIDAS LTDA</t>
  </si>
  <si>
    <t>7703</t>
  </si>
  <si>
    <t>PEDRO HENRIQUE RODRIGUES</t>
  </si>
  <si>
    <t>6109</t>
  </si>
  <si>
    <t xml:space="preserve">FORTE ALIMENTOS COM IMPORTACAO LTDA </t>
  </si>
  <si>
    <t>290508</t>
  </si>
  <si>
    <t>WIDE STOCK COMERCIO E REPRESENTACAO LTDA</t>
  </si>
  <si>
    <t>391513</t>
  </si>
  <si>
    <t>424355</t>
  </si>
  <si>
    <t>FACEBOOK SERVICOS ONLINE DO BRASIL LTDA.</t>
  </si>
  <si>
    <t>Cartão de Crédito</t>
  </si>
  <si>
    <t>CUSTOS COM MARKETING</t>
  </si>
  <si>
    <t xml:space="preserve"> MAT DE PROPAGANDA/ FER DE MKT</t>
  </si>
  <si>
    <t>162572</t>
  </si>
  <si>
    <t xml:space="preserve">BANCA KADU </t>
  </si>
  <si>
    <t>DESCARTAVEIS</t>
  </si>
  <si>
    <t>05</t>
  </si>
  <si>
    <t xml:space="preserve">SPOTIFY </t>
  </si>
  <si>
    <t>TV ASSINATURA/MUSICA AMBIENTE</t>
  </si>
  <si>
    <t>02190</t>
  </si>
  <si>
    <t>ZENDESK BRASIL SOFTWARE CORPORATIVO LTDA.</t>
  </si>
  <si>
    <t>0067665</t>
  </si>
  <si>
    <t>Tempus - Kamino</t>
  </si>
  <si>
    <t>TYPEFORM</t>
  </si>
  <si>
    <t>0049790</t>
  </si>
  <si>
    <t>00560</t>
  </si>
  <si>
    <t>01800</t>
  </si>
  <si>
    <t>AMBEV S.A.</t>
  </si>
  <si>
    <t>193495</t>
  </si>
  <si>
    <t>PORTO SEGURO SEGURO SAUDE SA</t>
  </si>
  <si>
    <t>SEGURO DE VIDA</t>
  </si>
  <si>
    <t>19935</t>
  </si>
  <si>
    <t>19936</t>
  </si>
  <si>
    <t>CASA DE CARNES P.J.J. LTDA - ME</t>
  </si>
  <si>
    <t>41581</t>
  </si>
  <si>
    <t>9404</t>
  </si>
  <si>
    <t xml:space="preserve">BGC COMERCIO DE UTENSILIOS </t>
  </si>
  <si>
    <t>928</t>
  </si>
  <si>
    <t>362890</t>
  </si>
  <si>
    <t>71774</t>
  </si>
  <si>
    <t>432975</t>
  </si>
  <si>
    <t>433082</t>
  </si>
  <si>
    <t>TOTAL FRESH REFRIGERAÇÃO E MANUTENÇÃO LTDA</t>
  </si>
  <si>
    <t>DESPESAS GERAIS</t>
  </si>
  <si>
    <t>MANUTENCAO EM GERAL</t>
  </si>
  <si>
    <t>20241212</t>
  </si>
  <si>
    <t>433462</t>
  </si>
  <si>
    <t>433446</t>
  </si>
  <si>
    <t>383250</t>
  </si>
  <si>
    <t>363037</t>
  </si>
  <si>
    <t>25501</t>
  </si>
  <si>
    <t>424050</t>
  </si>
  <si>
    <t xml:space="preserve">MATURY CAJUCULTURA </t>
  </si>
  <si>
    <t>111</t>
  </si>
  <si>
    <t>NOVA COMERCIAL DO PEIXE EIRELI</t>
  </si>
  <si>
    <t>21345</t>
  </si>
  <si>
    <t>37597</t>
  </si>
  <si>
    <t>1752</t>
  </si>
  <si>
    <t>ESTAFF SOLUCOES TECNOLOGICAS DE AGENCIAMENTO LTDA</t>
  </si>
  <si>
    <t>MÃO DE OBRA EXTRA</t>
  </si>
  <si>
    <t>GELOMAQ COM E IND LTDA</t>
  </si>
  <si>
    <t>195136</t>
  </si>
  <si>
    <t>383023</t>
  </si>
  <si>
    <t>CARVAO MANDA BRASA SELECAO LTDA</t>
  </si>
  <si>
    <t>4152</t>
  </si>
  <si>
    <t xml:space="preserve"> GELO/ GAS CO2/ CARVAO</t>
  </si>
  <si>
    <t>4184</t>
  </si>
  <si>
    <t>362832</t>
  </si>
  <si>
    <t>362918</t>
  </si>
  <si>
    <t>362963</t>
  </si>
  <si>
    <t xml:space="preserve"> FAMIGERADA COMERCIO E EXPORTACAO DE BEBIDAS LTDA</t>
  </si>
  <si>
    <t>1336</t>
  </si>
  <si>
    <t>25475</t>
  </si>
  <si>
    <t>25484</t>
  </si>
  <si>
    <t>JUNDIA FOODS DISTRIBUIDORA DE PRODUTOA ALIMENTICIOS LTDA</t>
  </si>
  <si>
    <t>241804</t>
  </si>
  <si>
    <t>180</t>
  </si>
  <si>
    <t>423613</t>
  </si>
  <si>
    <t>423761</t>
  </si>
  <si>
    <t xml:space="preserve">MD POC DELIVERY </t>
  </si>
  <si>
    <t>88998</t>
  </si>
  <si>
    <t>NA PEREIRA FRUTOS DO MAR</t>
  </si>
  <si>
    <t>4498</t>
  </si>
  <si>
    <t>21222</t>
  </si>
  <si>
    <t>867</t>
  </si>
  <si>
    <t>391056</t>
  </si>
  <si>
    <t>7470</t>
  </si>
  <si>
    <t>226140</t>
  </si>
  <si>
    <t>433016</t>
  </si>
  <si>
    <t>6088</t>
  </si>
  <si>
    <t>423989</t>
  </si>
  <si>
    <t>1739</t>
  </si>
  <si>
    <t>FRIGORIFICO JAHU LTDA</t>
  </si>
  <si>
    <t>1442667</t>
  </si>
  <si>
    <t>PLASTICOS SEGANTINI EIRELI</t>
  </si>
  <si>
    <t>52725</t>
  </si>
  <si>
    <t xml:space="preserve">PROJELMEC VENTILACAO INDUSTRIAL LTDA </t>
  </si>
  <si>
    <t>INVESTIMENTOS</t>
  </si>
  <si>
    <t>INVESTIMENTO EM OBRA/ AMPLIACA</t>
  </si>
  <si>
    <t>20240927</t>
  </si>
  <si>
    <t>RUBENS OLIVEIRA DA SILVA - ME</t>
  </si>
  <si>
    <t xml:space="preserve"> AGENCIA DE PROPAGANDA</t>
  </si>
  <si>
    <t>24</t>
  </si>
  <si>
    <t>188106</t>
  </si>
  <si>
    <t>40073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</si>
  <si>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</si>
  <si>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</si>
  <si>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</si>
  <si>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</si>
  <si>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</si>
  <si>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</si>
  <si>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</si>
  <si>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</si>
  <si>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KHADUN BARBOSA LIMA</t>
  </si>
  <si>
    <t>True</t>
  </si>
  <si>
    <t>Parcela_Paga</t>
  </si>
  <si>
    <t>KING COMERCIO E IMPORTACAO DE BEBIDAS LT</t>
  </si>
  <si>
    <t>NOVA COMERCIAL PESCADOS LTDA</t>
  </si>
  <si>
    <t>ZAHIL IMPORTADORA LTDA</t>
  </si>
  <si>
    <t>MONTE ALTO ALIMENTOS</t>
  </si>
  <si>
    <t>PJ 47618310000138</t>
  </si>
  <si>
    <t>PJ 32605234000159</t>
  </si>
  <si>
    <t>PJ 26865471000156</t>
  </si>
  <si>
    <t>PJ 47290007000159</t>
  </si>
  <si>
    <t>PJ 47103768000154</t>
  </si>
  <si>
    <t>MARCOS JOSÉ BAHIA DE SOUSA PERES</t>
  </si>
  <si>
    <t>PJ 27887410000152</t>
  </si>
  <si>
    <t>ANTOINETE CHOUMAR CALICCHIO</t>
  </si>
  <si>
    <t>ASSESSORIA GERAL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</si>
  <si>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</si>
  <si>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</si>
  <si>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</si>
  <si>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</si>
  <si>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</si>
  <si>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</si>
  <si>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TRANSF CC PARA CC PJ TEMPUS FUGIT PARTICIPACOES E. LT</t>
  </si>
  <si>
    <t>DEBITO</t>
  </si>
  <si>
    <t>PAGTO ELETRON  COBRANCA CIA DO WHISKY</t>
  </si>
  <si>
    <t>PAGTO ELETRON  COBRANCA STEMME</t>
  </si>
  <si>
    <t>PAGTO ELETRON  COBRANCA EGB</t>
  </si>
  <si>
    <t>PAGTO ELETRON  COBRANCA ICE4</t>
  </si>
  <si>
    <t>PAGTO ELETRON  COBRANCA PRESHH</t>
  </si>
  <si>
    <t>PAGTO ELETRON  COBRANCA KING</t>
  </si>
  <si>
    <t>PAGTO ELETRON  COBRANCA KHADUN</t>
  </si>
  <si>
    <t>PAGTO ELETRON  COBRANCA CECILIA</t>
  </si>
  <si>
    <t>TARIFA BANCARIA TRANSF PGTO PIX</t>
  </si>
  <si>
    <t>TED-TRANSF ELET DISPON REMET.PLUXEE BENEFICIOS BR</t>
  </si>
  <si>
    <t>PAGTO ELETRON  COBRANCA HORTIFRUTI</t>
  </si>
  <si>
    <t>PAGTO ELETRON  COBRANCA PRESHS</t>
  </si>
  <si>
    <t>PAGTO ELETRON  COBRANCA BB</t>
  </si>
  <si>
    <t>PAGTO ELETRON  COBRANCA DTK</t>
  </si>
  <si>
    <t>PAGTO ELETRON  COBRANCA FAMIGERADA</t>
  </si>
  <si>
    <t>PAGTO ELETRON  COBRANCA NOVA COMERCIAL</t>
  </si>
  <si>
    <t>PAGTO ELETRON  COBRANCA SEGANTINI</t>
  </si>
  <si>
    <t>TEMPUS FUGIT PARTICIPACOES E EMPREENDIMENTOS LTDA</t>
  </si>
  <si>
    <t>Ministerio da Fazenda</t>
  </si>
  <si>
    <t>MASTER CREDITO IFOOD.COM AGENCIA DE RESTAURANTE</t>
  </si>
  <si>
    <t>TRANSFERENCIA PIX REM: IFOOD COM AGENCIA DE  08/01</t>
  </si>
  <si>
    <t>PAGTO ELETRON  COBRANCA LEITERIA</t>
  </si>
  <si>
    <t>PAGTO ELETRON  COBRANCA 4R</t>
  </si>
  <si>
    <t>PAGTO ELETRON  COBRANCA PSS</t>
  </si>
  <si>
    <t>PAGTO ELETRON  COBRANCA FG7</t>
  </si>
  <si>
    <t>PAGTO ELETRON  COBRANCA KARATER</t>
  </si>
  <si>
    <t>PAGTO ELETRON  COBRANCA ZAHIL</t>
  </si>
  <si>
    <t>PAGTO ELETRON  COBRANCA OFFICINA DO VIDRO</t>
  </si>
  <si>
    <t>TRANSFERENCIA PIX DES: JUREIA DISTRIBUIDORA  08/01</t>
  </si>
  <si>
    <t>Flash Tec e Pagamentos Ltda.</t>
  </si>
  <si>
    <t>PAGTO ELETRON  COBRANCA KING COMERCIO</t>
  </si>
  <si>
    <t>PAGTO ELETRON  COBRANCA ANDREIA</t>
  </si>
  <si>
    <t>PAGTO ELETRON  COBRANCA EAU</t>
  </si>
  <si>
    <t>TRANSFERENCIA PIX DES: ZEUS COMERCIO ATACADI 07/01</t>
  </si>
  <si>
    <t>TRANSFERENCIA PIX DES: SFS PERCADOS          07/01</t>
  </si>
  <si>
    <t>Edemar da Silva</t>
  </si>
  <si>
    <t>Carlos Daniel Santos</t>
  </si>
  <si>
    <t>Daniel de Souza Messias</t>
  </si>
  <si>
    <t>Adriano Silva de Assis</t>
  </si>
  <si>
    <t>Dausther Pereira Rodrigues</t>
  </si>
  <si>
    <t>Edvaldo Rocha de Mesquita</t>
  </si>
  <si>
    <t>Jonnatan Pereira Quartezani</t>
  </si>
  <si>
    <t>Joseana Lima Amorim</t>
  </si>
  <si>
    <t>Jucielly de Paula Alves Barbosa</t>
  </si>
  <si>
    <t>Mateus Rodrigues Cavalcante</t>
  </si>
  <si>
    <t>Francisco A do Nascimento</t>
  </si>
  <si>
    <t>Joo Miguel da Silva</t>
  </si>
  <si>
    <t>Leandro Oliveira</t>
  </si>
  <si>
    <t>Luis Eduardo Romano</t>
  </si>
  <si>
    <t>Joao Paulo Shida</t>
  </si>
  <si>
    <t>Pedro Jamis Neves Teixeira</t>
  </si>
  <si>
    <t>Rodrigo Barbosa Damasceno</t>
  </si>
  <si>
    <t>Jaqueline da Silva Ribeiro</t>
  </si>
  <si>
    <t>Jociana Lima Amorim</t>
  </si>
  <si>
    <t>Palutiele Araujo Severo</t>
  </si>
  <si>
    <t>Junior Freitas Alves</t>
  </si>
  <si>
    <t>Jussara Maria do Nascimento</t>
  </si>
  <si>
    <t>Marcia Caroline Ramos de Azevedo</t>
  </si>
  <si>
    <t>Maria Eduarda Remildes de Souza</t>
  </si>
  <si>
    <t>Victor Augusto da Rocha Pinto</t>
  </si>
  <si>
    <t>Thays Lepek Dias da Silva</t>
  </si>
  <si>
    <t>RECEBIMENTO FORNECEDOR TICKET SERVICOS S A</t>
  </si>
  <si>
    <t>TRANSFERENCIA PIX REM: VR BenefIcios Serv Pr 06/01</t>
  </si>
  <si>
    <t>PAGTO ELETRON  COBRANCA HORTIFRUTI DO CHEF</t>
  </si>
  <si>
    <t>PAGTO ELETRON  COBRANCA PJJ</t>
  </si>
  <si>
    <t>PAGTO ELETRON  COBRANCA ZEUS</t>
  </si>
  <si>
    <t>PAGTO ELETRON  COBRANCA TAGS</t>
  </si>
  <si>
    <t>PAGTO ELETRON  COBRANCA MARIO PEDRO</t>
  </si>
  <si>
    <t>PAGTO ELETRON  COBRANCA PEDRO HENRIQUE</t>
  </si>
  <si>
    <t>PAGTO ELETRON  COBRANCA CANTAREIRA</t>
  </si>
  <si>
    <t>PAGTO ELETRON  COBRANCA WIDE STOCK</t>
  </si>
  <si>
    <t>PAGTO ELETRON  COBRANCA SANDRO ROGERIO</t>
  </si>
  <si>
    <t>PAGTO ELETRON  COBRANCA MULTIFRANOS</t>
  </si>
  <si>
    <t>PAGTO ELETRON  COBRANCA BATARD</t>
  </si>
  <si>
    <t>PAGTO ELETRON  COBRANCA MARCOS SILVA</t>
  </si>
  <si>
    <t>PAGTO ELETRON  COBRANCA FORTE ALIMENTOS</t>
  </si>
  <si>
    <t>PAGTO ELETRON  COBRANCA AMBEV</t>
  </si>
  <si>
    <t>PAGTO ELETRON  COBRANCA ELETROPAULO</t>
  </si>
  <si>
    <t>Brh Saude Ocupacional Ltda Epp</t>
  </si>
  <si>
    <t>Porto Seguro Cia de Seguros Gerais</t>
  </si>
  <si>
    <t>KAMINO INSTITUICAO DE PAGAMENTO LTDA</t>
  </si>
  <si>
    <t>TRANSFERENCIA PIX REM: TEMPUS FUGIT PARTICIP 03/01</t>
  </si>
  <si>
    <t>PAGTO ELETRON  COBRANCA KHADUN BARBOSA LIMA</t>
  </si>
  <si>
    <t>PAGTO ELETRON  COBRANCA MONTE ALTO</t>
  </si>
  <si>
    <t>PAGTO ELETRON  COBRANCA MATURY</t>
  </si>
  <si>
    <t>PAGTO ELETRON  COBRANCA CHEF</t>
  </si>
  <si>
    <t>PAGTO ELETRON  COBRANCA DISTRIBUIDORA DE CARNES</t>
  </si>
  <si>
    <t>TRANSFERENCIA PIX DES: TOTAL FRESH REFRIGERA 03/01</t>
  </si>
  <si>
    <t>TRANSFERENCIA PIX DES: CECILIA TSUYACO ARAKI 03/01</t>
  </si>
  <si>
    <t>TRANSFERENCIA PIX DES: BGC COMERCIO DE UTENS 03/01</t>
  </si>
  <si>
    <t>MASTER DEBITO IFOOD.COM AGENCIA DE RESTAURANTE</t>
  </si>
  <si>
    <t>TRANSFERENCIA PIX REM: IFOOD COM AGENCIA DE  02/01</t>
  </si>
  <si>
    <t>PAGTO ELETRON  COBRANCA PROJELMEC VENTILACAO INDUSTRIAL</t>
  </si>
  <si>
    <t>PAGTO ELETRON  COBRANCA JUNDIA FOODS DISTRIBUIDORA DE PR</t>
  </si>
  <si>
    <t>PAGTO ELETRON  COBRANCA ZEUS COMERCIO</t>
  </si>
  <si>
    <t>PAGTO ELETRON  COBRANCA MANDA BRASA</t>
  </si>
  <si>
    <t>PAGTO ELETRON  COBRANCA NA</t>
  </si>
  <si>
    <t>PAGTO ELETRON  COBRANCA MAR DIRETO</t>
  </si>
  <si>
    <t>PAGTO ELETRON  COBRANCA PSSS</t>
  </si>
  <si>
    <t>PAGTO ELETRON  COBRANCA GELOMAQ</t>
  </si>
  <si>
    <t>PAGTO ELETRON  COBRANCA MARCOS</t>
  </si>
  <si>
    <t>PAGTO ELETRON  COBRANCA ANBEV</t>
  </si>
  <si>
    <t>PAGTO ELETRON  COBRANCA ESTAFF</t>
  </si>
  <si>
    <t>PAGTO ELETRON  COBRANCA PEDRO H</t>
  </si>
  <si>
    <t>PAGTO ELETRON  COBRANCA NOVA</t>
  </si>
  <si>
    <t>TRANSFERENCIA PIX DES: ANTOINETE BOUTROS C C 02/01</t>
  </si>
  <si>
    <t>TRANSFERENCIA PIX DES: RUBENS OLIVEIRA ANDRA 02/01</t>
  </si>
  <si>
    <t>Elisabeth Bigar Cortez</t>
  </si>
  <si>
    <t>Fabiano Cristiano Mozer</t>
  </si>
  <si>
    <t>Leonardo Gonzaga Secundo</t>
  </si>
  <si>
    <t>Marcos Jose Bahia de Sousa Peres</t>
  </si>
  <si>
    <t>Marcos Antonio Norberto de Oliveira</t>
  </si>
  <si>
    <t>Nicola Peluso</t>
  </si>
  <si>
    <t>Joao Carlos Vieira Junior Mei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</si>
  <si>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</si>
  <si>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</si>
  <si>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</si>
  <si>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</si>
  <si>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</si>
  <si>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</si>
  <si>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</si>
  <si>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</si>
  <si>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</si>
  <si>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 xml:space="preserve">Tempus Fugit  Ltda </t>
  </si>
  <si>
    <t>tes_ID</t>
  </si>
  <si>
    <t>Data_Ajuste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</si>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</sst>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6"/>
  <sheetViews>
    <sheetView tabSelected="1" workbookViewId="0">
      <pane ySplit="1" topLeftCell="A2" activePane="bottomLeft" state="frozen"/>
      <selection pane="bottomLeft" activeCell="J20" sqref="J20"/>
    </sheetView>
  </sheetViews>
  <sheetFormatPr defaultRowHeight="14.4" x14ac:dyDescent="0.3"/>
  <cols>
    <col min="1" max="1" width="20.21875" style="1" customWidth="1"/>
    <col min="2" max="3" width="20.21875" style="2" customWidth="1"/>
    <col min="4" max="4" width="17.109375" style="2" customWidth="1"/>
    <col min="5" max="5" width="19.88671875" style="2" customWidth="1"/>
    <col min="6" max="6" width="19.33203125" style="2" bestFit="1" customWidth="1"/>
    <col min="7" max="7" width="22.77734375" style="2" bestFit="1" customWidth="1"/>
    <col min="8" max="9" width="20.21875" style="2" customWidth="1"/>
    <col min="10" max="10" width="17.77734375" style="2" bestFit="1" customWidth="1"/>
    <col min="11" max="11" width="19.33203125" style="2" bestFit="1" customWidth="1"/>
    <col min="12" max="12" width="22.77734375" style="2" bestFit="1" customWidth="1"/>
    <col min="13" max="13" width="18.77734375" style="1" customWidth="1"/>
    <col min="53" max="53" width="18.109375" bestFit="1" customWidth="1"/>
  </cols>
  <sheetData>
    <row r="1" spans="1:53" s="19" customFormat="1" ht="28.95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1" t="s">
        <v>12</v>
      </c>
      <c r="Y1" s="23"/>
      <c r="BA1" s="24" t="s">
        <v>13</v>
      </c>
    </row>
    <row r="2" spans="1:53" x14ac:dyDescent="0.3">
      <c r="A2" s="5">
        <v>45658</v>
      </c>
      <c r="B2" s="3">
        <f>-SUMIFS(df_extrato_zig!G:G,df_extrato_zig!E:E,Conciliacao!A2,df_extrato_zig!D:D,"Saque")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SUMIFS(df_mutuos!H:H,df_mutuos!B:B,Conciliacao!A2)</f>
        <v>0</v>
      </c>
      <c r="F2" s="7">
        <f>SUMIFS(df_extratos!I:I,df_extratos!F:F,Conciliacao!BA2,df_extratos!G:G,"CREDITO")+SUMIFS(df_extratos!I:I,df_extratos!F:F,Conciliacao!A2,df_extratos!G:G,"CREDITO")</f>
        <v>0</v>
      </c>
      <c r="G2" s="9">
        <f t="shared" ref="G2:G33" si="0">F2-SUM(B2:E2)</f>
        <v>0</v>
      </c>
      <c r="H2" s="4">
        <f>SUMIFS(df_blueme_sem_parcelamento!E:E,df_blueme_sem_parcelamento!H:H,Conciliacao!A2,df_blueme_sem_parcelamento!D:D,"&lt;&gt;ZIGPAY LTDAS -ME")*(-1)</f>
        <v>0</v>
      </c>
      <c r="I2" s="4">
        <f>SUMIFS(df_blueme_com_parcelamento!J:J,df_blueme_com_parcelamento!M:M,Conciliacao!A2)*(-1)</f>
        <v>0</v>
      </c>
      <c r="J2" s="8">
        <f>SUMIFS(df_mutuos!I:I,df_mutuos!B:B,Conciliacao!A2)*(-1)</f>
        <v>0</v>
      </c>
      <c r="K2" s="10">
        <f>SUMIFS(df_extratos!I:I,df_extratos!F:F,Conciliacao!BA2,df_extratos!G:G,"DEBITO")+SUMIFS(df_extratos!I:I,df_extratos!F:F,Conciliacao!A2,df_extratos!G:G,"DEBITO")</f>
        <v>0</v>
      </c>
      <c r="L2" s="11">
        <f t="shared" ref="L2:L33" si="1">K2-SUM(H2:J2)</f>
        <v>0</v>
      </c>
      <c r="M2" s="22">
        <f t="shared" ref="M2:M33" si="2">L2+G2</f>
        <v>0</v>
      </c>
      <c r="BA2" s="20">
        <v>45658.5</v>
      </c>
    </row>
    <row r="3" spans="1:53" x14ac:dyDescent="0.3">
      <c r="A3" s="5">
        <f t="shared" ref="A3:A34" si="3">A2+1</f>
        <v>45659</v>
      </c>
      <c r="B3" s="3">
        <f>-SUMIFS(df_extrato_zig!G:G,df_extrato_zig!E:E,Conciliacao!A3,df_extrato_zig!D:D,"Saque")</f>
        <v>112556.76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4632.18</v>
      </c>
      <c r="E3" s="6">
        <f>SUMIFS(df_mutuos!H:H,df_mutuos!B:B,Conciliacao!A3)</f>
        <v>98900</v>
      </c>
      <c r="F3" s="7">
        <f>SUMIFS(df_extratos!I:I,df_extratos!F:F,Conciliacao!BA3,df_extratos!G:G,"CREDITO")+SUMIFS(df_extratos!I:I,df_extratos!F:F,Conciliacao!A3,df_extratos!G:G,"CREDITO")</f>
        <v>103532.18</v>
      </c>
      <c r="G3" s="9">
        <f t="shared" si="0"/>
        <v>-112556.76000000001</v>
      </c>
      <c r="H3" s="4">
        <f>SUMIFS(df_blueme_sem_parcelamento!E:E,df_blueme_sem_parcelamento!H:H,Conciliacao!A3,df_blueme_sem_parcelamento!D:D,"&lt;&gt;ZIGPAY LTDAS -ME")*(-1)</f>
        <v>-62905.929999999993</v>
      </c>
      <c r="I3" s="4">
        <f>SUMIFS(df_blueme_com_parcelamento!J:J,df_blueme_com_parcelamento!M:M,Conciliacao!A3)*(-1)</f>
        <v>-41308.400000000001</v>
      </c>
      <c r="J3" s="8">
        <f>SUMIFS(df_mutuos!I:I,df_mutuos!B:B,Conciliacao!A3)*(-1)</f>
        <v>-112556.76</v>
      </c>
      <c r="K3" s="10">
        <f>SUMIFS(df_extratos!I:I,df_extratos!F:F,Conciliacao!BA3,df_extratos!G:G,"DEBITO")+SUMIFS(df_extratos!I:I,df_extratos!F:F,Conciliacao!A3,df_extratos!G:G,"DEBITO")</f>
        <v>-103500.83</v>
      </c>
      <c r="L3" s="11">
        <f t="shared" si="1"/>
        <v>113270.25999999997</v>
      </c>
      <c r="M3" s="22">
        <f t="shared" si="2"/>
        <v>713.49999999995634</v>
      </c>
      <c r="BA3" s="20">
        <v>45659.5</v>
      </c>
    </row>
    <row r="4" spans="1:53" x14ac:dyDescent="0.3">
      <c r="A4" s="5">
        <f t="shared" si="3"/>
        <v>45660</v>
      </c>
      <c r="B4" s="3">
        <f>-SUMIFS(df_extrato_zig!G:G,df_extrato_zig!E:E,Conciliacao!A4,df_extrato_zig!D:D,"Saque")</f>
        <v>17704.86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935.79</v>
      </c>
      <c r="E4" s="6">
        <f>SUMIFS(df_mutuos!H:H,df_mutuos!B:B,Conciliacao!A4)</f>
        <v>22200</v>
      </c>
      <c r="F4" s="7">
        <f>SUMIFS(df_extratos!I:I,df_extratos!F:F,Conciliacao!BA4,df_extratos!G:G,"CREDITO")+SUMIFS(df_extratos!I:I,df_extratos!F:F,Conciliacao!A4,df_extratos!G:G,"CREDITO")</f>
        <v>22200</v>
      </c>
      <c r="G4" s="9">
        <f t="shared" si="0"/>
        <v>-18640.650000000001</v>
      </c>
      <c r="H4" s="4">
        <f>SUMIFS(df_blueme_sem_parcelamento!E:E,df_blueme_sem_parcelamento!H:H,Conciliacao!A4,df_blueme_sem_parcelamento!D:D,"&lt;&gt;ZIGPAY LTDAS -ME")*(-1)</f>
        <v>-16860.620000000003</v>
      </c>
      <c r="I4" s="4">
        <f>SUMIFS(df_blueme_com_parcelamento!J:J,df_blueme_com_parcelamento!M:M,Conciliacao!A4)*(-1)</f>
        <v>-5122.91</v>
      </c>
      <c r="J4" s="8">
        <f>SUMIFS(df_mutuos!I:I,df_mutuos!B:B,Conciliacao!A4)*(-1)</f>
        <v>-30104.86</v>
      </c>
      <c r="K4" s="10">
        <f>SUMIFS(df_extratos!I:I,df_extratos!F:F,Conciliacao!BA4,df_extratos!G:G,"DEBITO")+SUMIFS(df_extratos!I:I,df_extratos!F:F,Conciliacao!A4,df_extratos!G:G,"DEBITO")</f>
        <v>-21983.53</v>
      </c>
      <c r="L4" s="11">
        <f t="shared" si="1"/>
        <v>30104.86</v>
      </c>
      <c r="M4" s="22">
        <f t="shared" si="2"/>
        <v>11464.21</v>
      </c>
      <c r="BA4" s="20">
        <v>45660.5</v>
      </c>
    </row>
    <row r="5" spans="1:53" x14ac:dyDescent="0.3">
      <c r="A5" s="5">
        <f t="shared" si="3"/>
        <v>45661</v>
      </c>
      <c r="B5" s="3">
        <f>-SUMIFS(df_extrato_zig!G:G,df_extrato_zig!E:E,Conciliacao!A5,df_extrato_zig!D:D,"Saque")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SUMIFS(df_mutuos!H:H,df_mutuos!B:B,Conciliacao!A5)</f>
        <v>0</v>
      </c>
      <c r="F5" s="7">
        <f>SUMIFS(df_extratos!I:I,df_extratos!F:F,Conciliacao!BA5,df_extratos!G:G,"CREDITO")+SUMIFS(df_extratos!I:I,df_extratos!F:F,Conciliacao!A5,df_extratos!G:G,"CREDITO")</f>
        <v>0</v>
      </c>
      <c r="G5" s="9">
        <f t="shared" si="0"/>
        <v>0</v>
      </c>
      <c r="H5" s="4">
        <f>SUMIFS(df_blueme_sem_parcelamento!E:E,df_blueme_sem_parcelamento!H:H,Conciliacao!A5,df_blueme_sem_parcelamento!D:D,"&lt;&gt;ZIGPAY LTDAS -ME")*(-1)</f>
        <v>0</v>
      </c>
      <c r="I5" s="4">
        <f>SUMIFS(df_blueme_com_parcelamento!J:J,df_blueme_com_parcelamento!M:M,Conciliacao!A5)*(-1)</f>
        <v>0</v>
      </c>
      <c r="J5" s="8">
        <f>SUMIFS(df_mutuos!I:I,df_mutuos!B:B,Conciliacao!A5)*(-1)</f>
        <v>0</v>
      </c>
      <c r="K5" s="10">
        <f>SUMIFS(df_extratos!I:I,df_extratos!F:F,Conciliacao!BA5,df_extratos!G:G,"DEBITO")+SUMIFS(df_extratos!I:I,df_extratos!F:F,Conciliacao!A5,df_extratos!G:G,"DEBITO")</f>
        <v>0</v>
      </c>
      <c r="L5" s="11">
        <f t="shared" si="1"/>
        <v>0</v>
      </c>
      <c r="M5" s="22">
        <f t="shared" si="2"/>
        <v>0</v>
      </c>
      <c r="BA5" s="20">
        <v>45661.5</v>
      </c>
    </row>
    <row r="6" spans="1:53" x14ac:dyDescent="0.3">
      <c r="A6" s="5">
        <f t="shared" si="3"/>
        <v>45662</v>
      </c>
      <c r="B6" s="3">
        <f>-SUMIFS(df_extrato_zig!G:G,df_extrato_zig!E:E,Conciliacao!A6,df_extrato_zig!D:D,"Saque")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SUMIFS(df_mutuos!H:H,df_mutuos!B:B,Conciliacao!A6)</f>
        <v>0</v>
      </c>
      <c r="F6" s="7">
        <f>SUMIFS(df_extratos!I:I,df_extratos!F:F,Conciliacao!BA6,df_extratos!G:G,"CREDITO")+SUMIFS(df_extratos!I:I,df_extratos!F:F,Conciliacao!A6,df_extratos!G:G,"CREDITO")</f>
        <v>0</v>
      </c>
      <c r="G6" s="9">
        <f t="shared" si="0"/>
        <v>0</v>
      </c>
      <c r="H6" s="4">
        <f>SUMIFS(df_blueme_sem_parcelamento!E:E,df_blueme_sem_parcelamento!H:H,Conciliacao!A6,df_blueme_sem_parcelamento!D:D,"&lt;&gt;ZIGPAY LTDAS -ME")*(-1)</f>
        <v>0</v>
      </c>
      <c r="I6" s="4">
        <f>SUMIFS(df_blueme_com_parcelamento!J:J,df_blueme_com_parcelamento!M:M,Conciliacao!A6)*(-1)</f>
        <v>0</v>
      </c>
      <c r="J6" s="8">
        <f>SUMIFS(df_mutuos!I:I,df_mutuos!B:B,Conciliacao!A6)*(-1)</f>
        <v>0</v>
      </c>
      <c r="K6" s="10">
        <f>SUMIFS(df_extratos!I:I,df_extratos!F:F,Conciliacao!BA6,df_extratos!G:G,"DEBITO")+SUMIFS(df_extratos!I:I,df_extratos!F:F,Conciliacao!A6,df_extratos!G:G,"DEBITO")</f>
        <v>0</v>
      </c>
      <c r="L6" s="11">
        <f t="shared" si="1"/>
        <v>0</v>
      </c>
      <c r="M6" s="22">
        <f t="shared" si="2"/>
        <v>0</v>
      </c>
      <c r="BA6" s="20">
        <v>45662.5</v>
      </c>
    </row>
    <row r="7" spans="1:53" x14ac:dyDescent="0.3">
      <c r="A7" s="5">
        <f t="shared" si="3"/>
        <v>45663</v>
      </c>
      <c r="B7" s="3">
        <f>-SUMIFS(df_extrato_zig!G:G,df_extrato_zig!E:E,Conciliacao!A7,df_extrato_zig!D:D,"Saque")</f>
        <v>119560.69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1744.43</v>
      </c>
      <c r="E7" s="6">
        <f>SUMIFS(df_mutuos!H:H,df_mutuos!B:B,Conciliacao!A7)</f>
        <v>47386</v>
      </c>
      <c r="F7" s="7">
        <f>SUMIFS(df_extratos!I:I,df_extratos!F:F,Conciliacao!BA7,df_extratos!G:G,"CREDITO")+SUMIFS(df_extratos!I:I,df_extratos!F:F,Conciliacao!A7,df_extratos!G:G,"CREDITO")</f>
        <v>49732.15</v>
      </c>
      <c r="G7" s="9">
        <f t="shared" si="0"/>
        <v>-118958.97</v>
      </c>
      <c r="H7" s="4">
        <f>SUMIFS(df_blueme_sem_parcelamento!E:E,df_blueme_sem_parcelamento!H:H,Conciliacao!A7,df_blueme_sem_parcelamento!D:D,"&lt;&gt;ZIGPAY LTDAS -ME")*(-1)</f>
        <v>-31577.270000000004</v>
      </c>
      <c r="I7" s="4">
        <f>SUMIFS(df_blueme_com_parcelamento!J:J,df_blueme_com_parcelamento!M:M,Conciliacao!A7)*(-1)</f>
        <v>-18482.21</v>
      </c>
      <c r="J7" s="8">
        <f>SUMIFS(df_mutuos!I:I,df_mutuos!B:B,Conciliacao!A7)*(-1)</f>
        <v>-124560.69</v>
      </c>
      <c r="K7" s="10">
        <f>SUMIFS(df_extratos!I:I,df_extratos!F:F,Conciliacao!BA7,df_extratos!G:G,"DEBITO")+SUMIFS(df_extratos!I:I,df_extratos!F:F,Conciliacao!A7,df_extratos!G:G,"DEBITO")</f>
        <v>-49327.44</v>
      </c>
      <c r="L7" s="11">
        <f t="shared" si="1"/>
        <v>125292.73000000001</v>
      </c>
      <c r="M7" s="22">
        <f t="shared" si="2"/>
        <v>6333.7600000000093</v>
      </c>
      <c r="BA7" s="20">
        <v>45663.5</v>
      </c>
    </row>
    <row r="8" spans="1:53" x14ac:dyDescent="0.3">
      <c r="A8" s="5">
        <f t="shared" si="3"/>
        <v>45664</v>
      </c>
      <c r="B8" s="3">
        <f>-SUMIFS(df_extrato_zig!G:G,df_extrato_zig!E:E,Conciliacao!A8,df_extrato_zig!D:D,"Saque")</f>
        <v>66152.09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0</v>
      </c>
      <c r="E8" s="6">
        <f>SUMIFS(df_mutuos!H:H,df_mutuos!B:B,Conciliacao!A8)</f>
        <v>128513</v>
      </c>
      <c r="F8" s="7">
        <f>SUMIFS(df_extratos!I:I,df_extratos!F:F,Conciliacao!BA8,df_extratos!G:G,"CREDITO")+SUMIFS(df_extratos!I:I,df_extratos!F:F,Conciliacao!A8,df_extratos!G:G,"CREDITO")</f>
        <v>128513</v>
      </c>
      <c r="G8" s="9">
        <f t="shared" si="0"/>
        <v>-66152.09</v>
      </c>
      <c r="H8" s="4">
        <f>SUMIFS(df_blueme_sem_parcelamento!E:E,df_blueme_sem_parcelamento!H:H,Conciliacao!A8,df_blueme_sem_parcelamento!D:D,"&lt;&gt;ZIGPAY LTDAS -ME")*(-1)</f>
        <v>-107999.04000000001</v>
      </c>
      <c r="I8" s="4">
        <f>SUMIFS(df_blueme_com_parcelamento!J:J,df_blueme_com_parcelamento!M:M,Conciliacao!A8)*(-1)</f>
        <v>-17588.400000000001</v>
      </c>
      <c r="J8" s="8">
        <f>SUMIFS(df_mutuos!I:I,df_mutuos!B:B,Conciliacao!A8)*(-1)</f>
        <v>-70004.09</v>
      </c>
      <c r="K8" s="10">
        <f>SUMIFS(df_extratos!I:I,df_extratos!F:F,Conciliacao!BA8,df_extratos!G:G,"DEBITO")+SUMIFS(df_extratos!I:I,df_extratos!F:F,Conciliacao!A8,df_extratos!G:G,"DEBITO")</f>
        <v>-128871.94000000002</v>
      </c>
      <c r="L8" s="11">
        <f t="shared" si="1"/>
        <v>66719.589999999982</v>
      </c>
      <c r="M8" s="22">
        <f t="shared" si="2"/>
        <v>567.49999999998545</v>
      </c>
      <c r="BA8" s="20">
        <v>45664.5</v>
      </c>
    </row>
    <row r="9" spans="1:53" x14ac:dyDescent="0.3">
      <c r="A9" s="5">
        <f t="shared" si="3"/>
        <v>45665</v>
      </c>
      <c r="B9" s="3">
        <f>-SUMIFS(df_extrato_zig!G:G,df_extrato_zig!E:E,Conciliacao!A9,df_extrato_zig!D:D,"Saque")</f>
        <v>45584.67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0</v>
      </c>
      <c r="E9" s="6">
        <f>SUMIFS(df_mutuos!H:H,df_mutuos!B:B,Conciliacao!A9)</f>
        <v>71500</v>
      </c>
      <c r="F9" s="7">
        <f>SUMIFS(df_extratos!I:I,df_extratos!F:F,Conciliacao!BA9,df_extratos!G:G,"CREDITO")+SUMIFS(df_extratos!I:I,df_extratos!F:F,Conciliacao!A9,df_extratos!G:G,"CREDITO")</f>
        <v>73900.759999999995</v>
      </c>
      <c r="G9" s="9">
        <f t="shared" si="0"/>
        <v>-43183.91</v>
      </c>
      <c r="H9" s="4">
        <f>SUMIFS(df_blueme_sem_parcelamento!E:E,df_blueme_sem_parcelamento!H:H,Conciliacao!A9,df_blueme_sem_parcelamento!D:D,"&lt;&gt;ZIGPAY LTDAS -ME")*(-1)</f>
        <v>-64603.85</v>
      </c>
      <c r="I9" s="4">
        <f>SUMIFS(df_blueme_com_parcelamento!J:J,df_blueme_com_parcelamento!M:M,Conciliacao!A9)*(-1)</f>
        <v>-1357.97</v>
      </c>
      <c r="J9" s="8">
        <f>SUMIFS(df_mutuos!I:I,df_mutuos!B:B,Conciliacao!A9)*(-1)</f>
        <v>-8900</v>
      </c>
      <c r="K9" s="10">
        <f>SUMIFS(df_extratos!I:I,df_extratos!F:F,Conciliacao!BA9,df_extratos!G:G,"DEBITO")+SUMIFS(df_extratos!I:I,df_extratos!F:F,Conciliacao!A9,df_extratos!G:G,"DEBITO")</f>
        <v>-73971.320000000007</v>
      </c>
      <c r="L9" s="11">
        <f t="shared" si="1"/>
        <v>890.49999999998545</v>
      </c>
      <c r="M9" s="22">
        <f t="shared" si="2"/>
        <v>-42293.410000000018</v>
      </c>
      <c r="BA9" s="20">
        <v>45665.5</v>
      </c>
    </row>
    <row r="10" spans="1:53" x14ac:dyDescent="0.3">
      <c r="A10" s="5">
        <f t="shared" si="3"/>
        <v>45666</v>
      </c>
      <c r="B10" s="3">
        <f>-SUMIFS(df_extrato_zig!G:G,df_extrato_zig!E:E,Conciliacao!A10,df_extrato_zig!D:D,"Saque")</f>
        <v>18115.240000000002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2761.86</v>
      </c>
      <c r="E10" s="6">
        <f>SUMIFS(df_mutuos!H:H,df_mutuos!B:B,Conciliacao!A10)</f>
        <v>32910</v>
      </c>
      <c r="F10" s="7">
        <f>SUMIFS(df_extratos!I:I,df_extratos!F:F,Conciliacao!BA10,df_extratos!G:G,"CREDITO")+SUMIFS(df_extratos!I:I,df_extratos!F:F,Conciliacao!A10,df_extratos!G:G,"CREDITO")</f>
        <v>35671.86</v>
      </c>
      <c r="G10" s="9">
        <f t="shared" si="0"/>
        <v>-18115.240000000005</v>
      </c>
      <c r="H10" s="4">
        <f>SUMIFS(df_blueme_sem_parcelamento!E:E,df_blueme_sem_parcelamento!H:H,Conciliacao!A10,df_blueme_sem_parcelamento!D:D,"&lt;&gt;ZIGPAY LTDAS -ME")*(-1)</f>
        <v>-26211.760000000002</v>
      </c>
      <c r="I10" s="4">
        <f>SUMIFS(df_blueme_com_parcelamento!J:J,df_blueme_com_parcelamento!M:M,Conciliacao!A10)*(-1)</f>
        <v>-7012.8600000000006</v>
      </c>
      <c r="J10" s="8">
        <f>SUMIFS(df_mutuos!I:I,df_mutuos!B:B,Conciliacao!A10)*(-1)</f>
        <v>-23925.24</v>
      </c>
      <c r="K10" s="10">
        <f>SUMIFS(df_extratos!I:I,df_extratos!F:F,Conciliacao!BA10,df_extratos!G:G,"DEBITO")+SUMIFS(df_extratos!I:I,df_extratos!F:F,Conciliacao!A10,df_extratos!G:G,"DEBITO")</f>
        <v>-35724.619999999995</v>
      </c>
      <c r="L10" s="11">
        <f t="shared" si="1"/>
        <v>21425.240000000005</v>
      </c>
      <c r="M10" s="22">
        <f t="shared" si="2"/>
        <v>3310</v>
      </c>
      <c r="BA10" s="20">
        <v>45666.5</v>
      </c>
    </row>
    <row r="11" spans="1:53" x14ac:dyDescent="0.3">
      <c r="A11" s="5">
        <f t="shared" si="3"/>
        <v>45667</v>
      </c>
      <c r="B11" s="3">
        <f>-SUMIFS(df_extrato_zig!G:G,df_extrato_zig!E:E,Conciliacao!A11,df_extrato_zig!D:D,"Saque")</f>
        <v>18800.02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0</v>
      </c>
      <c r="E11" s="6">
        <f>SUMIFS(df_mutuos!H:H,df_mutuos!B:B,Conciliacao!A11)</f>
        <v>24350</v>
      </c>
      <c r="F11" s="7">
        <f>SUMIFS(df_extratos!I:I,df_extratos!F:F,Conciliacao!BA11,df_extratos!G:G,"CREDITO")+SUMIFS(df_extratos!I:I,df_extratos!F:F,Conciliacao!A11,df_extratos!G:G,"CREDITO")</f>
        <v>16200</v>
      </c>
      <c r="G11" s="9">
        <f t="shared" si="0"/>
        <v>-26950.020000000004</v>
      </c>
      <c r="H11" s="4">
        <f>SUMIFS(df_blueme_sem_parcelamento!E:E,df_blueme_sem_parcelamento!H:H,Conciliacao!A11,df_blueme_sem_parcelamento!D:D,"&lt;&gt;ZIGPAY LTDAS -ME")*(-1)</f>
        <v>-17963.84</v>
      </c>
      <c r="I11" s="4">
        <f>SUMIFS(df_blueme_com_parcelamento!J:J,df_blueme_com_parcelamento!M:M,Conciliacao!A11)*(-1)</f>
        <v>-3866.52</v>
      </c>
      <c r="J11" s="8">
        <f>SUMIFS(df_mutuos!I:I,df_mutuos!B:B,Conciliacao!A11)*(-1)</f>
        <v>-5448</v>
      </c>
      <c r="K11" s="10">
        <f>SUMIFS(df_extratos!I:I,df_extratos!F:F,Conciliacao!BA11,df_extratos!G:G,"DEBITO")+SUMIFS(df_extratos!I:I,df_extratos!F:F,Conciliacao!A11,df_extratos!G:G,"DEBITO")</f>
        <v>-16087.810000000001</v>
      </c>
      <c r="L11" s="11">
        <f t="shared" si="1"/>
        <v>11190.55</v>
      </c>
      <c r="M11" s="22">
        <f t="shared" si="2"/>
        <v>-15759.470000000005</v>
      </c>
      <c r="BA11" s="20">
        <v>45667.5</v>
      </c>
    </row>
    <row r="12" spans="1:53" x14ac:dyDescent="0.3">
      <c r="A12" s="5">
        <f t="shared" si="3"/>
        <v>45668</v>
      </c>
      <c r="B12" s="3">
        <f>-SUMIFS(df_extrato_zig!G:G,df_extrato_zig!E:E,Conciliacao!A12,df_extrato_zig!D:D,"Saque")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SUMIFS(df_mutuos!H:H,df_mutuos!B:B,Conciliacao!A12)</f>
        <v>0</v>
      </c>
      <c r="F12" s="7">
        <f>SUMIFS(df_extratos!I:I,df_extratos!F:F,Conciliacao!BA12,df_extratos!G:G,"CREDITO")+SUMIFS(df_extratos!I:I,df_extratos!F:F,Conciliacao!A12,df_extratos!G:G,"CREDITO")</f>
        <v>0</v>
      </c>
      <c r="G12" s="9">
        <f t="shared" si="0"/>
        <v>0</v>
      </c>
      <c r="H12" s="4">
        <f>SUMIFS(df_blueme_sem_parcelamento!E:E,df_blueme_sem_parcelamento!H:H,Conciliacao!A12,df_blueme_sem_parcelamento!D:D,"&lt;&gt;ZIGPAY LTDAS -ME")*(-1)</f>
        <v>0</v>
      </c>
      <c r="I12" s="4">
        <f>SUMIFS(df_blueme_com_parcelamento!J:J,df_blueme_com_parcelamento!M:M,Conciliacao!A12)*(-1)</f>
        <v>0</v>
      </c>
      <c r="J12" s="8">
        <f>SUMIFS(df_mutuos!I:I,df_mutuos!B:B,Conciliacao!A12)*(-1)</f>
        <v>0</v>
      </c>
      <c r="K12" s="10">
        <f>SUMIFS(df_extratos!I:I,df_extratos!F:F,Conciliacao!BA12,df_extratos!G:G,"DEBITO")+SUMIFS(df_extratos!I:I,df_extratos!F:F,Conciliacao!A12,df_extratos!G:G,"DEBITO")</f>
        <v>0</v>
      </c>
      <c r="L12" s="11">
        <f t="shared" si="1"/>
        <v>0</v>
      </c>
      <c r="M12" s="22">
        <f t="shared" si="2"/>
        <v>0</v>
      </c>
      <c r="BA12" s="20">
        <v>45668.5</v>
      </c>
    </row>
    <row r="13" spans="1:53" x14ac:dyDescent="0.3">
      <c r="A13" s="5">
        <f t="shared" si="3"/>
        <v>45669</v>
      </c>
      <c r="B13" s="3">
        <f>-SUMIFS(df_extrato_zig!G:G,df_extrato_zig!E:E,Conciliacao!A13,df_extrato_zig!D:D,"Saque")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SUMIFS(df_mutuos!H:H,df_mutuos!B:B,Conciliacao!A13)</f>
        <v>0</v>
      </c>
      <c r="F13" s="7">
        <f>SUMIFS(df_extratos!I:I,df_extratos!F:F,Conciliacao!BA13,df_extratos!G:G,"CREDITO")+SUMIFS(df_extratos!I:I,df_extratos!F:F,Conciliacao!A13,df_extratos!G:G,"CREDITO")</f>
        <v>0</v>
      </c>
      <c r="G13" s="9">
        <f t="shared" si="0"/>
        <v>0</v>
      </c>
      <c r="H13" s="4">
        <f>SUMIFS(df_blueme_sem_parcelamento!E:E,df_blueme_sem_parcelamento!H:H,Conciliacao!A13,df_blueme_sem_parcelamento!D:D,"&lt;&gt;ZIGPAY LTDAS -ME")*(-1)</f>
        <v>0</v>
      </c>
      <c r="I13" s="4">
        <f>SUMIFS(df_blueme_com_parcelamento!J:J,df_blueme_com_parcelamento!M:M,Conciliacao!A13)*(-1)</f>
        <v>0</v>
      </c>
      <c r="J13" s="8">
        <f>SUMIFS(df_mutuos!I:I,df_mutuos!B:B,Conciliacao!A13)*(-1)</f>
        <v>0</v>
      </c>
      <c r="K13" s="10">
        <f>SUMIFS(df_extratos!I:I,df_extratos!F:F,Conciliacao!BA13,df_extratos!G:G,"DEBITO")+SUMIFS(df_extratos!I:I,df_extratos!F:F,Conciliacao!A13,df_extratos!G:G,"DEBITO")</f>
        <v>0</v>
      </c>
      <c r="L13" s="11">
        <f t="shared" si="1"/>
        <v>0</v>
      </c>
      <c r="M13" s="22">
        <f t="shared" si="2"/>
        <v>0</v>
      </c>
      <c r="BA13" s="20">
        <v>45669.5</v>
      </c>
    </row>
    <row r="14" spans="1:53" x14ac:dyDescent="0.3">
      <c r="A14" s="5">
        <f t="shared" si="3"/>
        <v>45670</v>
      </c>
      <c r="B14" s="3">
        <f>-SUMIFS(df_extrato_zig!G:G,df_extrato_zig!E:E,Conciliacao!A14,df_extrato_zig!D:D,"Saque")</f>
        <v>0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0</v>
      </c>
      <c r="E14" s="6">
        <f>SUMIFS(df_mutuos!H:H,df_mutuos!B:B,Conciliacao!A14)</f>
        <v>0</v>
      </c>
      <c r="F14" s="7">
        <f>SUMIFS(df_extratos!I:I,df_extratos!F:F,Conciliacao!BA14,df_extratos!G:G,"CREDITO")+SUMIFS(df_extratos!I:I,df_extratos!F:F,Conciliacao!A14,df_extratos!G:G,"CREDITO")</f>
        <v>0</v>
      </c>
      <c r="G14" s="9">
        <f t="shared" si="0"/>
        <v>0</v>
      </c>
      <c r="H14" s="4">
        <f>SUMIFS(df_blueme_sem_parcelamento!E:E,df_blueme_sem_parcelamento!H:H,Conciliacao!A14,df_blueme_sem_parcelamento!D:D,"&lt;&gt;ZIGPAY LTDAS -ME")*(-1)</f>
        <v>0</v>
      </c>
      <c r="I14" s="4">
        <f>SUMIFS(df_blueme_com_parcelamento!J:J,df_blueme_com_parcelamento!M:M,Conciliacao!A14)*(-1)</f>
        <v>0</v>
      </c>
      <c r="J14" s="8">
        <f>SUMIFS(df_mutuos!I:I,df_mutuos!B:B,Conciliacao!A14)*(-1)</f>
        <v>-131478.19</v>
      </c>
      <c r="K14" s="10">
        <f>SUMIFS(df_extratos!I:I,df_extratos!F:F,Conciliacao!BA14,df_extratos!G:G,"DEBITO")+SUMIFS(df_extratos!I:I,df_extratos!F:F,Conciliacao!A14,df_extratos!G:G,"DEBITO")</f>
        <v>0</v>
      </c>
      <c r="L14" s="11">
        <f t="shared" si="1"/>
        <v>131478.19</v>
      </c>
      <c r="M14" s="22">
        <f t="shared" si="2"/>
        <v>131478.19</v>
      </c>
      <c r="BA14" s="20">
        <v>45670.5</v>
      </c>
    </row>
    <row r="15" spans="1:53" x14ac:dyDescent="0.3">
      <c r="A15" s="5">
        <f t="shared" si="3"/>
        <v>45671</v>
      </c>
      <c r="B15" s="3">
        <f>-SUMIFS(df_extrato_zig!G:G,df_extrato_zig!E:E,Conciliacao!A15,df_extrato_zig!D:D,"Saque")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0</v>
      </c>
      <c r="E15" s="6">
        <f>SUMIFS(df_mutuos!H:H,df_mutuos!B:B,Conciliacao!A15)</f>
        <v>0</v>
      </c>
      <c r="F15" s="7">
        <f>SUMIFS(df_extratos!I:I,df_extratos!F:F,Conciliacao!BA15,df_extratos!G:G,"CREDITO")+SUMIFS(df_extratos!I:I,df_extratos!F:F,Conciliacao!A15,df_extratos!G:G,"CREDITO")</f>
        <v>0</v>
      </c>
      <c r="G15" s="9">
        <f t="shared" si="0"/>
        <v>0</v>
      </c>
      <c r="H15" s="4">
        <f>SUMIFS(df_blueme_sem_parcelamento!E:E,df_blueme_sem_parcelamento!H:H,Conciliacao!A15,df_blueme_sem_parcelamento!D:D,"&lt;&gt;ZIGPAY LTDAS -ME")*(-1)</f>
        <v>0</v>
      </c>
      <c r="I15" s="4">
        <f>SUMIFS(df_blueme_com_parcelamento!J:J,df_blueme_com_parcelamento!M:M,Conciliacao!A15)*(-1)</f>
        <v>0</v>
      </c>
      <c r="J15" s="8">
        <f>SUMIFS(df_mutuos!I:I,df_mutuos!B:B,Conciliacao!A15)*(-1)</f>
        <v>0</v>
      </c>
      <c r="K15" s="10">
        <f>SUMIFS(df_extratos!I:I,df_extratos!F:F,Conciliacao!BA15,df_extratos!G:G,"DEBITO")+SUMIFS(df_extratos!I:I,df_extratos!F:F,Conciliacao!A15,df_extratos!G:G,"DEBITO")</f>
        <v>0</v>
      </c>
      <c r="L15" s="11">
        <f t="shared" si="1"/>
        <v>0</v>
      </c>
      <c r="M15" s="22">
        <f t="shared" si="2"/>
        <v>0</v>
      </c>
      <c r="BA15" s="20">
        <v>45671.5</v>
      </c>
    </row>
    <row r="16" spans="1:53" x14ac:dyDescent="0.3">
      <c r="A16" s="5">
        <f t="shared" si="3"/>
        <v>45672</v>
      </c>
      <c r="B16" s="3">
        <f>-SUMIFS(df_extrato_zig!G:G,df_extrato_zig!E:E,Conciliacao!A16,df_extrato_zig!D:D,"Saque")</f>
        <v>0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0</v>
      </c>
      <c r="E16" s="6">
        <f>SUMIFS(df_mutuos!H:H,df_mutuos!B:B,Conciliacao!A16)</f>
        <v>0</v>
      </c>
      <c r="F16" s="7">
        <f>SUMIFS(df_extratos!I:I,df_extratos!F:F,Conciliacao!BA16,df_extratos!G:G,"CREDITO")+SUMIFS(df_extratos!I:I,df_extratos!F:F,Conciliacao!A16,df_extratos!G:G,"CREDITO")</f>
        <v>0</v>
      </c>
      <c r="G16" s="9">
        <f t="shared" si="0"/>
        <v>0</v>
      </c>
      <c r="H16" s="4">
        <f>SUMIFS(df_blueme_sem_parcelamento!E:E,df_blueme_sem_parcelamento!H:H,Conciliacao!A16,df_blueme_sem_parcelamento!D:D,"&lt;&gt;ZIGPAY LTDAS -ME")*(-1)</f>
        <v>0</v>
      </c>
      <c r="I16" s="4">
        <f>SUMIFS(df_blueme_com_parcelamento!J:J,df_blueme_com_parcelamento!M:M,Conciliacao!A16)*(-1)</f>
        <v>0</v>
      </c>
      <c r="J16" s="8">
        <f>SUMIFS(df_mutuos!I:I,df_mutuos!B:B,Conciliacao!A16)*(-1)</f>
        <v>0</v>
      </c>
      <c r="K16" s="10">
        <f>SUMIFS(df_extratos!I:I,df_extratos!F:F,Conciliacao!BA16,df_extratos!G:G,"DEBITO")+SUMIFS(df_extratos!I:I,df_extratos!F:F,Conciliacao!A16,df_extratos!G:G,"DEBITO")</f>
        <v>0</v>
      </c>
      <c r="L16" s="11">
        <f t="shared" si="1"/>
        <v>0</v>
      </c>
      <c r="M16" s="22">
        <f t="shared" si="2"/>
        <v>0</v>
      </c>
      <c r="BA16" s="20">
        <v>45672.5</v>
      </c>
    </row>
    <row r="17" spans="1:53" x14ac:dyDescent="0.3">
      <c r="A17" s="5">
        <f t="shared" si="3"/>
        <v>45673</v>
      </c>
      <c r="B17" s="3">
        <f>-SUMIFS(df_extrato_zig!G:G,df_extrato_zig!E:E,Conciliacao!A17,df_extrato_zig!D:D,"Saque")</f>
        <v>0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0</v>
      </c>
      <c r="E17" s="6">
        <f>SUMIFS(df_mutuos!H:H,df_mutuos!B:B,Conciliacao!A17)</f>
        <v>0</v>
      </c>
      <c r="F17" s="7">
        <f>SUMIFS(df_extratos!I:I,df_extratos!F:F,Conciliacao!BA17,df_extratos!G:G,"CREDITO")+SUMIFS(df_extratos!I:I,df_extratos!F:F,Conciliacao!A17,df_extratos!G:G,"CREDITO")</f>
        <v>0</v>
      </c>
      <c r="G17" s="9">
        <f t="shared" si="0"/>
        <v>0</v>
      </c>
      <c r="H17" s="4">
        <f>SUMIFS(df_blueme_sem_parcelamento!E:E,df_blueme_sem_parcelamento!H:H,Conciliacao!A17,df_blueme_sem_parcelamento!D:D,"&lt;&gt;ZIGPAY LTDAS -ME")*(-1)</f>
        <v>0</v>
      </c>
      <c r="I17" s="4">
        <f>SUMIFS(df_blueme_com_parcelamento!J:J,df_blueme_com_parcelamento!M:M,Conciliacao!A17)*(-1)</f>
        <v>0</v>
      </c>
      <c r="J17" s="8">
        <f>SUMIFS(df_mutuos!I:I,df_mutuos!B:B,Conciliacao!A17)*(-1)</f>
        <v>0</v>
      </c>
      <c r="K17" s="10">
        <f>SUMIFS(df_extratos!I:I,df_extratos!F:F,Conciliacao!BA17,df_extratos!G:G,"DEBITO")+SUMIFS(df_extratos!I:I,df_extratos!F:F,Conciliacao!A17,df_extratos!G:G,"DEBITO")</f>
        <v>0</v>
      </c>
      <c r="L17" s="11">
        <f t="shared" si="1"/>
        <v>0</v>
      </c>
      <c r="M17" s="22">
        <f t="shared" si="2"/>
        <v>0</v>
      </c>
      <c r="BA17" s="20">
        <v>45673.5</v>
      </c>
    </row>
    <row r="18" spans="1:53" x14ac:dyDescent="0.3">
      <c r="A18" s="5">
        <f t="shared" si="3"/>
        <v>45674</v>
      </c>
      <c r="B18" s="3">
        <f>-SUMIFS(df_extrato_zig!G:G,df_extrato_zig!E:E,Conciliacao!A18,df_extrato_zig!D:D,"Saque")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0</v>
      </c>
      <c r="E18" s="6">
        <f>SUMIFS(df_mutuos!H:H,df_mutuos!B:B,Conciliacao!A18)</f>
        <v>0</v>
      </c>
      <c r="F18" s="7">
        <f>SUMIFS(df_extratos!I:I,df_extratos!F:F,Conciliacao!BA18,df_extratos!G:G,"CREDITO")+SUMIFS(df_extratos!I:I,df_extratos!F:F,Conciliacao!A18,df_extratos!G:G,"CREDITO")</f>
        <v>0</v>
      </c>
      <c r="G18" s="9">
        <f t="shared" si="0"/>
        <v>0</v>
      </c>
      <c r="H18" s="4">
        <f>SUMIFS(df_blueme_sem_parcelamento!E:E,df_blueme_sem_parcelamento!H:H,Conciliacao!A18,df_blueme_sem_parcelamento!D:D,"&lt;&gt;ZIGPAY LTDAS -ME")*(-1)</f>
        <v>0</v>
      </c>
      <c r="I18" s="4">
        <f>SUMIFS(df_blueme_com_parcelamento!J:J,df_blueme_com_parcelamento!M:M,Conciliacao!A18)*(-1)</f>
        <v>0</v>
      </c>
      <c r="J18" s="8">
        <f>SUMIFS(df_mutuos!I:I,df_mutuos!B:B,Conciliacao!A18)*(-1)</f>
        <v>0</v>
      </c>
      <c r="K18" s="10">
        <f>SUMIFS(df_extratos!I:I,df_extratos!F:F,Conciliacao!BA18,df_extratos!G:G,"DEBITO")+SUMIFS(df_extratos!I:I,df_extratos!F:F,Conciliacao!A18,df_extratos!G:G,"DEBITO")</f>
        <v>0</v>
      </c>
      <c r="L18" s="11">
        <f t="shared" si="1"/>
        <v>0</v>
      </c>
      <c r="M18" s="22">
        <f t="shared" si="2"/>
        <v>0</v>
      </c>
      <c r="BA18" s="20">
        <v>45674.5</v>
      </c>
    </row>
    <row r="19" spans="1:53" x14ac:dyDescent="0.3">
      <c r="A19" s="5">
        <f t="shared" si="3"/>
        <v>45675</v>
      </c>
      <c r="B19" s="3">
        <f>-SUMIFS(df_extrato_zig!G:G,df_extrato_zig!E:E,Conciliacao!A19,df_extrato_zig!D:D,"Saque")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SUMIFS(df_mutuos!H:H,df_mutuos!B:B,Conciliacao!A19)</f>
        <v>0</v>
      </c>
      <c r="F19" s="7">
        <f>SUMIFS(df_extratos!I:I,df_extratos!F:F,Conciliacao!BA19,df_extratos!G:G,"CREDITO")+SUMIFS(df_extratos!I:I,df_extratos!F:F,Conciliacao!A19,df_extratos!G:G,"CREDITO")</f>
        <v>0</v>
      </c>
      <c r="G19" s="9">
        <f t="shared" si="0"/>
        <v>0</v>
      </c>
      <c r="H19" s="4">
        <f>SUMIFS(df_blueme_sem_parcelamento!E:E,df_blueme_sem_parcelamento!H:H,Conciliacao!A19,df_blueme_sem_parcelamento!D:D,"&lt;&gt;ZIGPAY LTDAS -ME")*(-1)</f>
        <v>0</v>
      </c>
      <c r="I19" s="4">
        <f>SUMIFS(df_blueme_com_parcelamento!J:J,df_blueme_com_parcelamento!M:M,Conciliacao!A19)*(-1)</f>
        <v>0</v>
      </c>
      <c r="J19" s="8">
        <f>SUMIFS(df_mutuos!I:I,df_mutuos!B:B,Conciliacao!A19)*(-1)</f>
        <v>0</v>
      </c>
      <c r="K19" s="10">
        <f>SUMIFS(df_extratos!I:I,df_extratos!F:F,Conciliacao!BA19,df_extratos!G:G,"DEBITO")+SUMIFS(df_extratos!I:I,df_extratos!F:F,Conciliacao!A19,df_extratos!G:G,"DEBITO")</f>
        <v>0</v>
      </c>
      <c r="L19" s="11">
        <f t="shared" si="1"/>
        <v>0</v>
      </c>
      <c r="M19" s="22">
        <f t="shared" si="2"/>
        <v>0</v>
      </c>
      <c r="BA19" s="20">
        <v>45675.5</v>
      </c>
    </row>
    <row r="20" spans="1:53" x14ac:dyDescent="0.3">
      <c r="A20" s="5">
        <f t="shared" si="3"/>
        <v>45676</v>
      </c>
      <c r="B20" s="3">
        <f>-SUMIFS(df_extrato_zig!G:G,df_extrato_zig!E:E,Conciliacao!A20,df_extrato_zig!D:D,"Saque")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SUMIFS(df_mutuos!H:H,df_mutuos!B:B,Conciliacao!A20)</f>
        <v>0</v>
      </c>
      <c r="F20" s="7">
        <f>SUMIFS(df_extratos!I:I,df_extratos!F:F,Conciliacao!BA20,df_extratos!G:G,"CREDITO")+SUMIFS(df_extratos!I:I,df_extratos!F:F,Conciliacao!A20,df_extratos!G:G,"CREDITO")</f>
        <v>0</v>
      </c>
      <c r="G20" s="9">
        <f t="shared" si="0"/>
        <v>0</v>
      </c>
      <c r="H20" s="4">
        <f>SUMIFS(df_blueme_sem_parcelamento!E:E,df_blueme_sem_parcelamento!H:H,Conciliacao!A20,df_blueme_sem_parcelamento!D:D,"&lt;&gt;ZIGPAY LTDAS -ME")*(-1)</f>
        <v>0</v>
      </c>
      <c r="I20" s="4">
        <f>SUMIFS(df_blueme_com_parcelamento!J:J,df_blueme_com_parcelamento!M:M,Conciliacao!A20)*(-1)</f>
        <v>0</v>
      </c>
      <c r="J20" s="8">
        <f>SUMIFS(df_mutuos!I:I,df_mutuos!B:B,Conciliacao!A20)*(-1)</f>
        <v>0</v>
      </c>
      <c r="K20" s="10">
        <f>SUMIFS(df_extratos!I:I,df_extratos!F:F,Conciliacao!BA20,df_extratos!G:G,"DEBITO")+SUMIFS(df_extratos!I:I,df_extratos!F:F,Conciliacao!A20,df_extratos!G:G,"DEBITO")</f>
        <v>0</v>
      </c>
      <c r="L20" s="11">
        <f t="shared" si="1"/>
        <v>0</v>
      </c>
      <c r="M20" s="22">
        <f t="shared" si="2"/>
        <v>0</v>
      </c>
      <c r="BA20" s="20">
        <v>45676.5</v>
      </c>
    </row>
    <row r="21" spans="1:53" x14ac:dyDescent="0.3">
      <c r="A21" s="5">
        <f t="shared" si="3"/>
        <v>45677</v>
      </c>
      <c r="B21" s="3">
        <f>-SUMIFS(df_extrato_zig!G:G,df_extrato_zig!E:E,Conciliacao!A21,df_extrato_zig!D:D,"Saque")</f>
        <v>0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0</v>
      </c>
      <c r="E21" s="6">
        <f>SUMIFS(df_mutuos!H:H,df_mutuos!B:B,Conciliacao!A21)</f>
        <v>0</v>
      </c>
      <c r="F21" s="7">
        <f>SUMIFS(df_extratos!I:I,df_extratos!F:F,Conciliacao!BA21,df_extratos!G:G,"CREDITO")+SUMIFS(df_extratos!I:I,df_extratos!F:F,Conciliacao!A21,df_extratos!G:G,"CREDITO")</f>
        <v>0</v>
      </c>
      <c r="G21" s="9">
        <f t="shared" si="0"/>
        <v>0</v>
      </c>
      <c r="H21" s="4">
        <f>SUMIFS(df_blueme_sem_parcelamento!E:E,df_blueme_sem_parcelamento!H:H,Conciliacao!A21,df_blueme_sem_parcelamento!D:D,"&lt;&gt;ZIGPAY LTDAS -ME")*(-1)</f>
        <v>0</v>
      </c>
      <c r="I21" s="4">
        <f>SUMIFS(df_blueme_com_parcelamento!J:J,df_blueme_com_parcelamento!M:M,Conciliacao!A21)*(-1)</f>
        <v>0</v>
      </c>
      <c r="J21" s="8">
        <f>SUMIFS(df_mutuos!I:I,df_mutuos!B:B,Conciliacao!A21)*(-1)</f>
        <v>0</v>
      </c>
      <c r="K21" s="10">
        <f>SUMIFS(df_extratos!I:I,df_extratos!F:F,Conciliacao!BA21,df_extratos!G:G,"DEBITO")+SUMIFS(df_extratos!I:I,df_extratos!F:F,Conciliacao!A21,df_extratos!G:G,"DEBITO")</f>
        <v>0</v>
      </c>
      <c r="L21" s="11">
        <f t="shared" si="1"/>
        <v>0</v>
      </c>
      <c r="M21" s="22">
        <f t="shared" si="2"/>
        <v>0</v>
      </c>
      <c r="BA21" s="20">
        <v>45677.5</v>
      </c>
    </row>
    <row r="22" spans="1:53" x14ac:dyDescent="0.3">
      <c r="A22" s="5">
        <f t="shared" si="3"/>
        <v>45678</v>
      </c>
      <c r="B22" s="3">
        <f>-SUMIFS(df_extrato_zig!G:G,df_extrato_zig!E:E,Conciliacao!A22,df_extrato_zig!D:D,"Saque")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0</v>
      </c>
      <c r="E22" s="6">
        <f>SUMIFS(df_mutuos!H:H,df_mutuos!B:B,Conciliacao!A22)</f>
        <v>0</v>
      </c>
      <c r="F22" s="7">
        <f>SUMIFS(df_extratos!I:I,df_extratos!F:F,Conciliacao!BA22,df_extratos!G:G,"CREDITO")+SUMIFS(df_extratos!I:I,df_extratos!F:F,Conciliacao!A22,df_extratos!G:G,"CREDITO")</f>
        <v>0</v>
      </c>
      <c r="G22" s="9">
        <f t="shared" si="0"/>
        <v>0</v>
      </c>
      <c r="H22" s="4">
        <f>SUMIFS(df_blueme_sem_parcelamento!E:E,df_blueme_sem_parcelamento!H:H,Conciliacao!A22,df_blueme_sem_parcelamento!D:D,"&lt;&gt;ZIGPAY LTDAS -ME")*(-1)</f>
        <v>0</v>
      </c>
      <c r="I22" s="4">
        <f>SUMIFS(df_blueme_com_parcelamento!J:J,df_blueme_com_parcelamento!M:M,Conciliacao!A22)*(-1)</f>
        <v>0</v>
      </c>
      <c r="J22" s="8">
        <f>SUMIFS(df_mutuos!I:I,df_mutuos!B:B,Conciliacao!A22)*(-1)</f>
        <v>0</v>
      </c>
      <c r="K22" s="10">
        <f>SUMIFS(df_extratos!I:I,df_extratos!F:F,Conciliacao!BA22,df_extratos!G:G,"DEBITO")+SUMIFS(df_extratos!I:I,df_extratos!F:F,Conciliacao!A22,df_extratos!G:G,"DEBITO")</f>
        <v>0</v>
      </c>
      <c r="L22" s="11">
        <f t="shared" si="1"/>
        <v>0</v>
      </c>
      <c r="M22" s="22">
        <f t="shared" si="2"/>
        <v>0</v>
      </c>
      <c r="BA22" s="20">
        <v>45678.5</v>
      </c>
    </row>
    <row r="23" spans="1:53" x14ac:dyDescent="0.3">
      <c r="A23" s="5">
        <f t="shared" si="3"/>
        <v>45679</v>
      </c>
      <c r="B23" s="3">
        <f>-SUMIFS(df_extrato_zig!G:G,df_extrato_zig!E:E,Conciliacao!A23,df_extrato_zig!D:D,"Saque")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SUMIFS(df_mutuos!H:H,df_mutuos!B:B,Conciliacao!A23)</f>
        <v>0</v>
      </c>
      <c r="F23" s="7">
        <f>SUMIFS(df_extratos!I:I,df_extratos!F:F,Conciliacao!BA23,df_extratos!G:G,"CREDITO")+SUMIFS(df_extratos!I:I,df_extratos!F:F,Conciliacao!A23,df_extratos!G:G,"CREDITO")</f>
        <v>0</v>
      </c>
      <c r="G23" s="9">
        <f t="shared" si="0"/>
        <v>0</v>
      </c>
      <c r="H23" s="4">
        <f>SUMIFS(df_blueme_sem_parcelamento!E:E,df_blueme_sem_parcelamento!H:H,Conciliacao!A23,df_blueme_sem_parcelamento!D:D,"&lt;&gt;ZIGPAY LTDAS -ME")*(-1)</f>
        <v>0</v>
      </c>
      <c r="I23" s="4">
        <f>SUMIFS(df_blueme_com_parcelamento!J:J,df_blueme_com_parcelamento!M:M,Conciliacao!A23)*(-1)</f>
        <v>0</v>
      </c>
      <c r="J23" s="8">
        <f>SUMIFS(df_mutuos!I:I,df_mutuos!B:B,Conciliacao!A23)*(-1)</f>
        <v>0</v>
      </c>
      <c r="K23" s="10">
        <f>SUMIFS(df_extratos!I:I,df_extratos!F:F,Conciliacao!BA23,df_extratos!G:G,"DEBITO")+SUMIFS(df_extratos!I:I,df_extratos!F:F,Conciliacao!A23,df_extratos!G:G,"DEBITO")</f>
        <v>0</v>
      </c>
      <c r="L23" s="11">
        <f t="shared" si="1"/>
        <v>0</v>
      </c>
      <c r="M23" s="22">
        <f t="shared" si="2"/>
        <v>0</v>
      </c>
      <c r="BA23" s="20">
        <v>45679.5</v>
      </c>
    </row>
    <row r="24" spans="1:53" x14ac:dyDescent="0.3">
      <c r="A24" s="5">
        <f t="shared" si="3"/>
        <v>45680</v>
      </c>
      <c r="B24" s="3">
        <f>-SUMIFS(df_extrato_zig!G:G,df_extrato_zig!E:E,Conciliacao!A24,df_extrato_zig!D:D,"Saque")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SUMIFS(df_mutuos!H:H,df_mutuos!B:B,Conciliacao!A24)</f>
        <v>0</v>
      </c>
      <c r="F24" s="7">
        <f>SUMIFS(df_extratos!I:I,df_extratos!F:F,Conciliacao!BA24,df_extratos!G:G,"CREDITO")+SUMIFS(df_extratos!I:I,df_extratos!F:F,Conciliacao!A24,df_extratos!G:G,"CREDITO")</f>
        <v>0</v>
      </c>
      <c r="G24" s="9">
        <f t="shared" si="0"/>
        <v>0</v>
      </c>
      <c r="H24" s="4">
        <f>SUMIFS(df_blueme_sem_parcelamento!E:E,df_blueme_sem_parcelamento!H:H,Conciliacao!A24,df_blueme_sem_parcelamento!D:D,"&lt;&gt;ZIGPAY LTDAS -ME")*(-1)</f>
        <v>0</v>
      </c>
      <c r="I24" s="4">
        <f>SUMIFS(df_blueme_com_parcelamento!J:J,df_blueme_com_parcelamento!M:M,Conciliacao!A24)*(-1)</f>
        <v>0</v>
      </c>
      <c r="J24" s="8">
        <f>SUMIFS(df_mutuos!I:I,df_mutuos!B:B,Conciliacao!A24)*(-1)</f>
        <v>0</v>
      </c>
      <c r="K24" s="10">
        <f>SUMIFS(df_extratos!I:I,df_extratos!F:F,Conciliacao!BA24,df_extratos!G:G,"DEBITO")+SUMIFS(df_extratos!I:I,df_extratos!F:F,Conciliacao!A24,df_extratos!G:G,"DEBITO")</f>
        <v>0</v>
      </c>
      <c r="L24" s="11">
        <f t="shared" si="1"/>
        <v>0</v>
      </c>
      <c r="M24" s="22">
        <f t="shared" si="2"/>
        <v>0</v>
      </c>
      <c r="BA24" s="20">
        <v>45680.5</v>
      </c>
    </row>
    <row r="25" spans="1:53" x14ac:dyDescent="0.3">
      <c r="A25" s="5">
        <f t="shared" si="3"/>
        <v>45681</v>
      </c>
      <c r="B25" s="3">
        <f>-SUMIFS(df_extrato_zig!G:G,df_extrato_zig!E:E,Conciliacao!A25,df_extrato_zig!D:D,"Saque")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6">
        <f>SUMIFS(df_mutuos!H:H,df_mutuos!B:B,Conciliacao!A25)</f>
        <v>0</v>
      </c>
      <c r="F25" s="7">
        <f>SUMIFS(df_extratos!I:I,df_extratos!F:F,Conciliacao!BA25,df_extratos!G:G,"CREDITO")+SUMIFS(df_extratos!I:I,df_extratos!F:F,Conciliacao!A25,df_extratos!G:G,"CREDITO")</f>
        <v>0</v>
      </c>
      <c r="G25" s="9">
        <f t="shared" si="0"/>
        <v>0</v>
      </c>
      <c r="H25" s="4">
        <f>SUMIFS(df_blueme_sem_parcelamento!E:E,df_blueme_sem_parcelamento!H:H,Conciliacao!A25,df_blueme_sem_parcelamento!D:D,"&lt;&gt;ZIGPAY LTDAS -ME")*(-1)</f>
        <v>0</v>
      </c>
      <c r="I25" s="4">
        <f>SUMIFS(df_blueme_com_parcelamento!J:J,df_blueme_com_parcelamento!M:M,Conciliacao!A25)*(-1)</f>
        <v>0</v>
      </c>
      <c r="J25" s="8">
        <f>SUMIFS(df_mutuos!I:I,df_mutuos!B:B,Conciliacao!A25)*(-1)</f>
        <v>0</v>
      </c>
      <c r="K25" s="10">
        <f>SUMIFS(df_extratos!I:I,df_extratos!F:F,Conciliacao!BA25,df_extratos!G:G,"DEBITO")+SUMIFS(df_extratos!I:I,df_extratos!F:F,Conciliacao!A25,df_extratos!G:G,"DEBITO")</f>
        <v>0</v>
      </c>
      <c r="L25" s="11">
        <f t="shared" si="1"/>
        <v>0</v>
      </c>
      <c r="M25" s="22">
        <f t="shared" si="2"/>
        <v>0</v>
      </c>
      <c r="BA25" s="20">
        <v>45681.5</v>
      </c>
    </row>
    <row r="26" spans="1:53" x14ac:dyDescent="0.3">
      <c r="A26" s="5">
        <f t="shared" si="3"/>
        <v>45682</v>
      </c>
      <c r="B26" s="3">
        <f>-SUMIFS(df_extrato_zig!G:G,df_extrato_zig!E:E,Conciliacao!A26,df_extrato_zig!D:D,"Saque")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SUMIFS(df_mutuos!H:H,df_mutuos!B:B,Conciliacao!A26)</f>
        <v>0</v>
      </c>
      <c r="F26" s="7">
        <f>SUMIFS(df_extratos!I:I,df_extratos!F:F,Conciliacao!BA26,df_extratos!G:G,"CREDITO")+SUMIFS(df_extratos!I:I,df_extratos!F:F,Conciliacao!A26,df_extratos!G:G,"CREDITO")</f>
        <v>0</v>
      </c>
      <c r="G26" s="9">
        <f t="shared" si="0"/>
        <v>0</v>
      </c>
      <c r="H26" s="4">
        <f>SUMIFS(df_blueme_sem_parcelamento!E:E,df_blueme_sem_parcelamento!H:H,Conciliacao!A26,df_blueme_sem_parcelamento!D:D,"&lt;&gt;ZIGPAY LTDAS -ME")*(-1)</f>
        <v>0</v>
      </c>
      <c r="I26" s="4">
        <f>SUMIFS(df_blueme_com_parcelamento!J:J,df_blueme_com_parcelamento!M:M,Conciliacao!A26)*(-1)</f>
        <v>0</v>
      </c>
      <c r="J26" s="8">
        <f>SUMIFS(df_mutuos!I:I,df_mutuos!B:B,Conciliacao!A26)*(-1)</f>
        <v>0</v>
      </c>
      <c r="K26" s="10">
        <f>SUMIFS(df_extratos!I:I,df_extratos!F:F,Conciliacao!BA26,df_extratos!G:G,"DEBITO")+SUMIFS(df_extratos!I:I,df_extratos!F:F,Conciliacao!A26,df_extratos!G:G,"DEBITO")</f>
        <v>0</v>
      </c>
      <c r="L26" s="11">
        <f t="shared" si="1"/>
        <v>0</v>
      </c>
      <c r="M26" s="22">
        <f t="shared" si="2"/>
        <v>0</v>
      </c>
      <c r="BA26" s="20">
        <v>45682.5</v>
      </c>
    </row>
    <row r="27" spans="1:53" x14ac:dyDescent="0.3">
      <c r="A27" s="5">
        <f t="shared" si="3"/>
        <v>45683</v>
      </c>
      <c r="B27" s="3">
        <f>-SUMIFS(df_extrato_zig!G:G,df_extrato_zig!E:E,Conciliacao!A27,df_extrato_zig!D:D,"Saque")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SUMIFS(df_mutuos!H:H,df_mutuos!B:B,Conciliacao!A27)</f>
        <v>0</v>
      </c>
      <c r="F27" s="7">
        <f>SUMIFS(df_extratos!I:I,df_extratos!F:F,Conciliacao!BA27,df_extratos!G:G,"CREDITO")+SUMIFS(df_extratos!I:I,df_extratos!F:F,Conciliacao!A27,df_extratos!G:G,"CREDITO")</f>
        <v>0</v>
      </c>
      <c r="G27" s="9">
        <f t="shared" si="0"/>
        <v>0</v>
      </c>
      <c r="H27" s="4">
        <f>SUMIFS(df_blueme_sem_parcelamento!E:E,df_blueme_sem_parcelamento!H:H,Conciliacao!A27,df_blueme_sem_parcelamento!D:D,"&lt;&gt;ZIGPAY LTDAS -ME")*(-1)</f>
        <v>0</v>
      </c>
      <c r="I27" s="4">
        <f>SUMIFS(df_blueme_com_parcelamento!J:J,df_blueme_com_parcelamento!M:M,Conciliacao!A27)*(-1)</f>
        <v>0</v>
      </c>
      <c r="J27" s="8">
        <f>SUMIFS(df_mutuos!I:I,df_mutuos!B:B,Conciliacao!A27)*(-1)</f>
        <v>0</v>
      </c>
      <c r="K27" s="10">
        <f>SUMIFS(df_extratos!I:I,df_extratos!F:F,Conciliacao!BA27,df_extratos!G:G,"DEBITO")+SUMIFS(df_extratos!I:I,df_extratos!F:F,Conciliacao!A27,df_extratos!G:G,"DEBITO")</f>
        <v>0</v>
      </c>
      <c r="L27" s="11">
        <f t="shared" si="1"/>
        <v>0</v>
      </c>
      <c r="M27" s="22">
        <f t="shared" si="2"/>
        <v>0</v>
      </c>
      <c r="BA27" s="20">
        <v>45683.5</v>
      </c>
    </row>
    <row r="28" spans="1:53" x14ac:dyDescent="0.3">
      <c r="A28" s="5">
        <f t="shared" si="3"/>
        <v>45684</v>
      </c>
      <c r="B28" s="3">
        <f>-SUMIFS(df_extrato_zig!G:G,df_extrato_zig!E:E,Conciliacao!A28,df_extrato_zig!D:D,"Saque")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6">
        <f>SUMIFS(df_mutuos!H:H,df_mutuos!B:B,Conciliacao!A28)</f>
        <v>0</v>
      </c>
      <c r="F28" s="7">
        <f>SUMIFS(df_extratos!I:I,df_extratos!F:F,Conciliacao!BA28,df_extratos!G:G,"CREDITO")+SUMIFS(df_extratos!I:I,df_extratos!F:F,Conciliacao!A28,df_extratos!G:G,"CREDITO")</f>
        <v>0</v>
      </c>
      <c r="G28" s="9">
        <f t="shared" si="0"/>
        <v>0</v>
      </c>
      <c r="H28" s="4">
        <f>SUMIFS(df_blueme_sem_parcelamento!E:E,df_blueme_sem_parcelamento!H:H,Conciliacao!A28,df_blueme_sem_parcelamento!D:D,"&lt;&gt;ZIGPAY LTDAS -ME")*(-1)</f>
        <v>0</v>
      </c>
      <c r="I28" s="4">
        <f>SUMIFS(df_blueme_com_parcelamento!J:J,df_blueme_com_parcelamento!M:M,Conciliacao!A28)*(-1)</f>
        <v>0</v>
      </c>
      <c r="J28" s="8">
        <f>SUMIFS(df_mutuos!I:I,df_mutuos!B:B,Conciliacao!A28)*(-1)</f>
        <v>0</v>
      </c>
      <c r="K28" s="10">
        <f>SUMIFS(df_extratos!I:I,df_extratos!F:F,Conciliacao!BA28,df_extratos!G:G,"DEBITO")+SUMIFS(df_extratos!I:I,df_extratos!F:F,Conciliacao!A28,df_extratos!G:G,"DEBITO")</f>
        <v>0</v>
      </c>
      <c r="L28" s="11">
        <f t="shared" si="1"/>
        <v>0</v>
      </c>
      <c r="M28" s="22">
        <f t="shared" si="2"/>
        <v>0</v>
      </c>
      <c r="BA28" s="20">
        <v>45684.5</v>
      </c>
    </row>
    <row r="29" spans="1:53" x14ac:dyDescent="0.3">
      <c r="A29" s="5">
        <f t="shared" si="3"/>
        <v>45685</v>
      </c>
      <c r="B29" s="3">
        <f>-SUMIFS(df_extrato_zig!G:G,df_extrato_zig!E:E,Conciliacao!A29,df_extrato_zig!D:D,"Saque")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SUMIFS(df_mutuos!H:H,df_mutuos!B:B,Conciliacao!A29)</f>
        <v>0</v>
      </c>
      <c r="F29" s="7">
        <f>SUMIFS(df_extratos!I:I,df_extratos!F:F,Conciliacao!BA29,df_extratos!G:G,"CREDITO")+SUMIFS(df_extratos!I:I,df_extratos!F:F,Conciliacao!A29,df_extratos!G:G,"CREDITO")</f>
        <v>0</v>
      </c>
      <c r="G29" s="9">
        <f t="shared" si="0"/>
        <v>0</v>
      </c>
      <c r="H29" s="4">
        <f>SUMIFS(df_blueme_sem_parcelamento!E:E,df_blueme_sem_parcelamento!H:H,Conciliacao!A29,df_blueme_sem_parcelamento!D:D,"&lt;&gt;ZIGPAY LTDAS -ME")*(-1)</f>
        <v>0</v>
      </c>
      <c r="I29" s="4">
        <f>SUMIFS(df_blueme_com_parcelamento!J:J,df_blueme_com_parcelamento!M:M,Conciliacao!A29)*(-1)</f>
        <v>0</v>
      </c>
      <c r="J29" s="8">
        <f>SUMIFS(df_mutuos!I:I,df_mutuos!B:B,Conciliacao!A29)*(-1)</f>
        <v>0</v>
      </c>
      <c r="K29" s="10">
        <f>SUMIFS(df_extratos!I:I,df_extratos!F:F,Conciliacao!BA29,df_extratos!G:G,"DEBITO")+SUMIFS(df_extratos!I:I,df_extratos!F:F,Conciliacao!A29,df_extratos!G:G,"DEBITO")</f>
        <v>0</v>
      </c>
      <c r="L29" s="11">
        <f t="shared" si="1"/>
        <v>0</v>
      </c>
      <c r="M29" s="22">
        <f t="shared" si="2"/>
        <v>0</v>
      </c>
      <c r="BA29" s="20">
        <v>45685.5</v>
      </c>
    </row>
    <row r="30" spans="1:53" x14ac:dyDescent="0.3">
      <c r="A30" s="5">
        <f t="shared" si="3"/>
        <v>45686</v>
      </c>
      <c r="B30" s="3">
        <f>-SUMIFS(df_extrato_zig!G:G,df_extrato_zig!E:E,Conciliacao!A30,df_extrato_zig!D:D,"Saque")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SUMIFS(df_mutuos!H:H,df_mutuos!B:B,Conciliacao!A30)</f>
        <v>0</v>
      </c>
      <c r="F30" s="7">
        <f>SUMIFS(df_extratos!I:I,df_extratos!F:F,Conciliacao!BA30,df_extratos!G:G,"CREDITO")+SUMIFS(df_extratos!I:I,df_extratos!F:F,Conciliacao!A30,df_extratos!G:G,"CREDITO")</f>
        <v>0</v>
      </c>
      <c r="G30" s="9">
        <f t="shared" si="0"/>
        <v>0</v>
      </c>
      <c r="H30" s="4">
        <f>SUMIFS(df_blueme_sem_parcelamento!E:E,df_blueme_sem_parcelamento!H:H,Conciliacao!A30,df_blueme_sem_parcelamento!D:D,"&lt;&gt;ZIGPAY LTDAS -ME")*(-1)</f>
        <v>0</v>
      </c>
      <c r="I30" s="4">
        <f>SUMIFS(df_blueme_com_parcelamento!J:J,df_blueme_com_parcelamento!M:M,Conciliacao!A30)*(-1)</f>
        <v>0</v>
      </c>
      <c r="J30" s="8">
        <f>SUMIFS(df_mutuos!I:I,df_mutuos!B:B,Conciliacao!A30)*(-1)</f>
        <v>0</v>
      </c>
      <c r="K30" s="10">
        <f>SUMIFS(df_extratos!I:I,df_extratos!F:F,Conciliacao!BA30,df_extratos!G:G,"DEBITO")+SUMIFS(df_extratos!I:I,df_extratos!F:F,Conciliacao!A30,df_extratos!G:G,"DEBITO")</f>
        <v>0</v>
      </c>
      <c r="L30" s="11">
        <f t="shared" si="1"/>
        <v>0</v>
      </c>
      <c r="M30" s="22">
        <f t="shared" si="2"/>
        <v>0</v>
      </c>
      <c r="BA30" s="20">
        <v>45686.5</v>
      </c>
    </row>
    <row r="31" spans="1:53" x14ac:dyDescent="0.3">
      <c r="A31" s="5">
        <f t="shared" si="3"/>
        <v>45687</v>
      </c>
      <c r="B31" s="3">
        <f>-SUMIFS(df_extrato_zig!G:G,df_extrato_zig!E:E,Conciliacao!A31,df_extrato_zig!D:D,"Saque")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0</v>
      </c>
      <c r="E31" s="6">
        <f>SUMIFS(df_mutuos!H:H,df_mutuos!B:B,Conciliacao!A31)</f>
        <v>0</v>
      </c>
      <c r="F31" s="7">
        <f>SUMIFS(df_extratos!I:I,df_extratos!F:F,Conciliacao!BA31,df_extratos!G:G,"CREDITO")+SUMIFS(df_extratos!I:I,df_extratos!F:F,Conciliacao!A31,df_extratos!G:G,"CREDITO")</f>
        <v>0</v>
      </c>
      <c r="G31" s="9">
        <f t="shared" si="0"/>
        <v>0</v>
      </c>
      <c r="H31" s="4">
        <f>SUMIFS(df_blueme_sem_parcelamento!E:E,df_blueme_sem_parcelamento!H:H,Conciliacao!A31,df_blueme_sem_parcelamento!D:D,"&lt;&gt;ZIGPAY LTDAS -ME")*(-1)</f>
        <v>0</v>
      </c>
      <c r="I31" s="4">
        <f>SUMIFS(df_blueme_com_parcelamento!J:J,df_blueme_com_parcelamento!M:M,Conciliacao!A31)*(-1)</f>
        <v>0</v>
      </c>
      <c r="J31" s="8">
        <f>SUMIFS(df_mutuos!I:I,df_mutuos!B:B,Conciliacao!A31)*(-1)</f>
        <v>0</v>
      </c>
      <c r="K31" s="10">
        <f>SUMIFS(df_extratos!I:I,df_extratos!F:F,Conciliacao!BA31,df_extratos!G:G,"DEBITO")+SUMIFS(df_extratos!I:I,df_extratos!F:F,Conciliacao!A31,df_extratos!G:G,"DEBITO")</f>
        <v>0</v>
      </c>
      <c r="L31" s="11">
        <f t="shared" si="1"/>
        <v>0</v>
      </c>
      <c r="M31" s="22">
        <f t="shared" si="2"/>
        <v>0</v>
      </c>
      <c r="BA31" s="20">
        <v>45687.5</v>
      </c>
    </row>
    <row r="32" spans="1:53" x14ac:dyDescent="0.3">
      <c r="A32" s="5">
        <f t="shared" si="3"/>
        <v>45688</v>
      </c>
      <c r="B32" s="3">
        <f>-SUMIFS(df_extrato_zig!G:G,df_extrato_zig!E:E,Conciliacao!A32,df_extrato_zig!D:D,"Saque")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SUMIFS(df_mutuos!H:H,df_mutuos!B:B,Conciliacao!A32)</f>
        <v>0</v>
      </c>
      <c r="F32" s="7">
        <f>SUMIFS(df_extratos!I:I,df_extratos!F:F,Conciliacao!BA32,df_extratos!G:G,"CREDITO")+SUMIFS(df_extratos!I:I,df_extratos!F:F,Conciliacao!A32,df_extratos!G:G,"CREDITO")</f>
        <v>0</v>
      </c>
      <c r="G32" s="9">
        <f t="shared" si="0"/>
        <v>0</v>
      </c>
      <c r="H32" s="4">
        <f>SUMIFS(df_blueme_sem_parcelamento!E:E,df_blueme_sem_parcelamento!H:H,Conciliacao!A32,df_blueme_sem_parcelamento!D:D,"&lt;&gt;ZIGPAY LTDAS -ME")*(-1)</f>
        <v>0</v>
      </c>
      <c r="I32" s="4">
        <f>SUMIFS(df_blueme_com_parcelamento!J:J,df_blueme_com_parcelamento!M:M,Conciliacao!A32)*(-1)</f>
        <v>0</v>
      </c>
      <c r="J32" s="8">
        <f>SUMIFS(df_mutuos!I:I,df_mutuos!B:B,Conciliacao!A32)*(-1)</f>
        <v>0</v>
      </c>
      <c r="K32" s="10">
        <f>SUMIFS(df_extratos!I:I,df_extratos!F:F,Conciliacao!BA32,df_extratos!G:G,"DEBITO")+SUMIFS(df_extratos!I:I,df_extratos!F:F,Conciliacao!A32,df_extratos!G:G,"DEBITO")</f>
        <v>0</v>
      </c>
      <c r="L32" s="11">
        <f t="shared" si="1"/>
        <v>0</v>
      </c>
      <c r="M32" s="22">
        <f t="shared" si="2"/>
        <v>0</v>
      </c>
      <c r="BA32" s="20">
        <v>45688.5</v>
      </c>
    </row>
    <row r="33" spans="1:53" x14ac:dyDescent="0.3">
      <c r="A33" s="5">
        <f t="shared" si="3"/>
        <v>45689</v>
      </c>
      <c r="B33" s="3">
        <f>-SUMIFS(df_extrato_zig!G:G,df_extrato_zig!E:E,Conciliacao!A33,df_extrato_zig!D:D,"Saque")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SUMIFS(df_mutuos!H:H,df_mutuos!B:B,Conciliacao!A33)</f>
        <v>0</v>
      </c>
      <c r="F33" s="7">
        <f>SUMIFS(df_extratos!I:I,df_extratos!F:F,Conciliacao!BA33,df_extratos!G:G,"CREDITO")+SUMIFS(df_extratos!I:I,df_extratos!F:F,Conciliacao!A33,df_extratos!G:G,"CREDITO")</f>
        <v>0</v>
      </c>
      <c r="G33" s="9">
        <f t="shared" si="0"/>
        <v>0</v>
      </c>
      <c r="H33" s="4">
        <f>SUMIFS(df_blueme_sem_parcelamento!E:E,df_blueme_sem_parcelamento!H:H,Conciliacao!A33,df_blueme_sem_parcelamento!D:D,"&lt;&gt;ZIGPAY LTDAS -ME")*(-1)</f>
        <v>0</v>
      </c>
      <c r="I33" s="4">
        <f>SUMIFS(df_blueme_com_parcelamento!J:J,df_blueme_com_parcelamento!M:M,Conciliacao!A33)*(-1)</f>
        <v>0</v>
      </c>
      <c r="J33" s="8">
        <f>SUMIFS(df_mutuos!I:I,df_mutuos!B:B,Conciliacao!A33)*(-1)</f>
        <v>0</v>
      </c>
      <c r="K33" s="10">
        <f>SUMIFS(df_extratos!I:I,df_extratos!F:F,Conciliacao!BA33,df_extratos!G:G,"DEBITO")+SUMIFS(df_extratos!I:I,df_extratos!F:F,Conciliacao!A33,df_extratos!G:G,"DEBITO")</f>
        <v>0</v>
      </c>
      <c r="L33" s="11">
        <f t="shared" si="1"/>
        <v>0</v>
      </c>
      <c r="M33" s="22">
        <f t="shared" si="2"/>
        <v>0</v>
      </c>
      <c r="BA33" s="20">
        <v>45689.5</v>
      </c>
    </row>
    <row r="34" spans="1:53" x14ac:dyDescent="0.3">
      <c r="A34" s="5">
        <f t="shared" si="3"/>
        <v>45690</v>
      </c>
      <c r="B34" s="3">
        <f>-SUMIFS(df_extrato_zig!G:G,df_extrato_zig!E:E,Conciliacao!A34,df_extrato_zig!D:D,"Saque")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SUMIFS(df_mutuos!H:H,df_mutuos!B:B,Conciliacao!A34)</f>
        <v>0</v>
      </c>
      <c r="F34" s="7">
        <f>SUMIFS(df_extratos!I:I,df_extratos!F:F,Conciliacao!BA34,df_extratos!G:G,"CREDITO")+SUMIFS(df_extratos!I:I,df_extratos!F:F,Conciliacao!A34,df_extratos!G:G,"CREDITO")</f>
        <v>0</v>
      </c>
      <c r="G34" s="9">
        <f t="shared" ref="G34:G65" si="4">F34-SUM(B34:E34)</f>
        <v>0</v>
      </c>
      <c r="H34" s="4">
        <f>SUMIFS(df_blueme_sem_parcelamento!E:E,df_blueme_sem_parcelamento!H:H,Conciliacao!A34,df_blueme_sem_parcelamento!D:D,"&lt;&gt;ZIGPAY LTDAS -ME")*(-1)</f>
        <v>0</v>
      </c>
      <c r="I34" s="4">
        <f>SUMIFS(df_blueme_com_parcelamento!J:J,df_blueme_com_parcelamento!M:M,Conciliacao!A34)*(-1)</f>
        <v>0</v>
      </c>
      <c r="J34" s="8">
        <f>SUMIFS(df_mutuos!I:I,df_mutuos!B:B,Conciliacao!A34)*(-1)</f>
        <v>0</v>
      </c>
      <c r="K34" s="10">
        <f>SUMIFS(df_extratos!I:I,df_extratos!F:F,Conciliacao!BA34,df_extratos!G:G,"DEBITO")+SUMIFS(df_extratos!I:I,df_extratos!F:F,Conciliacao!A34,df_extratos!G:G,"DEBITO")</f>
        <v>0</v>
      </c>
      <c r="L34" s="11">
        <f t="shared" ref="L34:L65" si="5">K34-SUM(H34:J34)</f>
        <v>0</v>
      </c>
      <c r="M34" s="22">
        <f t="shared" ref="M34:M65" si="6">L34+G34</f>
        <v>0</v>
      </c>
      <c r="BA34" s="20">
        <v>45690.5</v>
      </c>
    </row>
    <row r="35" spans="1:53" x14ac:dyDescent="0.3">
      <c r="A35" s="5">
        <f t="shared" ref="A35:A66" si="7">A34+1</f>
        <v>45691</v>
      </c>
      <c r="B35" s="3">
        <f>-SUMIFS(df_extrato_zig!G:G,df_extrato_zig!E:E,Conciliacao!A35,df_extrato_zig!D:D,"Saque")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6">
        <f>SUMIFS(df_mutuos!H:H,df_mutuos!B:B,Conciliacao!A35)</f>
        <v>0</v>
      </c>
      <c r="F35" s="7">
        <f>SUMIFS(df_extratos!I:I,df_extratos!F:F,Conciliacao!BA35,df_extratos!G:G,"CREDITO")+SUMIFS(df_extratos!I:I,df_extratos!F:F,Conciliacao!A35,df_extratos!G:G,"CREDITO")</f>
        <v>0</v>
      </c>
      <c r="G35" s="9">
        <f t="shared" si="4"/>
        <v>0</v>
      </c>
      <c r="H35" s="4">
        <f>SUMIFS(df_blueme_sem_parcelamento!E:E,df_blueme_sem_parcelamento!H:H,Conciliacao!A35,df_blueme_sem_parcelamento!D:D,"&lt;&gt;ZIGPAY LTDAS -ME")*(-1)</f>
        <v>0</v>
      </c>
      <c r="I35" s="4">
        <f>SUMIFS(df_blueme_com_parcelamento!J:J,df_blueme_com_parcelamento!M:M,Conciliacao!A35)*(-1)</f>
        <v>0</v>
      </c>
      <c r="J35" s="8">
        <f>SUMIFS(df_mutuos!I:I,df_mutuos!B:B,Conciliacao!A35)*(-1)</f>
        <v>0</v>
      </c>
      <c r="K35" s="10">
        <f>SUMIFS(df_extratos!I:I,df_extratos!F:F,Conciliacao!BA35,df_extratos!G:G,"DEBITO")+SUMIFS(df_extratos!I:I,df_extratos!F:F,Conciliacao!A35,df_extratos!G:G,"DEBITO")</f>
        <v>0</v>
      </c>
      <c r="L35" s="11">
        <f t="shared" si="5"/>
        <v>0</v>
      </c>
      <c r="M35" s="22">
        <f t="shared" si="6"/>
        <v>0</v>
      </c>
      <c r="BA35" s="20">
        <v>45691.5</v>
      </c>
    </row>
    <row r="36" spans="1:53" x14ac:dyDescent="0.3">
      <c r="A36" s="5">
        <f t="shared" si="7"/>
        <v>45692</v>
      </c>
      <c r="B36" s="3">
        <f>-SUMIFS(df_extrato_zig!G:G,df_extrato_zig!E:E,Conciliacao!A36,df_extrato_zig!D:D,"Saque")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SUMIFS(df_mutuos!H:H,df_mutuos!B:B,Conciliacao!A36)</f>
        <v>0</v>
      </c>
      <c r="F36" s="7">
        <f>SUMIFS(df_extratos!I:I,df_extratos!F:F,Conciliacao!BA36,df_extratos!G:G,"CREDITO")+SUMIFS(df_extratos!I:I,df_extratos!F:F,Conciliacao!A36,df_extratos!G:G,"CREDITO")</f>
        <v>0</v>
      </c>
      <c r="G36" s="9">
        <f t="shared" si="4"/>
        <v>0</v>
      </c>
      <c r="H36" s="4">
        <f>SUMIFS(df_blueme_sem_parcelamento!E:E,df_blueme_sem_parcelamento!H:H,Conciliacao!A36,df_blueme_sem_parcelamento!D:D,"&lt;&gt;ZIGPAY LTDAS -ME")*(-1)</f>
        <v>0</v>
      </c>
      <c r="I36" s="4">
        <f>SUMIFS(df_blueme_com_parcelamento!J:J,df_blueme_com_parcelamento!M:M,Conciliacao!A36)*(-1)</f>
        <v>0</v>
      </c>
      <c r="J36" s="8">
        <f>SUMIFS(df_mutuos!I:I,df_mutuos!B:B,Conciliacao!A36)*(-1)</f>
        <v>0</v>
      </c>
      <c r="K36" s="10">
        <f>SUMIFS(df_extratos!I:I,df_extratos!F:F,Conciliacao!BA36,df_extratos!G:G,"DEBITO")+SUMIFS(df_extratos!I:I,df_extratos!F:F,Conciliacao!A36,df_extratos!G:G,"DEBITO")</f>
        <v>0</v>
      </c>
      <c r="L36" s="11">
        <f t="shared" si="5"/>
        <v>0</v>
      </c>
      <c r="M36" s="22">
        <f t="shared" si="6"/>
        <v>0</v>
      </c>
      <c r="BA36" s="20">
        <v>45692.5</v>
      </c>
    </row>
    <row r="37" spans="1:53" x14ac:dyDescent="0.3">
      <c r="A37" s="5">
        <f t="shared" si="7"/>
        <v>45693</v>
      </c>
      <c r="B37" s="3">
        <f>-SUMIFS(df_extrato_zig!G:G,df_extrato_zig!E:E,Conciliacao!A37,df_extrato_zig!D:D,"Saque")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0</v>
      </c>
      <c r="E37" s="6">
        <f>SUMIFS(df_mutuos!H:H,df_mutuos!B:B,Conciliacao!A37)</f>
        <v>0</v>
      </c>
      <c r="F37" s="7">
        <f>SUMIFS(df_extratos!I:I,df_extratos!F:F,Conciliacao!BA37,df_extratos!G:G,"CREDITO")+SUMIFS(df_extratos!I:I,df_extratos!F:F,Conciliacao!A37,df_extratos!G:G,"CREDITO")</f>
        <v>0</v>
      </c>
      <c r="G37" s="9">
        <f t="shared" si="4"/>
        <v>0</v>
      </c>
      <c r="H37" s="4">
        <f>SUMIFS(df_blueme_sem_parcelamento!E:E,df_blueme_sem_parcelamento!H:H,Conciliacao!A37,df_blueme_sem_parcelamento!D:D,"&lt;&gt;ZIGPAY LTDAS -ME")*(-1)</f>
        <v>0</v>
      </c>
      <c r="I37" s="4">
        <f>SUMIFS(df_blueme_com_parcelamento!J:J,df_blueme_com_parcelamento!M:M,Conciliacao!A37)*(-1)</f>
        <v>0</v>
      </c>
      <c r="J37" s="8">
        <f>SUMIFS(df_mutuos!I:I,df_mutuos!B:B,Conciliacao!A37)*(-1)</f>
        <v>0</v>
      </c>
      <c r="K37" s="10">
        <f>SUMIFS(df_extratos!I:I,df_extratos!F:F,Conciliacao!BA37,df_extratos!G:G,"DEBITO")+SUMIFS(df_extratos!I:I,df_extratos!F:F,Conciliacao!A37,df_extratos!G:G,"DEBITO")</f>
        <v>0</v>
      </c>
      <c r="L37" s="11">
        <f t="shared" si="5"/>
        <v>0</v>
      </c>
      <c r="M37" s="22">
        <f t="shared" si="6"/>
        <v>0</v>
      </c>
      <c r="BA37" s="20">
        <v>45693.5</v>
      </c>
    </row>
    <row r="38" spans="1:53" x14ac:dyDescent="0.3">
      <c r="A38" s="5">
        <f t="shared" si="7"/>
        <v>45694</v>
      </c>
      <c r="B38" s="3">
        <f>-SUMIFS(df_extrato_zig!G:G,df_extrato_zig!E:E,Conciliacao!A38,df_extrato_zig!D:D,"Saque")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6">
        <f>SUMIFS(df_mutuos!H:H,df_mutuos!B:B,Conciliacao!A38)</f>
        <v>0</v>
      </c>
      <c r="F38" s="7">
        <f>SUMIFS(df_extratos!I:I,df_extratos!F:F,Conciliacao!BA38,df_extratos!G:G,"CREDITO")+SUMIFS(df_extratos!I:I,df_extratos!F:F,Conciliacao!A38,df_extratos!G:G,"CREDITO")</f>
        <v>0</v>
      </c>
      <c r="G38" s="9">
        <f t="shared" si="4"/>
        <v>0</v>
      </c>
      <c r="H38" s="4">
        <f>SUMIFS(df_blueme_sem_parcelamento!E:E,df_blueme_sem_parcelamento!H:H,Conciliacao!A38,df_blueme_sem_parcelamento!D:D,"&lt;&gt;ZIGPAY LTDAS -ME")*(-1)</f>
        <v>0</v>
      </c>
      <c r="I38" s="4">
        <f>SUMIFS(df_blueme_com_parcelamento!J:J,df_blueme_com_parcelamento!M:M,Conciliacao!A38)*(-1)</f>
        <v>0</v>
      </c>
      <c r="J38" s="8">
        <f>SUMIFS(df_mutuos!I:I,df_mutuos!B:B,Conciliacao!A38)*(-1)</f>
        <v>0</v>
      </c>
      <c r="K38" s="10">
        <f>SUMIFS(df_extratos!I:I,df_extratos!F:F,Conciliacao!BA38,df_extratos!G:G,"DEBITO")+SUMIFS(df_extratos!I:I,df_extratos!F:F,Conciliacao!A38,df_extratos!G:G,"DEBITO")</f>
        <v>0</v>
      </c>
      <c r="L38" s="11">
        <f t="shared" si="5"/>
        <v>0</v>
      </c>
      <c r="M38" s="22">
        <f t="shared" si="6"/>
        <v>0</v>
      </c>
      <c r="BA38" s="20">
        <v>45694.5</v>
      </c>
    </row>
    <row r="39" spans="1:53" x14ac:dyDescent="0.3">
      <c r="A39" s="5">
        <f t="shared" si="7"/>
        <v>45695</v>
      </c>
      <c r="B39" s="3">
        <f>-SUMIFS(df_extrato_zig!G:G,df_extrato_zig!E:E,Conciliacao!A39,df_extrato_zig!D:D,"Saque")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6">
        <f>SUMIFS(df_mutuos!H:H,df_mutuos!B:B,Conciliacao!A39)</f>
        <v>0</v>
      </c>
      <c r="F39" s="7">
        <f>SUMIFS(df_extratos!I:I,df_extratos!F:F,Conciliacao!BA39,df_extratos!G:G,"CREDITO")+SUMIFS(df_extratos!I:I,df_extratos!F:F,Conciliacao!A39,df_extratos!G:G,"CREDITO")</f>
        <v>0</v>
      </c>
      <c r="G39" s="9">
        <f t="shared" si="4"/>
        <v>0</v>
      </c>
      <c r="H39" s="4">
        <f>SUMIFS(df_blueme_sem_parcelamento!E:E,df_blueme_sem_parcelamento!H:H,Conciliacao!A39,df_blueme_sem_parcelamento!D:D,"&lt;&gt;ZIGPAY LTDAS -ME")*(-1)</f>
        <v>0</v>
      </c>
      <c r="I39" s="4">
        <f>SUMIFS(df_blueme_com_parcelamento!J:J,df_blueme_com_parcelamento!M:M,Conciliacao!A39)*(-1)</f>
        <v>0</v>
      </c>
      <c r="J39" s="8">
        <f>SUMIFS(df_mutuos!I:I,df_mutuos!B:B,Conciliacao!A39)*(-1)</f>
        <v>0</v>
      </c>
      <c r="K39" s="10">
        <f>SUMIFS(df_extratos!I:I,df_extratos!F:F,Conciliacao!BA39,df_extratos!G:G,"DEBITO")+SUMIFS(df_extratos!I:I,df_extratos!F:F,Conciliacao!A39,df_extratos!G:G,"DEBITO")</f>
        <v>0</v>
      </c>
      <c r="L39" s="11">
        <f t="shared" si="5"/>
        <v>0</v>
      </c>
      <c r="M39" s="22">
        <f t="shared" si="6"/>
        <v>0</v>
      </c>
      <c r="BA39" s="20">
        <v>45695.5</v>
      </c>
    </row>
    <row r="40" spans="1:53" x14ac:dyDescent="0.3">
      <c r="A40" s="5">
        <f t="shared" si="7"/>
        <v>45696</v>
      </c>
      <c r="B40" s="3">
        <f>-SUMIFS(df_extrato_zig!G:G,df_extrato_zig!E:E,Conciliacao!A40,df_extrato_zig!D:D,"Saque")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SUMIFS(df_mutuos!H:H,df_mutuos!B:B,Conciliacao!A40)</f>
        <v>0</v>
      </c>
      <c r="F40" s="7">
        <f>SUMIFS(df_extratos!I:I,df_extratos!F:F,Conciliacao!BA40,df_extratos!G:G,"CREDITO")+SUMIFS(df_extratos!I:I,df_extratos!F:F,Conciliacao!A40,df_extratos!G:G,"CREDITO")</f>
        <v>0</v>
      </c>
      <c r="G40" s="9">
        <f t="shared" si="4"/>
        <v>0</v>
      </c>
      <c r="H40" s="4">
        <f>SUMIFS(df_blueme_sem_parcelamento!E:E,df_blueme_sem_parcelamento!H:H,Conciliacao!A40,df_blueme_sem_parcelamento!D:D,"&lt;&gt;ZIGPAY LTDAS -ME")*(-1)</f>
        <v>0</v>
      </c>
      <c r="I40" s="4">
        <f>SUMIFS(df_blueme_com_parcelamento!J:J,df_blueme_com_parcelamento!M:M,Conciliacao!A40)*(-1)</f>
        <v>0</v>
      </c>
      <c r="J40" s="8">
        <f>SUMIFS(df_mutuos!I:I,df_mutuos!B:B,Conciliacao!A40)*(-1)</f>
        <v>0</v>
      </c>
      <c r="K40" s="10">
        <f>SUMIFS(df_extratos!I:I,df_extratos!F:F,Conciliacao!BA40,df_extratos!G:G,"DEBITO")+SUMIFS(df_extratos!I:I,df_extratos!F:F,Conciliacao!A40,df_extratos!G:G,"DEBITO")</f>
        <v>0</v>
      </c>
      <c r="L40" s="11">
        <f t="shared" si="5"/>
        <v>0</v>
      </c>
      <c r="M40" s="22">
        <f t="shared" si="6"/>
        <v>0</v>
      </c>
      <c r="BA40" s="20">
        <v>45696.5</v>
      </c>
    </row>
    <row r="41" spans="1:53" x14ac:dyDescent="0.3">
      <c r="A41" s="5">
        <f t="shared" si="7"/>
        <v>45697</v>
      </c>
      <c r="B41" s="3">
        <f>-SUMIFS(df_extrato_zig!G:G,df_extrato_zig!E:E,Conciliacao!A41,df_extrato_zig!D:D,"Saque")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SUMIFS(df_mutuos!H:H,df_mutuos!B:B,Conciliacao!A41)</f>
        <v>0</v>
      </c>
      <c r="F41" s="7">
        <f>SUMIFS(df_extratos!I:I,df_extratos!F:F,Conciliacao!BA41,df_extratos!G:G,"CREDITO")+SUMIFS(df_extratos!I:I,df_extratos!F:F,Conciliacao!A41,df_extratos!G:G,"CREDITO")</f>
        <v>0</v>
      </c>
      <c r="G41" s="9">
        <f t="shared" si="4"/>
        <v>0</v>
      </c>
      <c r="H41" s="4">
        <f>SUMIFS(df_blueme_sem_parcelamento!E:E,df_blueme_sem_parcelamento!H:H,Conciliacao!A41,df_blueme_sem_parcelamento!D:D,"&lt;&gt;ZIGPAY LTDAS -ME")*(-1)</f>
        <v>0</v>
      </c>
      <c r="I41" s="4">
        <f>SUMIFS(df_blueme_com_parcelamento!J:J,df_blueme_com_parcelamento!M:M,Conciliacao!A41)*(-1)</f>
        <v>0</v>
      </c>
      <c r="J41" s="8">
        <f>SUMIFS(df_mutuos!I:I,df_mutuos!B:B,Conciliacao!A41)*(-1)</f>
        <v>0</v>
      </c>
      <c r="K41" s="10">
        <f>SUMIFS(df_extratos!I:I,df_extratos!F:F,Conciliacao!BA41,df_extratos!G:G,"DEBITO")+SUMIFS(df_extratos!I:I,df_extratos!F:F,Conciliacao!A41,df_extratos!G:G,"DEBITO")</f>
        <v>0</v>
      </c>
      <c r="L41" s="11">
        <f t="shared" si="5"/>
        <v>0</v>
      </c>
      <c r="M41" s="22">
        <f t="shared" si="6"/>
        <v>0</v>
      </c>
      <c r="BA41" s="20">
        <v>45697.5</v>
      </c>
    </row>
    <row r="42" spans="1:53" x14ac:dyDescent="0.3">
      <c r="A42" s="5">
        <f t="shared" si="7"/>
        <v>45698</v>
      </c>
      <c r="B42" s="3">
        <f>-SUMIFS(df_extrato_zig!G:G,df_extrato_zig!E:E,Conciliacao!A42,df_extrato_zig!D:D,"Saque")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6">
        <f>SUMIFS(df_mutuos!H:H,df_mutuos!B:B,Conciliacao!A42)</f>
        <v>0</v>
      </c>
      <c r="F42" s="7">
        <f>SUMIFS(df_extratos!I:I,df_extratos!F:F,Conciliacao!BA42,df_extratos!G:G,"CREDITO")+SUMIFS(df_extratos!I:I,df_extratos!F:F,Conciliacao!A42,df_extratos!G:G,"CREDITO")</f>
        <v>0</v>
      </c>
      <c r="G42" s="9">
        <f t="shared" si="4"/>
        <v>0</v>
      </c>
      <c r="H42" s="4">
        <f>SUMIFS(df_blueme_sem_parcelamento!E:E,df_blueme_sem_parcelamento!H:H,Conciliacao!A42,df_blueme_sem_parcelamento!D:D,"&lt;&gt;ZIGPAY LTDAS -ME")*(-1)</f>
        <v>0</v>
      </c>
      <c r="I42" s="4">
        <f>SUMIFS(df_blueme_com_parcelamento!J:J,df_blueme_com_parcelamento!M:M,Conciliacao!A42)*(-1)</f>
        <v>0</v>
      </c>
      <c r="J42" s="8">
        <f>SUMIFS(df_mutuos!I:I,df_mutuos!B:B,Conciliacao!A42)*(-1)</f>
        <v>0</v>
      </c>
      <c r="K42" s="10">
        <f>SUMIFS(df_extratos!I:I,df_extratos!F:F,Conciliacao!BA42,df_extratos!G:G,"DEBITO")+SUMIFS(df_extratos!I:I,df_extratos!F:F,Conciliacao!A42,df_extratos!G:G,"DEBITO")</f>
        <v>0</v>
      </c>
      <c r="L42" s="11">
        <f t="shared" si="5"/>
        <v>0</v>
      </c>
      <c r="M42" s="22">
        <f t="shared" si="6"/>
        <v>0</v>
      </c>
      <c r="BA42" s="20">
        <v>45698.5</v>
      </c>
    </row>
    <row r="43" spans="1:53" x14ac:dyDescent="0.3">
      <c r="A43" s="5">
        <f t="shared" si="7"/>
        <v>45699</v>
      </c>
      <c r="B43" s="3">
        <f>-SUMIFS(df_extrato_zig!G:G,df_extrato_zig!E:E,Conciliacao!A43,df_extrato_zig!D:D,"Saque")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6">
        <f>SUMIFS(df_mutuos!H:H,df_mutuos!B:B,Conciliacao!A43)</f>
        <v>0</v>
      </c>
      <c r="F43" s="7">
        <f>SUMIFS(df_extratos!I:I,df_extratos!F:F,Conciliacao!BA43,df_extratos!G:G,"CREDITO")+SUMIFS(df_extratos!I:I,df_extratos!F:F,Conciliacao!A43,df_extratos!G:G,"CREDITO")</f>
        <v>0</v>
      </c>
      <c r="G43" s="9">
        <f t="shared" si="4"/>
        <v>0</v>
      </c>
      <c r="H43" s="4">
        <f>SUMIFS(df_blueme_sem_parcelamento!E:E,df_blueme_sem_parcelamento!H:H,Conciliacao!A43,df_blueme_sem_parcelamento!D:D,"&lt;&gt;ZIGPAY LTDAS -ME")*(-1)</f>
        <v>0</v>
      </c>
      <c r="I43" s="4">
        <f>SUMIFS(df_blueme_com_parcelamento!J:J,df_blueme_com_parcelamento!M:M,Conciliacao!A43)*(-1)</f>
        <v>0</v>
      </c>
      <c r="J43" s="8">
        <f>SUMIFS(df_mutuos!I:I,df_mutuos!B:B,Conciliacao!A43)*(-1)</f>
        <v>0</v>
      </c>
      <c r="K43" s="10">
        <f>SUMIFS(df_extratos!I:I,df_extratos!F:F,Conciliacao!BA43,df_extratos!G:G,"DEBITO")+SUMIFS(df_extratos!I:I,df_extratos!F:F,Conciliacao!A43,df_extratos!G:G,"DEBITO")</f>
        <v>0</v>
      </c>
      <c r="L43" s="11">
        <f t="shared" si="5"/>
        <v>0</v>
      </c>
      <c r="M43" s="22">
        <f t="shared" si="6"/>
        <v>0</v>
      </c>
      <c r="BA43" s="20">
        <v>45699.5</v>
      </c>
    </row>
    <row r="44" spans="1:53" x14ac:dyDescent="0.3">
      <c r="A44" s="5">
        <f t="shared" si="7"/>
        <v>45700</v>
      </c>
      <c r="B44" s="3">
        <f>-SUMIFS(df_extrato_zig!G:G,df_extrato_zig!E:E,Conciliacao!A44,df_extrato_zig!D:D,"Saque")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SUMIFS(df_mutuos!H:H,df_mutuos!B:B,Conciliacao!A44)</f>
        <v>0</v>
      </c>
      <c r="F44" s="7">
        <f>SUMIFS(df_extratos!I:I,df_extratos!F:F,Conciliacao!BA44,df_extratos!G:G,"CREDITO")+SUMIFS(df_extratos!I:I,df_extratos!F:F,Conciliacao!A44,df_extratos!G:G,"CREDITO")</f>
        <v>0</v>
      </c>
      <c r="G44" s="9">
        <f t="shared" si="4"/>
        <v>0</v>
      </c>
      <c r="H44" s="4">
        <f>SUMIFS(df_blueme_sem_parcelamento!E:E,df_blueme_sem_parcelamento!H:H,Conciliacao!A44,df_blueme_sem_parcelamento!D:D,"&lt;&gt;ZIGPAY LTDAS -ME")*(-1)</f>
        <v>0</v>
      </c>
      <c r="I44" s="4">
        <f>SUMIFS(df_blueme_com_parcelamento!J:J,df_blueme_com_parcelamento!M:M,Conciliacao!A44)*(-1)</f>
        <v>0</v>
      </c>
      <c r="J44" s="8">
        <f>SUMIFS(df_mutuos!I:I,df_mutuos!B:B,Conciliacao!A44)*(-1)</f>
        <v>0</v>
      </c>
      <c r="K44" s="10">
        <f>SUMIFS(df_extratos!I:I,df_extratos!F:F,Conciliacao!BA44,df_extratos!G:G,"DEBITO")+SUMIFS(df_extratos!I:I,df_extratos!F:F,Conciliacao!A44,df_extratos!G:G,"DEBITO")</f>
        <v>0</v>
      </c>
      <c r="L44" s="11">
        <f t="shared" si="5"/>
        <v>0</v>
      </c>
      <c r="M44" s="22">
        <f t="shared" si="6"/>
        <v>0</v>
      </c>
      <c r="BA44" s="20">
        <v>45700.5</v>
      </c>
    </row>
    <row r="45" spans="1:53" x14ac:dyDescent="0.3">
      <c r="A45" s="5">
        <f t="shared" si="7"/>
        <v>45701</v>
      </c>
      <c r="B45" s="3">
        <f>-SUMIFS(df_extrato_zig!G:G,df_extrato_zig!E:E,Conciliacao!A45,df_extrato_zig!D:D,"Saque")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6">
        <f>SUMIFS(df_mutuos!H:H,df_mutuos!B:B,Conciliacao!A45)</f>
        <v>0</v>
      </c>
      <c r="F45" s="7">
        <f>SUMIFS(df_extratos!I:I,df_extratos!F:F,Conciliacao!BA45,df_extratos!G:G,"CREDITO")+SUMIFS(df_extratos!I:I,df_extratos!F:F,Conciliacao!A45,df_extratos!G:G,"CREDITO")</f>
        <v>0</v>
      </c>
      <c r="G45" s="9">
        <f t="shared" si="4"/>
        <v>0</v>
      </c>
      <c r="H45" s="4">
        <f>SUMIFS(df_blueme_sem_parcelamento!E:E,df_blueme_sem_parcelamento!H:H,Conciliacao!A45,df_blueme_sem_parcelamento!D:D,"&lt;&gt;ZIGPAY LTDAS -ME")*(-1)</f>
        <v>0</v>
      </c>
      <c r="I45" s="4">
        <f>SUMIFS(df_blueme_com_parcelamento!J:J,df_blueme_com_parcelamento!M:M,Conciliacao!A45)*(-1)</f>
        <v>0</v>
      </c>
      <c r="J45" s="8">
        <f>SUMIFS(df_mutuos!I:I,df_mutuos!B:B,Conciliacao!A45)*(-1)</f>
        <v>0</v>
      </c>
      <c r="K45" s="10">
        <f>SUMIFS(df_extratos!I:I,df_extratos!F:F,Conciliacao!BA45,df_extratos!G:G,"DEBITO")+SUMIFS(df_extratos!I:I,df_extratos!F:F,Conciliacao!A45,df_extratos!G:G,"DEBITO")</f>
        <v>0</v>
      </c>
      <c r="L45" s="11">
        <f t="shared" si="5"/>
        <v>0</v>
      </c>
      <c r="M45" s="22">
        <f t="shared" si="6"/>
        <v>0</v>
      </c>
      <c r="BA45" s="20">
        <v>45701.5</v>
      </c>
    </row>
    <row r="46" spans="1:53" x14ac:dyDescent="0.3">
      <c r="A46" s="5">
        <f t="shared" si="7"/>
        <v>45702</v>
      </c>
      <c r="B46" s="3">
        <f>-SUMIFS(df_extrato_zig!G:G,df_extrato_zig!E:E,Conciliacao!A46,df_extrato_zig!D:D,"Saque")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6">
        <f>SUMIFS(df_mutuos!H:H,df_mutuos!B:B,Conciliacao!A46)</f>
        <v>0</v>
      </c>
      <c r="F46" s="7">
        <f>SUMIFS(df_extratos!I:I,df_extratos!F:F,Conciliacao!BA46,df_extratos!G:G,"CREDITO")+SUMIFS(df_extratos!I:I,df_extratos!F:F,Conciliacao!A46,df_extratos!G:G,"CREDITO")</f>
        <v>0</v>
      </c>
      <c r="G46" s="9">
        <f t="shared" si="4"/>
        <v>0</v>
      </c>
      <c r="H46" s="4">
        <f>SUMIFS(df_blueme_sem_parcelamento!E:E,df_blueme_sem_parcelamento!H:H,Conciliacao!A46,df_blueme_sem_parcelamento!D:D,"&lt;&gt;ZIGPAY LTDAS -ME")*(-1)</f>
        <v>0</v>
      </c>
      <c r="I46" s="4">
        <f>SUMIFS(df_blueme_com_parcelamento!J:J,df_blueme_com_parcelamento!M:M,Conciliacao!A46)*(-1)</f>
        <v>0</v>
      </c>
      <c r="J46" s="8">
        <f>SUMIFS(df_mutuos!I:I,df_mutuos!B:B,Conciliacao!A46)*(-1)</f>
        <v>0</v>
      </c>
      <c r="K46" s="10">
        <f>SUMIFS(df_extratos!I:I,df_extratos!F:F,Conciliacao!BA46,df_extratos!G:G,"DEBITO")+SUMIFS(df_extratos!I:I,df_extratos!F:F,Conciliacao!A46,df_extratos!G:G,"DEBITO")</f>
        <v>0</v>
      </c>
      <c r="L46" s="11">
        <f t="shared" si="5"/>
        <v>0</v>
      </c>
      <c r="M46" s="22">
        <f t="shared" si="6"/>
        <v>0</v>
      </c>
      <c r="BA46" s="20">
        <v>45702.5</v>
      </c>
    </row>
    <row r="47" spans="1:53" x14ac:dyDescent="0.3">
      <c r="A47" s="5">
        <f t="shared" si="7"/>
        <v>45703</v>
      </c>
      <c r="B47" s="3">
        <f>-SUMIFS(df_extrato_zig!G:G,df_extrato_zig!E:E,Conciliacao!A47,df_extrato_zig!D:D,"Saque")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SUMIFS(df_mutuos!H:H,df_mutuos!B:B,Conciliacao!A47)</f>
        <v>0</v>
      </c>
      <c r="F47" s="7">
        <f>SUMIFS(df_extratos!I:I,df_extratos!F:F,Conciliacao!BA47,df_extratos!G:G,"CREDITO")+SUMIFS(df_extratos!I:I,df_extratos!F:F,Conciliacao!A47,df_extratos!G:G,"CREDITO")</f>
        <v>0</v>
      </c>
      <c r="G47" s="9">
        <f t="shared" si="4"/>
        <v>0</v>
      </c>
      <c r="H47" s="4">
        <f>SUMIFS(df_blueme_sem_parcelamento!E:E,df_blueme_sem_parcelamento!H:H,Conciliacao!A47,df_blueme_sem_parcelamento!D:D,"&lt;&gt;ZIGPAY LTDAS -ME")*(-1)</f>
        <v>0</v>
      </c>
      <c r="I47" s="4">
        <f>SUMIFS(df_blueme_com_parcelamento!J:J,df_blueme_com_parcelamento!M:M,Conciliacao!A47)*(-1)</f>
        <v>0</v>
      </c>
      <c r="J47" s="8">
        <f>SUMIFS(df_mutuos!I:I,df_mutuos!B:B,Conciliacao!A47)*(-1)</f>
        <v>0</v>
      </c>
      <c r="K47" s="10">
        <f>SUMIFS(df_extratos!I:I,df_extratos!F:F,Conciliacao!BA47,df_extratos!G:G,"DEBITO")+SUMIFS(df_extratos!I:I,df_extratos!F:F,Conciliacao!A47,df_extratos!G:G,"DEBITO")</f>
        <v>0</v>
      </c>
      <c r="L47" s="11">
        <f t="shared" si="5"/>
        <v>0</v>
      </c>
      <c r="M47" s="22">
        <f t="shared" si="6"/>
        <v>0</v>
      </c>
      <c r="BA47" s="20">
        <v>45703.5</v>
      </c>
    </row>
    <row r="48" spans="1:53" x14ac:dyDescent="0.3">
      <c r="A48" s="5">
        <f t="shared" si="7"/>
        <v>45704</v>
      </c>
      <c r="B48" s="3">
        <f>-SUMIFS(df_extrato_zig!G:G,df_extrato_zig!E:E,Conciliacao!A48,df_extrato_zig!D:D,"Saque")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SUMIFS(df_mutuos!H:H,df_mutuos!B:B,Conciliacao!A48)</f>
        <v>0</v>
      </c>
      <c r="F48" s="7">
        <f>SUMIFS(df_extratos!I:I,df_extratos!F:F,Conciliacao!BA48,df_extratos!G:G,"CREDITO")+SUMIFS(df_extratos!I:I,df_extratos!F:F,Conciliacao!A48,df_extratos!G:G,"CREDITO")</f>
        <v>0</v>
      </c>
      <c r="G48" s="9">
        <f t="shared" si="4"/>
        <v>0</v>
      </c>
      <c r="H48" s="4">
        <f>SUMIFS(df_blueme_sem_parcelamento!E:E,df_blueme_sem_parcelamento!H:H,Conciliacao!A48,df_blueme_sem_parcelamento!D:D,"&lt;&gt;ZIGPAY LTDAS -ME")*(-1)</f>
        <v>0</v>
      </c>
      <c r="I48" s="4">
        <f>SUMIFS(df_blueme_com_parcelamento!J:J,df_blueme_com_parcelamento!M:M,Conciliacao!A48)*(-1)</f>
        <v>0</v>
      </c>
      <c r="J48" s="8">
        <f>SUMIFS(df_mutuos!I:I,df_mutuos!B:B,Conciliacao!A48)*(-1)</f>
        <v>0</v>
      </c>
      <c r="K48" s="10">
        <f>SUMIFS(df_extratos!I:I,df_extratos!F:F,Conciliacao!BA48,df_extratos!G:G,"DEBITO")+SUMIFS(df_extratos!I:I,df_extratos!F:F,Conciliacao!A48,df_extratos!G:G,"DEBITO")</f>
        <v>0</v>
      </c>
      <c r="L48" s="11">
        <f t="shared" si="5"/>
        <v>0</v>
      </c>
      <c r="M48" s="22">
        <f t="shared" si="6"/>
        <v>0</v>
      </c>
      <c r="BA48" s="20">
        <v>45704.5</v>
      </c>
    </row>
    <row r="49" spans="1:53" x14ac:dyDescent="0.3">
      <c r="A49" s="5">
        <f t="shared" si="7"/>
        <v>45705</v>
      </c>
      <c r="B49" s="3">
        <f>-SUMIFS(df_extrato_zig!G:G,df_extrato_zig!E:E,Conciliacao!A49,df_extrato_zig!D:D,"Saque")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6">
        <f>SUMIFS(df_mutuos!H:H,df_mutuos!B:B,Conciliacao!A49)</f>
        <v>0</v>
      </c>
      <c r="F49" s="7">
        <f>SUMIFS(df_extratos!I:I,df_extratos!F:F,Conciliacao!BA49,df_extratos!G:G,"CREDITO")+SUMIFS(df_extratos!I:I,df_extratos!F:F,Conciliacao!A49,df_extratos!G:G,"CREDITO")</f>
        <v>0</v>
      </c>
      <c r="G49" s="9">
        <f t="shared" si="4"/>
        <v>0</v>
      </c>
      <c r="H49" s="4">
        <f>SUMIFS(df_blueme_sem_parcelamento!E:E,df_blueme_sem_parcelamento!H:H,Conciliacao!A49,df_blueme_sem_parcelamento!D:D,"&lt;&gt;ZIGPAY LTDAS -ME")*(-1)</f>
        <v>0</v>
      </c>
      <c r="I49" s="4">
        <f>SUMIFS(df_blueme_com_parcelamento!J:J,df_blueme_com_parcelamento!M:M,Conciliacao!A49)*(-1)</f>
        <v>0</v>
      </c>
      <c r="J49" s="8">
        <f>SUMIFS(df_mutuos!I:I,df_mutuos!B:B,Conciliacao!A49)*(-1)</f>
        <v>0</v>
      </c>
      <c r="K49" s="10">
        <f>SUMIFS(df_extratos!I:I,df_extratos!F:F,Conciliacao!BA49,df_extratos!G:G,"DEBITO")+SUMIFS(df_extratos!I:I,df_extratos!F:F,Conciliacao!A49,df_extratos!G:G,"DEBITO")</f>
        <v>0</v>
      </c>
      <c r="L49" s="11">
        <f t="shared" si="5"/>
        <v>0</v>
      </c>
      <c r="M49" s="22">
        <f t="shared" si="6"/>
        <v>0</v>
      </c>
      <c r="BA49" s="20">
        <v>45705.5</v>
      </c>
    </row>
    <row r="50" spans="1:53" x14ac:dyDescent="0.3">
      <c r="A50" s="5">
        <f t="shared" si="7"/>
        <v>45706</v>
      </c>
      <c r="B50" s="3">
        <f>-SUMIFS(df_extrato_zig!G:G,df_extrato_zig!E:E,Conciliacao!A50,df_extrato_zig!D:D,"Saque")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0</v>
      </c>
      <c r="E50" s="6">
        <f>SUMIFS(df_mutuos!H:H,df_mutuos!B:B,Conciliacao!A50)</f>
        <v>0</v>
      </c>
      <c r="F50" s="7">
        <f>SUMIFS(df_extratos!I:I,df_extratos!F:F,Conciliacao!BA50,df_extratos!G:G,"CREDITO")+SUMIFS(df_extratos!I:I,df_extratos!F:F,Conciliacao!A50,df_extratos!G:G,"CREDITO")</f>
        <v>0</v>
      </c>
      <c r="G50" s="9">
        <f t="shared" si="4"/>
        <v>0</v>
      </c>
      <c r="H50" s="4">
        <f>SUMIFS(df_blueme_sem_parcelamento!E:E,df_blueme_sem_parcelamento!H:H,Conciliacao!A50,df_blueme_sem_parcelamento!D:D,"&lt;&gt;ZIGPAY LTDAS -ME")*(-1)</f>
        <v>0</v>
      </c>
      <c r="I50" s="4">
        <f>SUMIFS(df_blueme_com_parcelamento!J:J,df_blueme_com_parcelamento!M:M,Conciliacao!A50)*(-1)</f>
        <v>0</v>
      </c>
      <c r="J50" s="8">
        <f>SUMIFS(df_mutuos!I:I,df_mutuos!B:B,Conciliacao!A50)*(-1)</f>
        <v>0</v>
      </c>
      <c r="K50" s="10">
        <f>SUMIFS(df_extratos!I:I,df_extratos!F:F,Conciliacao!BA50,df_extratos!G:G,"DEBITO")+SUMIFS(df_extratos!I:I,df_extratos!F:F,Conciliacao!A50,df_extratos!G:G,"DEBITO")</f>
        <v>0</v>
      </c>
      <c r="L50" s="11">
        <f t="shared" si="5"/>
        <v>0</v>
      </c>
      <c r="M50" s="22">
        <f t="shared" si="6"/>
        <v>0</v>
      </c>
      <c r="BA50" s="20">
        <v>45706.5</v>
      </c>
    </row>
    <row r="51" spans="1:53" x14ac:dyDescent="0.3">
      <c r="A51" s="5">
        <f t="shared" si="7"/>
        <v>45707</v>
      </c>
      <c r="B51" s="3">
        <f>-SUMIFS(df_extrato_zig!G:G,df_extrato_zig!E:E,Conciliacao!A51,df_extrato_zig!D:D,"Saque")</f>
        <v>0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0</v>
      </c>
      <c r="E51" s="6">
        <f>SUMIFS(df_mutuos!H:H,df_mutuos!B:B,Conciliacao!A51)</f>
        <v>0</v>
      </c>
      <c r="F51" s="7">
        <f>SUMIFS(df_extratos!I:I,df_extratos!F:F,Conciliacao!BA51,df_extratos!G:G,"CREDITO")+SUMIFS(df_extratos!I:I,df_extratos!F:F,Conciliacao!A51,df_extratos!G:G,"CREDITO")</f>
        <v>0</v>
      </c>
      <c r="G51" s="9">
        <f t="shared" si="4"/>
        <v>0</v>
      </c>
      <c r="H51" s="4">
        <f>SUMIFS(df_blueme_sem_parcelamento!E:E,df_blueme_sem_parcelamento!H:H,Conciliacao!A51,df_blueme_sem_parcelamento!D:D,"&lt;&gt;ZIGPAY LTDAS -ME")*(-1)</f>
        <v>0</v>
      </c>
      <c r="I51" s="4">
        <f>SUMIFS(df_blueme_com_parcelamento!J:J,df_blueme_com_parcelamento!M:M,Conciliacao!A51)*(-1)</f>
        <v>0</v>
      </c>
      <c r="J51" s="8">
        <f>SUMIFS(df_mutuos!I:I,df_mutuos!B:B,Conciliacao!A51)*(-1)</f>
        <v>0</v>
      </c>
      <c r="K51" s="10">
        <f>SUMIFS(df_extratos!I:I,df_extratos!F:F,Conciliacao!BA51,df_extratos!G:G,"DEBITO")+SUMIFS(df_extratos!I:I,df_extratos!F:F,Conciliacao!A51,df_extratos!G:G,"DEBITO")</f>
        <v>0</v>
      </c>
      <c r="L51" s="11">
        <f t="shared" si="5"/>
        <v>0</v>
      </c>
      <c r="M51" s="22">
        <f t="shared" si="6"/>
        <v>0</v>
      </c>
      <c r="BA51" s="20">
        <v>45707.5</v>
      </c>
    </row>
    <row r="52" spans="1:53" x14ac:dyDescent="0.3">
      <c r="A52" s="5">
        <f t="shared" si="7"/>
        <v>45708</v>
      </c>
      <c r="B52" s="3">
        <f>-SUMIFS(df_extrato_zig!G:G,df_extrato_zig!E:E,Conciliacao!A52,df_extrato_zig!D:D,"Saque")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0</v>
      </c>
      <c r="E52" s="6">
        <f>SUMIFS(df_mutuos!H:H,df_mutuos!B:B,Conciliacao!A52)</f>
        <v>0</v>
      </c>
      <c r="F52" s="7">
        <f>SUMIFS(df_extratos!I:I,df_extratos!F:F,Conciliacao!BA52,df_extratos!G:G,"CREDITO")+SUMIFS(df_extratos!I:I,df_extratos!F:F,Conciliacao!A52,df_extratos!G:G,"CREDITO")</f>
        <v>0</v>
      </c>
      <c r="G52" s="9">
        <f t="shared" si="4"/>
        <v>0</v>
      </c>
      <c r="H52" s="4">
        <f>SUMIFS(df_blueme_sem_parcelamento!E:E,df_blueme_sem_parcelamento!H:H,Conciliacao!A52,df_blueme_sem_parcelamento!D:D,"&lt;&gt;ZIGPAY LTDAS -ME")*(-1)</f>
        <v>0</v>
      </c>
      <c r="I52" s="4">
        <f>SUMIFS(df_blueme_com_parcelamento!J:J,df_blueme_com_parcelamento!M:M,Conciliacao!A52)*(-1)</f>
        <v>0</v>
      </c>
      <c r="J52" s="8">
        <f>SUMIFS(df_mutuos!I:I,df_mutuos!B:B,Conciliacao!A52)*(-1)</f>
        <v>0</v>
      </c>
      <c r="K52" s="10">
        <f>SUMIFS(df_extratos!I:I,df_extratos!F:F,Conciliacao!BA52,df_extratos!G:G,"DEBITO")+SUMIFS(df_extratos!I:I,df_extratos!F:F,Conciliacao!A52,df_extratos!G:G,"DEBITO")</f>
        <v>0</v>
      </c>
      <c r="L52" s="11">
        <f t="shared" si="5"/>
        <v>0</v>
      </c>
      <c r="M52" s="22">
        <f t="shared" si="6"/>
        <v>0</v>
      </c>
      <c r="BA52" s="20">
        <v>45708.5</v>
      </c>
    </row>
    <row r="53" spans="1:53" x14ac:dyDescent="0.3">
      <c r="A53" s="5">
        <f t="shared" si="7"/>
        <v>45709</v>
      </c>
      <c r="B53" s="3">
        <f>-SUMIFS(df_extrato_zig!G:G,df_extrato_zig!E:E,Conciliacao!A53,df_extrato_zig!D:D,"Saque")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0</v>
      </c>
      <c r="E53" s="6">
        <f>SUMIFS(df_mutuos!H:H,df_mutuos!B:B,Conciliacao!A53)</f>
        <v>0</v>
      </c>
      <c r="F53" s="7">
        <f>SUMIFS(df_extratos!I:I,df_extratos!F:F,Conciliacao!BA53,df_extratos!G:G,"CREDITO")+SUMIFS(df_extratos!I:I,df_extratos!F:F,Conciliacao!A53,df_extratos!G:G,"CREDITO")</f>
        <v>0</v>
      </c>
      <c r="G53" s="9">
        <f t="shared" si="4"/>
        <v>0</v>
      </c>
      <c r="H53" s="4">
        <f>SUMIFS(df_blueme_sem_parcelamento!E:E,df_blueme_sem_parcelamento!H:H,Conciliacao!A53,df_blueme_sem_parcelamento!D:D,"&lt;&gt;ZIGPAY LTDAS -ME")*(-1)</f>
        <v>0</v>
      </c>
      <c r="I53" s="4">
        <f>SUMIFS(df_blueme_com_parcelamento!J:J,df_blueme_com_parcelamento!M:M,Conciliacao!A53)*(-1)</f>
        <v>0</v>
      </c>
      <c r="J53" s="8">
        <f>SUMIFS(df_mutuos!I:I,df_mutuos!B:B,Conciliacao!A53)*(-1)</f>
        <v>0</v>
      </c>
      <c r="K53" s="10">
        <f>SUMIFS(df_extratos!I:I,df_extratos!F:F,Conciliacao!BA53,df_extratos!G:G,"DEBITO")+SUMIFS(df_extratos!I:I,df_extratos!F:F,Conciliacao!A53,df_extratos!G:G,"DEBITO")</f>
        <v>0</v>
      </c>
      <c r="L53" s="11">
        <f t="shared" si="5"/>
        <v>0</v>
      </c>
      <c r="M53" s="22">
        <f t="shared" si="6"/>
        <v>0</v>
      </c>
      <c r="BA53" s="20">
        <v>45709.5</v>
      </c>
    </row>
    <row r="54" spans="1:53" x14ac:dyDescent="0.3">
      <c r="A54" s="5">
        <f t="shared" si="7"/>
        <v>45710</v>
      </c>
      <c r="B54" s="3">
        <f>-SUMIFS(df_extrato_zig!G:G,df_extrato_zig!E:E,Conciliacao!A54,df_extrato_zig!D:D,"Saque")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6">
        <f>SUMIFS(df_mutuos!H:H,df_mutuos!B:B,Conciliacao!A54)</f>
        <v>0</v>
      </c>
      <c r="F54" s="7">
        <f>SUMIFS(df_extratos!I:I,df_extratos!F:F,Conciliacao!BA54,df_extratos!G:G,"CREDITO")+SUMIFS(df_extratos!I:I,df_extratos!F:F,Conciliacao!A54,df_extratos!G:G,"CREDITO")</f>
        <v>0</v>
      </c>
      <c r="G54" s="9">
        <f t="shared" si="4"/>
        <v>0</v>
      </c>
      <c r="H54" s="4">
        <f>SUMIFS(df_blueme_sem_parcelamento!E:E,df_blueme_sem_parcelamento!H:H,Conciliacao!A54,df_blueme_sem_parcelamento!D:D,"&lt;&gt;ZIGPAY LTDAS -ME")*(-1)</f>
        <v>0</v>
      </c>
      <c r="I54" s="4">
        <f>SUMIFS(df_blueme_com_parcelamento!J:J,df_blueme_com_parcelamento!M:M,Conciliacao!A54)*(-1)</f>
        <v>0</v>
      </c>
      <c r="J54" s="8">
        <f>SUMIFS(df_mutuos!I:I,df_mutuos!B:B,Conciliacao!A54)*(-1)</f>
        <v>0</v>
      </c>
      <c r="K54" s="10">
        <f>SUMIFS(df_extratos!I:I,df_extratos!F:F,Conciliacao!BA54,df_extratos!G:G,"DEBITO")+SUMIFS(df_extratos!I:I,df_extratos!F:F,Conciliacao!A54,df_extratos!G:G,"DEBITO")</f>
        <v>0</v>
      </c>
      <c r="L54" s="11">
        <f t="shared" si="5"/>
        <v>0</v>
      </c>
      <c r="M54" s="22">
        <f t="shared" si="6"/>
        <v>0</v>
      </c>
      <c r="BA54" s="20">
        <v>45710.5</v>
      </c>
    </row>
    <row r="55" spans="1:53" x14ac:dyDescent="0.3">
      <c r="A55" s="5">
        <f t="shared" si="7"/>
        <v>45711</v>
      </c>
      <c r="B55" s="3">
        <f>-SUMIFS(df_extrato_zig!G:G,df_extrato_zig!E:E,Conciliacao!A55,df_extrato_zig!D:D,"Saque")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6">
        <f>SUMIFS(df_mutuos!H:H,df_mutuos!B:B,Conciliacao!A55)</f>
        <v>0</v>
      </c>
      <c r="F55" s="7">
        <f>SUMIFS(df_extratos!I:I,df_extratos!F:F,Conciliacao!BA55,df_extratos!G:G,"CREDITO")+SUMIFS(df_extratos!I:I,df_extratos!F:F,Conciliacao!A55,df_extratos!G:G,"CREDITO")</f>
        <v>0</v>
      </c>
      <c r="G55" s="9">
        <f t="shared" si="4"/>
        <v>0</v>
      </c>
      <c r="H55" s="4">
        <f>SUMIFS(df_blueme_sem_parcelamento!E:E,df_blueme_sem_parcelamento!H:H,Conciliacao!A55,df_blueme_sem_parcelamento!D:D,"&lt;&gt;ZIGPAY LTDAS -ME")*(-1)</f>
        <v>0</v>
      </c>
      <c r="I55" s="4">
        <f>SUMIFS(df_blueme_com_parcelamento!J:J,df_blueme_com_parcelamento!M:M,Conciliacao!A55)*(-1)</f>
        <v>0</v>
      </c>
      <c r="J55" s="8">
        <f>SUMIFS(df_mutuos!I:I,df_mutuos!B:B,Conciliacao!A55)*(-1)</f>
        <v>0</v>
      </c>
      <c r="K55" s="10">
        <f>SUMIFS(df_extratos!I:I,df_extratos!F:F,Conciliacao!BA55,df_extratos!G:G,"DEBITO")+SUMIFS(df_extratos!I:I,df_extratos!F:F,Conciliacao!A55,df_extratos!G:G,"DEBITO")</f>
        <v>0</v>
      </c>
      <c r="L55" s="11">
        <f t="shared" si="5"/>
        <v>0</v>
      </c>
      <c r="M55" s="22">
        <f t="shared" si="6"/>
        <v>0</v>
      </c>
      <c r="BA55" s="20">
        <v>45711.5</v>
      </c>
    </row>
    <row r="56" spans="1:53" x14ac:dyDescent="0.3">
      <c r="A56" s="5">
        <f t="shared" si="7"/>
        <v>45712</v>
      </c>
      <c r="B56" s="3">
        <f>-SUMIFS(df_extrato_zig!G:G,df_extrato_zig!E:E,Conciliacao!A56,df_extrato_zig!D:D,"Saque")</f>
        <v>0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0</v>
      </c>
      <c r="E56" s="6">
        <f>SUMIFS(df_mutuos!H:H,df_mutuos!B:B,Conciliacao!A56)</f>
        <v>0</v>
      </c>
      <c r="F56" s="7">
        <f>SUMIFS(df_extratos!I:I,df_extratos!F:F,Conciliacao!BA56,df_extratos!G:G,"CREDITO")+SUMIFS(df_extratos!I:I,df_extratos!F:F,Conciliacao!A56,df_extratos!G:G,"CREDITO")</f>
        <v>0</v>
      </c>
      <c r="G56" s="9">
        <f t="shared" si="4"/>
        <v>0</v>
      </c>
      <c r="H56" s="4">
        <f>SUMIFS(df_blueme_sem_parcelamento!E:E,df_blueme_sem_parcelamento!H:H,Conciliacao!A56,df_blueme_sem_parcelamento!D:D,"&lt;&gt;ZIGPAY LTDAS -ME")*(-1)</f>
        <v>0</v>
      </c>
      <c r="I56" s="4">
        <f>SUMIFS(df_blueme_com_parcelamento!J:J,df_blueme_com_parcelamento!M:M,Conciliacao!A56)*(-1)</f>
        <v>0</v>
      </c>
      <c r="J56" s="8">
        <f>SUMIFS(df_mutuos!I:I,df_mutuos!B:B,Conciliacao!A56)*(-1)</f>
        <v>0</v>
      </c>
      <c r="K56" s="10">
        <f>SUMIFS(df_extratos!I:I,df_extratos!F:F,Conciliacao!BA56,df_extratos!G:G,"DEBITO")+SUMIFS(df_extratos!I:I,df_extratos!F:F,Conciliacao!A56,df_extratos!G:G,"DEBITO")</f>
        <v>0</v>
      </c>
      <c r="L56" s="11">
        <f t="shared" si="5"/>
        <v>0</v>
      </c>
      <c r="M56" s="22">
        <f t="shared" si="6"/>
        <v>0</v>
      </c>
      <c r="BA56" s="20">
        <v>45712.5</v>
      </c>
    </row>
    <row r="57" spans="1:53" x14ac:dyDescent="0.3">
      <c r="A57" s="5">
        <f t="shared" si="7"/>
        <v>45713</v>
      </c>
      <c r="B57" s="3">
        <f>-SUMIFS(df_extrato_zig!G:G,df_extrato_zig!E:E,Conciliacao!A57,df_extrato_zig!D:D,"Saque")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0</v>
      </c>
      <c r="E57" s="6">
        <f>SUMIFS(df_mutuos!H:H,df_mutuos!B:B,Conciliacao!A57)</f>
        <v>0</v>
      </c>
      <c r="F57" s="7">
        <f>SUMIFS(df_extratos!I:I,df_extratos!F:F,Conciliacao!BA57,df_extratos!G:G,"CREDITO")+SUMIFS(df_extratos!I:I,df_extratos!F:F,Conciliacao!A57,df_extratos!G:G,"CREDITO")</f>
        <v>0</v>
      </c>
      <c r="G57" s="9">
        <f t="shared" si="4"/>
        <v>0</v>
      </c>
      <c r="H57" s="4">
        <f>SUMIFS(df_blueme_sem_parcelamento!E:E,df_blueme_sem_parcelamento!H:H,Conciliacao!A57,df_blueme_sem_parcelamento!D:D,"&lt;&gt;ZIGPAY LTDAS -ME")*(-1)</f>
        <v>0</v>
      </c>
      <c r="I57" s="4">
        <f>SUMIFS(df_blueme_com_parcelamento!J:J,df_blueme_com_parcelamento!M:M,Conciliacao!A57)*(-1)</f>
        <v>0</v>
      </c>
      <c r="J57" s="8">
        <f>SUMIFS(df_mutuos!I:I,df_mutuos!B:B,Conciliacao!A57)*(-1)</f>
        <v>0</v>
      </c>
      <c r="K57" s="10">
        <f>SUMIFS(df_extratos!I:I,df_extratos!F:F,Conciliacao!BA57,df_extratos!G:G,"DEBITO")+SUMIFS(df_extratos!I:I,df_extratos!F:F,Conciliacao!A57,df_extratos!G:G,"DEBITO")</f>
        <v>0</v>
      </c>
      <c r="L57" s="11">
        <f t="shared" si="5"/>
        <v>0</v>
      </c>
      <c r="M57" s="22">
        <f t="shared" si="6"/>
        <v>0</v>
      </c>
      <c r="BA57" s="20">
        <v>45713.5</v>
      </c>
    </row>
    <row r="58" spans="1:53" x14ac:dyDescent="0.3">
      <c r="A58" s="5">
        <f t="shared" si="7"/>
        <v>45714</v>
      </c>
      <c r="B58" s="3">
        <f>-SUMIFS(df_extrato_zig!G:G,df_extrato_zig!E:E,Conciliacao!A58,df_extrato_zig!D:D,"Saque")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0</v>
      </c>
      <c r="E58" s="6">
        <f>SUMIFS(df_mutuos!H:H,df_mutuos!B:B,Conciliacao!A58)</f>
        <v>0</v>
      </c>
      <c r="F58" s="7">
        <f>SUMIFS(df_extratos!I:I,df_extratos!F:F,Conciliacao!BA58,df_extratos!G:G,"CREDITO")+SUMIFS(df_extratos!I:I,df_extratos!F:F,Conciliacao!A58,df_extratos!G:G,"CREDITO")</f>
        <v>0</v>
      </c>
      <c r="G58" s="9">
        <f t="shared" si="4"/>
        <v>0</v>
      </c>
      <c r="H58" s="4">
        <f>SUMIFS(df_blueme_sem_parcelamento!E:E,df_blueme_sem_parcelamento!H:H,Conciliacao!A58,df_blueme_sem_parcelamento!D:D,"&lt;&gt;ZIGPAY LTDAS -ME")*(-1)</f>
        <v>0</v>
      </c>
      <c r="I58" s="4">
        <f>SUMIFS(df_blueme_com_parcelamento!J:J,df_blueme_com_parcelamento!M:M,Conciliacao!A58)*(-1)</f>
        <v>0</v>
      </c>
      <c r="J58" s="8">
        <f>SUMIFS(df_mutuos!I:I,df_mutuos!B:B,Conciliacao!A58)*(-1)</f>
        <v>0</v>
      </c>
      <c r="K58" s="10">
        <f>SUMIFS(df_extratos!I:I,df_extratos!F:F,Conciliacao!BA58,df_extratos!G:G,"DEBITO")+SUMIFS(df_extratos!I:I,df_extratos!F:F,Conciliacao!A58,df_extratos!G:G,"DEBITO")</f>
        <v>0</v>
      </c>
      <c r="L58" s="11">
        <f t="shared" si="5"/>
        <v>0</v>
      </c>
      <c r="M58" s="22">
        <f t="shared" si="6"/>
        <v>0</v>
      </c>
      <c r="BA58" s="20">
        <v>45714.5</v>
      </c>
    </row>
    <row r="59" spans="1:53" x14ac:dyDescent="0.3">
      <c r="A59" s="5">
        <f t="shared" si="7"/>
        <v>45715</v>
      </c>
      <c r="B59" s="3">
        <f>-SUMIFS(df_extrato_zig!G:G,df_extrato_zig!E:E,Conciliacao!A59,df_extrato_zig!D:D,"Saque")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0</v>
      </c>
      <c r="E59" s="6">
        <f>SUMIFS(df_mutuos!H:H,df_mutuos!B:B,Conciliacao!A59)</f>
        <v>0</v>
      </c>
      <c r="F59" s="7">
        <f>SUMIFS(df_extratos!I:I,df_extratos!F:F,Conciliacao!BA59,df_extratos!G:G,"CREDITO")+SUMIFS(df_extratos!I:I,df_extratos!F:F,Conciliacao!A59,df_extratos!G:G,"CREDITO")</f>
        <v>0</v>
      </c>
      <c r="G59" s="9">
        <f t="shared" si="4"/>
        <v>0</v>
      </c>
      <c r="H59" s="4">
        <f>SUMIFS(df_blueme_sem_parcelamento!E:E,df_blueme_sem_parcelamento!H:H,Conciliacao!A59,df_blueme_sem_parcelamento!D:D,"&lt;&gt;ZIGPAY LTDAS -ME")*(-1)</f>
        <v>0</v>
      </c>
      <c r="I59" s="4">
        <f>SUMIFS(df_blueme_com_parcelamento!J:J,df_blueme_com_parcelamento!M:M,Conciliacao!A59)*(-1)</f>
        <v>0</v>
      </c>
      <c r="J59" s="8">
        <f>SUMIFS(df_mutuos!I:I,df_mutuos!B:B,Conciliacao!A59)*(-1)</f>
        <v>0</v>
      </c>
      <c r="K59" s="10">
        <f>SUMIFS(df_extratos!I:I,df_extratos!F:F,Conciliacao!BA59,df_extratos!G:G,"DEBITO")+SUMIFS(df_extratos!I:I,df_extratos!F:F,Conciliacao!A59,df_extratos!G:G,"DEBITO")</f>
        <v>0</v>
      </c>
      <c r="L59" s="11">
        <f t="shared" si="5"/>
        <v>0</v>
      </c>
      <c r="M59" s="22">
        <f t="shared" si="6"/>
        <v>0</v>
      </c>
      <c r="BA59" s="20">
        <v>45715.5</v>
      </c>
    </row>
    <row r="60" spans="1:53" x14ac:dyDescent="0.3">
      <c r="A60" s="5">
        <f t="shared" si="7"/>
        <v>45716</v>
      </c>
      <c r="B60" s="3">
        <f>-SUMIFS(df_extrato_zig!G:G,df_extrato_zig!E:E,Conciliacao!A60,df_extrato_zig!D:D,"Saque")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0</v>
      </c>
      <c r="E60" s="6">
        <f>SUMIFS(df_mutuos!H:H,df_mutuos!B:B,Conciliacao!A60)</f>
        <v>0</v>
      </c>
      <c r="F60" s="7">
        <f>SUMIFS(df_extratos!I:I,df_extratos!F:F,Conciliacao!BA60,df_extratos!G:G,"CREDITO")+SUMIFS(df_extratos!I:I,df_extratos!F:F,Conciliacao!A60,df_extratos!G:G,"CREDITO")</f>
        <v>0</v>
      </c>
      <c r="G60" s="9">
        <f t="shared" si="4"/>
        <v>0</v>
      </c>
      <c r="H60" s="4">
        <f>SUMIFS(df_blueme_sem_parcelamento!E:E,df_blueme_sem_parcelamento!H:H,Conciliacao!A60,df_blueme_sem_parcelamento!D:D,"&lt;&gt;ZIGPAY LTDAS -ME")*(-1)</f>
        <v>0</v>
      </c>
      <c r="I60" s="4">
        <f>SUMIFS(df_blueme_com_parcelamento!J:J,df_blueme_com_parcelamento!M:M,Conciliacao!A60)*(-1)</f>
        <v>0</v>
      </c>
      <c r="J60" s="8">
        <f>SUMIFS(df_mutuos!I:I,df_mutuos!B:B,Conciliacao!A60)*(-1)</f>
        <v>0</v>
      </c>
      <c r="K60" s="10">
        <f>SUMIFS(df_extratos!I:I,df_extratos!F:F,Conciliacao!BA60,df_extratos!G:G,"DEBITO")+SUMIFS(df_extratos!I:I,df_extratos!F:F,Conciliacao!A60,df_extratos!G:G,"DEBITO")</f>
        <v>0</v>
      </c>
      <c r="L60" s="11">
        <f t="shared" si="5"/>
        <v>0</v>
      </c>
      <c r="M60" s="22">
        <f t="shared" si="6"/>
        <v>0</v>
      </c>
      <c r="BA60" s="20">
        <v>45716.5</v>
      </c>
    </row>
    <row r="61" spans="1:53" x14ac:dyDescent="0.3">
      <c r="A61" s="5">
        <f t="shared" si="7"/>
        <v>45717</v>
      </c>
      <c r="B61" s="3">
        <f>-SUMIFS(df_extrato_zig!G:G,df_extrato_zig!E:E,Conciliacao!A61,df_extrato_zig!D:D,"Saque")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6">
        <f>SUMIFS(df_mutuos!H:H,df_mutuos!B:B,Conciliacao!A61)</f>
        <v>0</v>
      </c>
      <c r="F61" s="7">
        <f>SUMIFS(df_extratos!I:I,df_extratos!F:F,Conciliacao!BA61,df_extratos!G:G,"CREDITO")+SUMIFS(df_extratos!I:I,df_extratos!F:F,Conciliacao!A61,df_extratos!G:G,"CREDITO")</f>
        <v>0</v>
      </c>
      <c r="G61" s="9">
        <f t="shared" si="4"/>
        <v>0</v>
      </c>
      <c r="H61" s="4">
        <f>SUMIFS(df_blueme_sem_parcelamento!E:E,df_blueme_sem_parcelamento!H:H,Conciliacao!A61,df_blueme_sem_parcelamento!D:D,"&lt;&gt;ZIGPAY LTDAS -ME")*(-1)</f>
        <v>0</v>
      </c>
      <c r="I61" s="4">
        <f>SUMIFS(df_blueme_com_parcelamento!J:J,df_blueme_com_parcelamento!M:M,Conciliacao!A61)*(-1)</f>
        <v>0</v>
      </c>
      <c r="J61" s="8">
        <f>SUMIFS(df_mutuos!I:I,df_mutuos!B:B,Conciliacao!A61)*(-1)</f>
        <v>0</v>
      </c>
      <c r="K61" s="10">
        <f>SUMIFS(df_extratos!I:I,df_extratos!F:F,Conciliacao!BA61,df_extratos!G:G,"DEBITO")+SUMIFS(df_extratos!I:I,df_extratos!F:F,Conciliacao!A61,df_extratos!G:G,"DEBITO")</f>
        <v>0</v>
      </c>
      <c r="L61" s="11">
        <f t="shared" si="5"/>
        <v>0</v>
      </c>
      <c r="M61" s="22">
        <f t="shared" si="6"/>
        <v>0</v>
      </c>
      <c r="BA61" s="20">
        <v>45717.5</v>
      </c>
    </row>
    <row r="62" spans="1:53" x14ac:dyDescent="0.3">
      <c r="A62" s="5">
        <f t="shared" si="7"/>
        <v>45718</v>
      </c>
      <c r="B62" s="3">
        <f>-SUMIFS(df_extrato_zig!G:G,df_extrato_zig!E:E,Conciliacao!A62,df_extrato_zig!D:D,"Saque")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6">
        <f>SUMIFS(df_mutuos!H:H,df_mutuos!B:B,Conciliacao!A62)</f>
        <v>0</v>
      </c>
      <c r="F62" s="7">
        <f>SUMIFS(df_extratos!I:I,df_extratos!F:F,Conciliacao!BA62,df_extratos!G:G,"CREDITO")+SUMIFS(df_extratos!I:I,df_extratos!F:F,Conciliacao!A62,df_extratos!G:G,"CREDITO")</f>
        <v>0</v>
      </c>
      <c r="G62" s="9">
        <f t="shared" si="4"/>
        <v>0</v>
      </c>
      <c r="H62" s="4">
        <f>SUMIFS(df_blueme_sem_parcelamento!E:E,df_blueme_sem_parcelamento!H:H,Conciliacao!A62,df_blueme_sem_parcelamento!D:D,"&lt;&gt;ZIGPAY LTDAS -ME")*(-1)</f>
        <v>0</v>
      </c>
      <c r="I62" s="4">
        <f>SUMIFS(df_blueme_com_parcelamento!J:J,df_blueme_com_parcelamento!M:M,Conciliacao!A62)*(-1)</f>
        <v>0</v>
      </c>
      <c r="J62" s="8">
        <f>SUMIFS(df_mutuos!I:I,df_mutuos!B:B,Conciliacao!A62)*(-1)</f>
        <v>0</v>
      </c>
      <c r="K62" s="10">
        <f>SUMIFS(df_extratos!I:I,df_extratos!F:F,Conciliacao!BA62,df_extratos!G:G,"DEBITO")+SUMIFS(df_extratos!I:I,df_extratos!F:F,Conciliacao!A62,df_extratos!G:G,"DEBITO")</f>
        <v>0</v>
      </c>
      <c r="L62" s="11">
        <f t="shared" si="5"/>
        <v>0</v>
      </c>
      <c r="M62" s="22">
        <f t="shared" si="6"/>
        <v>0</v>
      </c>
      <c r="BA62" s="20">
        <v>45718.5</v>
      </c>
    </row>
    <row r="63" spans="1:53" x14ac:dyDescent="0.3">
      <c r="A63" s="5">
        <f t="shared" si="7"/>
        <v>45719</v>
      </c>
      <c r="B63" s="3">
        <f>-SUMIFS(df_extrato_zig!G:G,df_extrato_zig!E:E,Conciliacao!A63,df_extrato_zig!D:D,"Saque")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6">
        <f>SUMIFS(df_mutuos!H:H,df_mutuos!B:B,Conciliacao!A63)</f>
        <v>0</v>
      </c>
      <c r="F63" s="7">
        <f>SUMIFS(df_extratos!I:I,df_extratos!F:F,Conciliacao!BA63,df_extratos!G:G,"CREDITO")+SUMIFS(df_extratos!I:I,df_extratos!F:F,Conciliacao!A63,df_extratos!G:G,"CREDITO")</f>
        <v>0</v>
      </c>
      <c r="G63" s="9">
        <f t="shared" si="4"/>
        <v>0</v>
      </c>
      <c r="H63" s="4">
        <f>SUMIFS(df_blueme_sem_parcelamento!E:E,df_blueme_sem_parcelamento!H:H,Conciliacao!A63,df_blueme_sem_parcelamento!D:D,"&lt;&gt;ZIGPAY LTDAS -ME")*(-1)</f>
        <v>0</v>
      </c>
      <c r="I63" s="4">
        <f>SUMIFS(df_blueme_com_parcelamento!J:J,df_blueme_com_parcelamento!M:M,Conciliacao!A63)*(-1)</f>
        <v>0</v>
      </c>
      <c r="J63" s="8">
        <f>SUMIFS(df_mutuos!I:I,df_mutuos!B:B,Conciliacao!A63)*(-1)</f>
        <v>0</v>
      </c>
      <c r="K63" s="10">
        <f>SUMIFS(df_extratos!I:I,df_extratos!F:F,Conciliacao!BA63,df_extratos!G:G,"DEBITO")+SUMIFS(df_extratos!I:I,df_extratos!F:F,Conciliacao!A63,df_extratos!G:G,"DEBITO")</f>
        <v>0</v>
      </c>
      <c r="L63" s="11">
        <f t="shared" si="5"/>
        <v>0</v>
      </c>
      <c r="M63" s="22">
        <f t="shared" si="6"/>
        <v>0</v>
      </c>
      <c r="BA63" s="20">
        <v>45719.5</v>
      </c>
    </row>
    <row r="64" spans="1:53" x14ac:dyDescent="0.3">
      <c r="A64" s="5">
        <f t="shared" si="7"/>
        <v>45720</v>
      </c>
      <c r="B64" s="3">
        <f>-SUMIFS(df_extrato_zig!G:G,df_extrato_zig!E:E,Conciliacao!A64,df_extrato_zig!D:D,"Saque")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6">
        <f>SUMIFS(df_mutuos!H:H,df_mutuos!B:B,Conciliacao!A64)</f>
        <v>0</v>
      </c>
      <c r="F64" s="7">
        <f>SUMIFS(df_extratos!I:I,df_extratos!F:F,Conciliacao!BA64,df_extratos!G:G,"CREDITO")+SUMIFS(df_extratos!I:I,df_extratos!F:F,Conciliacao!A64,df_extratos!G:G,"CREDITO")</f>
        <v>0</v>
      </c>
      <c r="G64" s="9">
        <f t="shared" si="4"/>
        <v>0</v>
      </c>
      <c r="H64" s="4">
        <f>SUMIFS(df_blueme_sem_parcelamento!E:E,df_blueme_sem_parcelamento!H:H,Conciliacao!A64,df_blueme_sem_parcelamento!D:D,"&lt;&gt;ZIGPAY LTDAS -ME")*(-1)</f>
        <v>0</v>
      </c>
      <c r="I64" s="4">
        <f>SUMIFS(df_blueme_com_parcelamento!J:J,df_blueme_com_parcelamento!M:M,Conciliacao!A64)*(-1)</f>
        <v>0</v>
      </c>
      <c r="J64" s="8">
        <f>SUMIFS(df_mutuos!I:I,df_mutuos!B:B,Conciliacao!A64)*(-1)</f>
        <v>0</v>
      </c>
      <c r="K64" s="10">
        <f>SUMIFS(df_extratos!I:I,df_extratos!F:F,Conciliacao!BA64,df_extratos!G:G,"DEBITO")+SUMIFS(df_extratos!I:I,df_extratos!F:F,Conciliacao!A64,df_extratos!G:G,"DEBITO")</f>
        <v>0</v>
      </c>
      <c r="L64" s="11">
        <f t="shared" si="5"/>
        <v>0</v>
      </c>
      <c r="M64" s="22">
        <f t="shared" si="6"/>
        <v>0</v>
      </c>
      <c r="BA64" s="20">
        <v>45720.5</v>
      </c>
    </row>
    <row r="65" spans="1:53" x14ac:dyDescent="0.3">
      <c r="A65" s="5">
        <f t="shared" si="7"/>
        <v>45721</v>
      </c>
      <c r="B65" s="3">
        <f>-SUMIFS(df_extrato_zig!G:G,df_extrato_zig!E:E,Conciliacao!A65,df_extrato_zig!D:D,"Saque")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0</v>
      </c>
      <c r="E65" s="6">
        <f>SUMIFS(df_mutuos!H:H,df_mutuos!B:B,Conciliacao!A65)</f>
        <v>0</v>
      </c>
      <c r="F65" s="7">
        <f>SUMIFS(df_extratos!I:I,df_extratos!F:F,Conciliacao!BA65,df_extratos!G:G,"CREDITO")+SUMIFS(df_extratos!I:I,df_extratos!F:F,Conciliacao!A65,df_extratos!G:G,"CREDITO")</f>
        <v>0</v>
      </c>
      <c r="G65" s="9">
        <f t="shared" si="4"/>
        <v>0</v>
      </c>
      <c r="H65" s="4">
        <f>SUMIFS(df_blueme_sem_parcelamento!E:E,df_blueme_sem_parcelamento!H:H,Conciliacao!A65,df_blueme_sem_parcelamento!D:D,"&lt;&gt;ZIGPAY LTDAS -ME")*(-1)</f>
        <v>0</v>
      </c>
      <c r="I65" s="4">
        <f>SUMIFS(df_blueme_com_parcelamento!J:J,df_blueme_com_parcelamento!M:M,Conciliacao!A65)*(-1)</f>
        <v>0</v>
      </c>
      <c r="J65" s="8">
        <f>SUMIFS(df_mutuos!I:I,df_mutuos!B:B,Conciliacao!A65)*(-1)</f>
        <v>0</v>
      </c>
      <c r="K65" s="10">
        <f>SUMIFS(df_extratos!I:I,df_extratos!F:F,Conciliacao!BA65,df_extratos!G:G,"DEBITO")+SUMIFS(df_extratos!I:I,df_extratos!F:F,Conciliacao!A65,df_extratos!G:G,"DEBITO")</f>
        <v>0</v>
      </c>
      <c r="L65" s="11">
        <f t="shared" si="5"/>
        <v>0</v>
      </c>
      <c r="M65" s="22">
        <f t="shared" si="6"/>
        <v>0</v>
      </c>
      <c r="BA65" s="20">
        <v>45721.5</v>
      </c>
    </row>
    <row r="66" spans="1:53" x14ac:dyDescent="0.3">
      <c r="A66" s="5">
        <f t="shared" si="7"/>
        <v>45722</v>
      </c>
      <c r="B66" s="3">
        <f>-SUMIFS(df_extrato_zig!G:G,df_extrato_zig!E:E,Conciliacao!A66,df_extrato_zig!D:D,"Saque")</f>
        <v>0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0</v>
      </c>
      <c r="E66" s="6">
        <f>SUMIFS(df_mutuos!H:H,df_mutuos!B:B,Conciliacao!A66)</f>
        <v>0</v>
      </c>
      <c r="F66" s="7">
        <f>SUMIFS(df_extratos!I:I,df_extratos!F:F,Conciliacao!BA66,df_extratos!G:G,"CREDITO")+SUMIFS(df_extratos!I:I,df_extratos!F:F,Conciliacao!A66,df_extratos!G:G,"CREDITO")</f>
        <v>0</v>
      </c>
      <c r="G66" s="9">
        <f t="shared" ref="G66:G97" si="8">F66-SUM(B66:E66)</f>
        <v>0</v>
      </c>
      <c r="H66" s="4">
        <f>SUMIFS(df_blueme_sem_parcelamento!E:E,df_blueme_sem_parcelamento!H:H,Conciliacao!A66,df_blueme_sem_parcelamento!D:D,"&lt;&gt;ZIGPAY LTDAS -ME")*(-1)</f>
        <v>0</v>
      </c>
      <c r="I66" s="4">
        <f>SUMIFS(df_blueme_com_parcelamento!J:J,df_blueme_com_parcelamento!M:M,Conciliacao!A66)*(-1)</f>
        <v>0</v>
      </c>
      <c r="J66" s="8">
        <f>SUMIFS(df_mutuos!I:I,df_mutuos!B:B,Conciliacao!A66)*(-1)</f>
        <v>0</v>
      </c>
      <c r="K66" s="10">
        <f>SUMIFS(df_extratos!I:I,df_extratos!F:F,Conciliacao!BA66,df_extratos!G:G,"DEBITO")+SUMIFS(df_extratos!I:I,df_extratos!F:F,Conciliacao!A66,df_extratos!G:G,"DEBITO")</f>
        <v>0</v>
      </c>
      <c r="L66" s="11">
        <f t="shared" ref="L66:L97" si="9">K66-SUM(H66:J66)</f>
        <v>0</v>
      </c>
      <c r="M66" s="22">
        <f t="shared" ref="M66:M97" si="10">L66+G66</f>
        <v>0</v>
      </c>
      <c r="BA66" s="20">
        <v>45722.5</v>
      </c>
    </row>
    <row r="67" spans="1:53" x14ac:dyDescent="0.3">
      <c r="A67" s="5">
        <f t="shared" ref="A67:A98" si="11">A66+1</f>
        <v>45723</v>
      </c>
      <c r="B67" s="3">
        <f>-SUMIFS(df_extrato_zig!G:G,df_extrato_zig!E:E,Conciliacao!A67,df_extrato_zig!D:D,"Saque")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0</v>
      </c>
      <c r="E67" s="6">
        <f>SUMIFS(df_mutuos!H:H,df_mutuos!B:B,Conciliacao!A67)</f>
        <v>0</v>
      </c>
      <c r="F67" s="7">
        <f>SUMIFS(df_extratos!I:I,df_extratos!F:F,Conciliacao!BA67,df_extratos!G:G,"CREDITO")+SUMIFS(df_extratos!I:I,df_extratos!F:F,Conciliacao!A67,df_extratos!G:G,"CREDITO")</f>
        <v>0</v>
      </c>
      <c r="G67" s="9">
        <f t="shared" si="8"/>
        <v>0</v>
      </c>
      <c r="H67" s="4">
        <f>SUMIFS(df_blueme_sem_parcelamento!E:E,df_blueme_sem_parcelamento!H:H,Conciliacao!A67,df_blueme_sem_parcelamento!D:D,"&lt;&gt;ZIGPAY LTDAS -ME")*(-1)</f>
        <v>0</v>
      </c>
      <c r="I67" s="4">
        <f>SUMIFS(df_blueme_com_parcelamento!J:J,df_blueme_com_parcelamento!M:M,Conciliacao!A67)*(-1)</f>
        <v>0</v>
      </c>
      <c r="J67" s="8">
        <f>SUMIFS(df_mutuos!I:I,df_mutuos!B:B,Conciliacao!A67)*(-1)</f>
        <v>0</v>
      </c>
      <c r="K67" s="10">
        <f>SUMIFS(df_extratos!I:I,df_extratos!F:F,Conciliacao!BA67,df_extratos!G:G,"DEBITO")+SUMIFS(df_extratos!I:I,df_extratos!F:F,Conciliacao!A67,df_extratos!G:G,"DEBITO")</f>
        <v>0</v>
      </c>
      <c r="L67" s="11">
        <f t="shared" si="9"/>
        <v>0</v>
      </c>
      <c r="M67" s="22">
        <f t="shared" si="10"/>
        <v>0</v>
      </c>
      <c r="BA67" s="20">
        <v>45723.5</v>
      </c>
    </row>
    <row r="68" spans="1:53" x14ac:dyDescent="0.3">
      <c r="A68" s="5">
        <f t="shared" si="11"/>
        <v>45724</v>
      </c>
      <c r="B68" s="3">
        <f>-SUMIFS(df_extrato_zig!G:G,df_extrato_zig!E:E,Conciliacao!A68,df_extrato_zig!D:D,"Saque")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6">
        <f>SUMIFS(df_mutuos!H:H,df_mutuos!B:B,Conciliacao!A68)</f>
        <v>0</v>
      </c>
      <c r="F68" s="7">
        <f>SUMIFS(df_extratos!I:I,df_extratos!F:F,Conciliacao!BA68,df_extratos!G:G,"CREDITO")+SUMIFS(df_extratos!I:I,df_extratos!F:F,Conciliacao!A68,df_extratos!G:G,"CREDITO")</f>
        <v>0</v>
      </c>
      <c r="G68" s="9">
        <f t="shared" si="8"/>
        <v>0</v>
      </c>
      <c r="H68" s="4">
        <f>SUMIFS(df_blueme_sem_parcelamento!E:E,df_blueme_sem_parcelamento!H:H,Conciliacao!A68,df_blueme_sem_parcelamento!D:D,"&lt;&gt;ZIGPAY LTDAS -ME")*(-1)</f>
        <v>0</v>
      </c>
      <c r="I68" s="4">
        <f>SUMIFS(df_blueme_com_parcelamento!J:J,df_blueme_com_parcelamento!M:M,Conciliacao!A68)*(-1)</f>
        <v>0</v>
      </c>
      <c r="J68" s="8">
        <f>SUMIFS(df_mutuos!I:I,df_mutuos!B:B,Conciliacao!A68)*(-1)</f>
        <v>0</v>
      </c>
      <c r="K68" s="10">
        <f>SUMIFS(df_extratos!I:I,df_extratos!F:F,Conciliacao!BA68,df_extratos!G:G,"DEBITO")+SUMIFS(df_extratos!I:I,df_extratos!F:F,Conciliacao!A68,df_extratos!G:G,"DEBITO")</f>
        <v>0</v>
      </c>
      <c r="L68" s="11">
        <f t="shared" si="9"/>
        <v>0</v>
      </c>
      <c r="M68" s="22">
        <f t="shared" si="10"/>
        <v>0</v>
      </c>
      <c r="BA68" s="20">
        <v>45724.5</v>
      </c>
    </row>
    <row r="69" spans="1:53" x14ac:dyDescent="0.3">
      <c r="A69" s="5">
        <f t="shared" si="11"/>
        <v>45725</v>
      </c>
      <c r="B69" s="3">
        <f>-SUMIFS(df_extrato_zig!G:G,df_extrato_zig!E:E,Conciliacao!A69,df_extrato_zig!D:D,"Saque")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6">
        <f>SUMIFS(df_mutuos!H:H,df_mutuos!B:B,Conciliacao!A69)</f>
        <v>0</v>
      </c>
      <c r="F69" s="7">
        <f>SUMIFS(df_extratos!I:I,df_extratos!F:F,Conciliacao!BA69,df_extratos!G:G,"CREDITO")+SUMIFS(df_extratos!I:I,df_extratos!F:F,Conciliacao!A69,df_extratos!G:G,"CREDITO")</f>
        <v>0</v>
      </c>
      <c r="G69" s="9">
        <f t="shared" si="8"/>
        <v>0</v>
      </c>
      <c r="H69" s="4">
        <f>SUMIFS(df_blueme_sem_parcelamento!E:E,df_blueme_sem_parcelamento!H:H,Conciliacao!A69,df_blueme_sem_parcelamento!D:D,"&lt;&gt;ZIGPAY LTDAS -ME")*(-1)</f>
        <v>0</v>
      </c>
      <c r="I69" s="4">
        <f>SUMIFS(df_blueme_com_parcelamento!J:J,df_blueme_com_parcelamento!M:M,Conciliacao!A69)*(-1)</f>
        <v>0</v>
      </c>
      <c r="J69" s="8">
        <f>SUMIFS(df_mutuos!I:I,df_mutuos!B:B,Conciliacao!A69)*(-1)</f>
        <v>0</v>
      </c>
      <c r="K69" s="10">
        <f>SUMIFS(df_extratos!I:I,df_extratos!F:F,Conciliacao!BA69,df_extratos!G:G,"DEBITO")+SUMIFS(df_extratos!I:I,df_extratos!F:F,Conciliacao!A69,df_extratos!G:G,"DEBITO")</f>
        <v>0</v>
      </c>
      <c r="L69" s="11">
        <f t="shared" si="9"/>
        <v>0</v>
      </c>
      <c r="M69" s="22">
        <f t="shared" si="10"/>
        <v>0</v>
      </c>
      <c r="BA69" s="20">
        <v>45725.5</v>
      </c>
    </row>
    <row r="70" spans="1:53" x14ac:dyDescent="0.3">
      <c r="A70" s="5">
        <f t="shared" si="11"/>
        <v>45726</v>
      </c>
      <c r="B70" s="3">
        <f>-SUMIFS(df_extrato_zig!G:G,df_extrato_zig!E:E,Conciliacao!A70,df_extrato_zig!D:D,"Saque")</f>
        <v>0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0</v>
      </c>
      <c r="E70" s="6">
        <f>SUMIFS(df_mutuos!H:H,df_mutuos!B:B,Conciliacao!A70)</f>
        <v>0</v>
      </c>
      <c r="F70" s="7">
        <f>SUMIFS(df_extratos!I:I,df_extratos!F:F,Conciliacao!BA70,df_extratos!G:G,"CREDITO")+SUMIFS(df_extratos!I:I,df_extratos!F:F,Conciliacao!A70,df_extratos!G:G,"CREDITO")</f>
        <v>0</v>
      </c>
      <c r="G70" s="9">
        <f t="shared" si="8"/>
        <v>0</v>
      </c>
      <c r="H70" s="4">
        <f>SUMIFS(df_blueme_sem_parcelamento!E:E,df_blueme_sem_parcelamento!H:H,Conciliacao!A70,df_blueme_sem_parcelamento!D:D,"&lt;&gt;ZIGPAY LTDAS -ME")*(-1)</f>
        <v>0</v>
      </c>
      <c r="I70" s="4">
        <f>SUMIFS(df_blueme_com_parcelamento!J:J,df_blueme_com_parcelamento!M:M,Conciliacao!A70)*(-1)</f>
        <v>0</v>
      </c>
      <c r="J70" s="8">
        <f>SUMIFS(df_mutuos!I:I,df_mutuos!B:B,Conciliacao!A70)*(-1)</f>
        <v>0</v>
      </c>
      <c r="K70" s="10">
        <f>SUMIFS(df_extratos!I:I,df_extratos!F:F,Conciliacao!BA70,df_extratos!G:G,"DEBITO")+SUMIFS(df_extratos!I:I,df_extratos!F:F,Conciliacao!A70,df_extratos!G:G,"DEBITO")</f>
        <v>0</v>
      </c>
      <c r="L70" s="11">
        <f t="shared" si="9"/>
        <v>0</v>
      </c>
      <c r="M70" s="22">
        <f t="shared" si="10"/>
        <v>0</v>
      </c>
      <c r="BA70" s="20">
        <v>45726.5</v>
      </c>
    </row>
    <row r="71" spans="1:53" x14ac:dyDescent="0.3">
      <c r="A71" s="5">
        <f t="shared" si="11"/>
        <v>45727</v>
      </c>
      <c r="B71" s="3">
        <f>-SUMIFS(df_extrato_zig!G:G,df_extrato_zig!E:E,Conciliacao!A71,df_extrato_zig!D:D,"Saque")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0</v>
      </c>
      <c r="E71" s="6">
        <f>SUMIFS(df_mutuos!H:H,df_mutuos!B:B,Conciliacao!A71)</f>
        <v>0</v>
      </c>
      <c r="F71" s="7">
        <f>SUMIFS(df_extratos!I:I,df_extratos!F:F,Conciliacao!BA71,df_extratos!G:G,"CREDITO")+SUMIFS(df_extratos!I:I,df_extratos!F:F,Conciliacao!A71,df_extratos!G:G,"CREDITO")</f>
        <v>0</v>
      </c>
      <c r="G71" s="9">
        <f t="shared" si="8"/>
        <v>0</v>
      </c>
      <c r="H71" s="4">
        <f>SUMIFS(df_blueme_sem_parcelamento!E:E,df_blueme_sem_parcelamento!H:H,Conciliacao!A71,df_blueme_sem_parcelamento!D:D,"&lt;&gt;ZIGPAY LTDAS -ME")*(-1)</f>
        <v>0</v>
      </c>
      <c r="I71" s="4">
        <f>SUMIFS(df_blueme_com_parcelamento!J:J,df_blueme_com_parcelamento!M:M,Conciliacao!A71)*(-1)</f>
        <v>0</v>
      </c>
      <c r="J71" s="8">
        <f>SUMIFS(df_mutuos!I:I,df_mutuos!B:B,Conciliacao!A71)*(-1)</f>
        <v>0</v>
      </c>
      <c r="K71" s="10">
        <f>SUMIFS(df_extratos!I:I,df_extratos!F:F,Conciliacao!BA71,df_extratos!G:G,"DEBITO")+SUMIFS(df_extratos!I:I,df_extratos!F:F,Conciliacao!A71,df_extratos!G:G,"DEBITO")</f>
        <v>0</v>
      </c>
      <c r="L71" s="11">
        <f t="shared" si="9"/>
        <v>0</v>
      </c>
      <c r="M71" s="22">
        <f t="shared" si="10"/>
        <v>0</v>
      </c>
      <c r="BA71" s="20">
        <v>45727.5</v>
      </c>
    </row>
    <row r="72" spans="1:53" x14ac:dyDescent="0.3">
      <c r="A72" s="5">
        <f t="shared" si="11"/>
        <v>45728</v>
      </c>
      <c r="B72" s="3">
        <f>-SUMIFS(df_extrato_zig!G:G,df_extrato_zig!E:E,Conciliacao!A72,df_extrato_zig!D:D,"Saque")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0</v>
      </c>
      <c r="E72" s="6">
        <f>SUMIFS(df_mutuos!H:H,df_mutuos!B:B,Conciliacao!A72)</f>
        <v>0</v>
      </c>
      <c r="F72" s="7">
        <f>SUMIFS(df_extratos!I:I,df_extratos!F:F,Conciliacao!BA72,df_extratos!G:G,"CREDITO")+SUMIFS(df_extratos!I:I,df_extratos!F:F,Conciliacao!A72,df_extratos!G:G,"CREDITO")</f>
        <v>0</v>
      </c>
      <c r="G72" s="9">
        <f t="shared" si="8"/>
        <v>0</v>
      </c>
      <c r="H72" s="4">
        <f>SUMIFS(df_blueme_sem_parcelamento!E:E,df_blueme_sem_parcelamento!H:H,Conciliacao!A72,df_blueme_sem_parcelamento!D:D,"&lt;&gt;ZIGPAY LTDAS -ME")*(-1)</f>
        <v>0</v>
      </c>
      <c r="I72" s="4">
        <f>SUMIFS(df_blueme_com_parcelamento!J:J,df_blueme_com_parcelamento!M:M,Conciliacao!A72)*(-1)</f>
        <v>0</v>
      </c>
      <c r="J72" s="8">
        <f>SUMIFS(df_mutuos!I:I,df_mutuos!B:B,Conciliacao!A72)*(-1)</f>
        <v>0</v>
      </c>
      <c r="K72" s="10">
        <f>SUMIFS(df_extratos!I:I,df_extratos!F:F,Conciliacao!BA72,df_extratos!G:G,"DEBITO")+SUMIFS(df_extratos!I:I,df_extratos!F:F,Conciliacao!A72,df_extratos!G:G,"DEBITO")</f>
        <v>0</v>
      </c>
      <c r="L72" s="11">
        <f t="shared" si="9"/>
        <v>0</v>
      </c>
      <c r="M72" s="22">
        <f t="shared" si="10"/>
        <v>0</v>
      </c>
      <c r="BA72" s="20">
        <v>45728.5</v>
      </c>
    </row>
    <row r="73" spans="1:53" x14ac:dyDescent="0.3">
      <c r="A73" s="5">
        <f t="shared" si="11"/>
        <v>45729</v>
      </c>
      <c r="B73" s="3">
        <f>-SUMIFS(df_extrato_zig!G:G,df_extrato_zig!E:E,Conciliacao!A73,df_extrato_zig!D:D,"Saque")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0</v>
      </c>
      <c r="E73" s="6">
        <f>SUMIFS(df_mutuos!H:H,df_mutuos!B:B,Conciliacao!A73)</f>
        <v>0</v>
      </c>
      <c r="F73" s="7">
        <f>SUMIFS(df_extratos!I:I,df_extratos!F:F,Conciliacao!BA73,df_extratos!G:G,"CREDITO")+SUMIFS(df_extratos!I:I,df_extratos!F:F,Conciliacao!A73,df_extratos!G:G,"CREDITO")</f>
        <v>0</v>
      </c>
      <c r="G73" s="9">
        <f t="shared" si="8"/>
        <v>0</v>
      </c>
      <c r="H73" s="4">
        <f>SUMIFS(df_blueme_sem_parcelamento!E:E,df_blueme_sem_parcelamento!H:H,Conciliacao!A73,df_blueme_sem_parcelamento!D:D,"&lt;&gt;ZIGPAY LTDAS -ME")*(-1)</f>
        <v>0</v>
      </c>
      <c r="I73" s="4">
        <f>SUMIFS(df_blueme_com_parcelamento!J:J,df_blueme_com_parcelamento!M:M,Conciliacao!A73)*(-1)</f>
        <v>0</v>
      </c>
      <c r="J73" s="8">
        <f>SUMIFS(df_mutuos!I:I,df_mutuos!B:B,Conciliacao!A73)*(-1)</f>
        <v>0</v>
      </c>
      <c r="K73" s="10">
        <f>SUMIFS(df_extratos!I:I,df_extratos!F:F,Conciliacao!BA73,df_extratos!G:G,"DEBITO")+SUMIFS(df_extratos!I:I,df_extratos!F:F,Conciliacao!A73,df_extratos!G:G,"DEBITO")</f>
        <v>0</v>
      </c>
      <c r="L73" s="11">
        <f t="shared" si="9"/>
        <v>0</v>
      </c>
      <c r="M73" s="22">
        <f t="shared" si="10"/>
        <v>0</v>
      </c>
      <c r="BA73" s="20">
        <v>45729.5</v>
      </c>
    </row>
    <row r="74" spans="1:53" x14ac:dyDescent="0.3">
      <c r="A74" s="5">
        <f t="shared" si="11"/>
        <v>45730</v>
      </c>
      <c r="B74" s="3">
        <f>-SUMIFS(df_extrato_zig!G:G,df_extrato_zig!E:E,Conciliacao!A74,df_extrato_zig!D:D,"Saque")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0</v>
      </c>
      <c r="E74" s="6">
        <f>SUMIFS(df_mutuos!H:H,df_mutuos!B:B,Conciliacao!A74)</f>
        <v>0</v>
      </c>
      <c r="F74" s="7">
        <f>SUMIFS(df_extratos!I:I,df_extratos!F:F,Conciliacao!BA74,df_extratos!G:G,"CREDITO")+SUMIFS(df_extratos!I:I,df_extratos!F:F,Conciliacao!A74,df_extratos!G:G,"CREDITO")</f>
        <v>0</v>
      </c>
      <c r="G74" s="9">
        <f t="shared" si="8"/>
        <v>0</v>
      </c>
      <c r="H74" s="4">
        <f>SUMIFS(df_blueme_sem_parcelamento!E:E,df_blueme_sem_parcelamento!H:H,Conciliacao!A74,df_blueme_sem_parcelamento!D:D,"&lt;&gt;ZIGPAY LTDAS -ME")*(-1)</f>
        <v>0</v>
      </c>
      <c r="I74" s="4">
        <f>SUMIFS(df_blueme_com_parcelamento!J:J,df_blueme_com_parcelamento!M:M,Conciliacao!A74)*(-1)</f>
        <v>0</v>
      </c>
      <c r="J74" s="8">
        <f>SUMIFS(df_mutuos!I:I,df_mutuos!B:B,Conciliacao!A74)*(-1)</f>
        <v>0</v>
      </c>
      <c r="K74" s="10">
        <f>SUMIFS(df_extratos!I:I,df_extratos!F:F,Conciliacao!BA74,df_extratos!G:G,"DEBITO")+SUMIFS(df_extratos!I:I,df_extratos!F:F,Conciliacao!A74,df_extratos!G:G,"DEBITO")</f>
        <v>0</v>
      </c>
      <c r="L74" s="11">
        <f t="shared" si="9"/>
        <v>0</v>
      </c>
      <c r="M74" s="22">
        <f t="shared" si="10"/>
        <v>0</v>
      </c>
      <c r="BA74" s="20">
        <v>45730.5</v>
      </c>
    </row>
    <row r="75" spans="1:53" x14ac:dyDescent="0.3">
      <c r="A75" s="5">
        <f t="shared" si="11"/>
        <v>45731</v>
      </c>
      <c r="B75" s="3">
        <f>-SUMIFS(df_extrato_zig!G:G,df_extrato_zig!E:E,Conciliacao!A75,df_extrato_zig!D:D,"Saque")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6">
        <f>SUMIFS(df_mutuos!H:H,df_mutuos!B:B,Conciliacao!A75)</f>
        <v>0</v>
      </c>
      <c r="F75" s="7">
        <f>SUMIFS(df_extratos!I:I,df_extratos!F:F,Conciliacao!BA75,df_extratos!G:G,"CREDITO")+SUMIFS(df_extratos!I:I,df_extratos!F:F,Conciliacao!A75,df_extratos!G:G,"CREDITO")</f>
        <v>0</v>
      </c>
      <c r="G75" s="9">
        <f t="shared" si="8"/>
        <v>0</v>
      </c>
      <c r="H75" s="4">
        <f>SUMIFS(df_blueme_sem_parcelamento!E:E,df_blueme_sem_parcelamento!H:H,Conciliacao!A75,df_blueme_sem_parcelamento!D:D,"&lt;&gt;ZIGPAY LTDAS -ME")*(-1)</f>
        <v>0</v>
      </c>
      <c r="I75" s="4">
        <f>SUMIFS(df_blueme_com_parcelamento!J:J,df_blueme_com_parcelamento!M:M,Conciliacao!A75)*(-1)</f>
        <v>0</v>
      </c>
      <c r="J75" s="8">
        <f>SUMIFS(df_mutuos!I:I,df_mutuos!B:B,Conciliacao!A75)*(-1)</f>
        <v>0</v>
      </c>
      <c r="K75" s="10">
        <f>SUMIFS(df_extratos!I:I,df_extratos!F:F,Conciliacao!BA75,df_extratos!G:G,"DEBITO")+SUMIFS(df_extratos!I:I,df_extratos!F:F,Conciliacao!A75,df_extratos!G:G,"DEBITO")</f>
        <v>0</v>
      </c>
      <c r="L75" s="11">
        <f t="shared" si="9"/>
        <v>0</v>
      </c>
      <c r="M75" s="22">
        <f t="shared" si="10"/>
        <v>0</v>
      </c>
      <c r="BA75" s="20">
        <v>45731.5</v>
      </c>
    </row>
    <row r="76" spans="1:53" x14ac:dyDescent="0.3">
      <c r="A76" s="5">
        <f t="shared" si="11"/>
        <v>45732</v>
      </c>
      <c r="B76" s="3">
        <f>-SUMIFS(df_extrato_zig!G:G,df_extrato_zig!E:E,Conciliacao!A76,df_extrato_zig!D:D,"Saque")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6">
        <f>SUMIFS(df_mutuos!H:H,df_mutuos!B:B,Conciliacao!A76)</f>
        <v>0</v>
      </c>
      <c r="F76" s="7">
        <f>SUMIFS(df_extratos!I:I,df_extratos!F:F,Conciliacao!BA76,df_extratos!G:G,"CREDITO")+SUMIFS(df_extratos!I:I,df_extratos!F:F,Conciliacao!A76,df_extratos!G:G,"CREDITO")</f>
        <v>0</v>
      </c>
      <c r="G76" s="9">
        <f t="shared" si="8"/>
        <v>0</v>
      </c>
      <c r="H76" s="4">
        <f>SUMIFS(df_blueme_sem_parcelamento!E:E,df_blueme_sem_parcelamento!H:H,Conciliacao!A76,df_blueme_sem_parcelamento!D:D,"&lt;&gt;ZIGPAY LTDAS -ME")*(-1)</f>
        <v>0</v>
      </c>
      <c r="I76" s="4">
        <f>SUMIFS(df_blueme_com_parcelamento!J:J,df_blueme_com_parcelamento!M:M,Conciliacao!A76)*(-1)</f>
        <v>0</v>
      </c>
      <c r="J76" s="8">
        <f>SUMIFS(df_mutuos!I:I,df_mutuos!B:B,Conciliacao!A76)*(-1)</f>
        <v>0</v>
      </c>
      <c r="K76" s="10">
        <f>SUMIFS(df_extratos!I:I,df_extratos!F:F,Conciliacao!BA76,df_extratos!G:G,"DEBITO")+SUMIFS(df_extratos!I:I,df_extratos!F:F,Conciliacao!A76,df_extratos!G:G,"DEBITO")</f>
        <v>0</v>
      </c>
      <c r="L76" s="11">
        <f t="shared" si="9"/>
        <v>0</v>
      </c>
      <c r="M76" s="22">
        <f t="shared" si="10"/>
        <v>0</v>
      </c>
      <c r="BA76" s="20">
        <v>45732.5</v>
      </c>
    </row>
    <row r="77" spans="1:53" x14ac:dyDescent="0.3">
      <c r="A77" s="5">
        <f t="shared" si="11"/>
        <v>45733</v>
      </c>
      <c r="B77" s="3">
        <f>-SUMIFS(df_extrato_zig!G:G,df_extrato_zig!E:E,Conciliacao!A77,df_extrato_zig!D:D,"Saque")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0</v>
      </c>
      <c r="E77" s="6">
        <f>SUMIFS(df_mutuos!H:H,df_mutuos!B:B,Conciliacao!A77)</f>
        <v>0</v>
      </c>
      <c r="F77" s="7">
        <f>SUMIFS(df_extratos!I:I,df_extratos!F:F,Conciliacao!BA77,df_extratos!G:G,"CREDITO")+SUMIFS(df_extratos!I:I,df_extratos!F:F,Conciliacao!A77,df_extratos!G:G,"CREDITO")</f>
        <v>0</v>
      </c>
      <c r="G77" s="9">
        <f t="shared" si="8"/>
        <v>0</v>
      </c>
      <c r="H77" s="4">
        <f>SUMIFS(df_blueme_sem_parcelamento!E:E,df_blueme_sem_parcelamento!H:H,Conciliacao!A77,df_blueme_sem_parcelamento!D:D,"&lt;&gt;ZIGPAY LTDAS -ME")*(-1)</f>
        <v>0</v>
      </c>
      <c r="I77" s="4">
        <f>SUMIFS(df_blueme_com_parcelamento!J:J,df_blueme_com_parcelamento!M:M,Conciliacao!A77)*(-1)</f>
        <v>0</v>
      </c>
      <c r="J77" s="8">
        <f>SUMIFS(df_mutuos!I:I,df_mutuos!B:B,Conciliacao!A77)*(-1)</f>
        <v>0</v>
      </c>
      <c r="K77" s="10">
        <f>SUMIFS(df_extratos!I:I,df_extratos!F:F,Conciliacao!BA77,df_extratos!G:G,"DEBITO")+SUMIFS(df_extratos!I:I,df_extratos!F:F,Conciliacao!A77,df_extratos!G:G,"DEBITO")</f>
        <v>0</v>
      </c>
      <c r="L77" s="11">
        <f t="shared" si="9"/>
        <v>0</v>
      </c>
      <c r="M77" s="22">
        <f t="shared" si="10"/>
        <v>0</v>
      </c>
      <c r="BA77" s="20">
        <v>45733.5</v>
      </c>
    </row>
    <row r="78" spans="1:53" x14ac:dyDescent="0.3">
      <c r="A78" s="5">
        <f t="shared" si="11"/>
        <v>45734</v>
      </c>
      <c r="B78" s="3">
        <f>-SUMIFS(df_extrato_zig!G:G,df_extrato_zig!E:E,Conciliacao!A78,df_extrato_zig!D:D,"Saque")</f>
        <v>0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0</v>
      </c>
      <c r="E78" s="6">
        <f>SUMIFS(df_mutuos!H:H,df_mutuos!B:B,Conciliacao!A78)</f>
        <v>0</v>
      </c>
      <c r="F78" s="7">
        <f>SUMIFS(df_extratos!I:I,df_extratos!F:F,Conciliacao!BA78,df_extratos!G:G,"CREDITO")+SUMIFS(df_extratos!I:I,df_extratos!F:F,Conciliacao!A78,df_extratos!G:G,"CREDITO")</f>
        <v>0</v>
      </c>
      <c r="G78" s="9">
        <f t="shared" si="8"/>
        <v>0</v>
      </c>
      <c r="H78" s="4">
        <f>SUMIFS(df_blueme_sem_parcelamento!E:E,df_blueme_sem_parcelamento!H:H,Conciliacao!A78,df_blueme_sem_parcelamento!D:D,"&lt;&gt;ZIGPAY LTDAS -ME")*(-1)</f>
        <v>0</v>
      </c>
      <c r="I78" s="4">
        <f>SUMIFS(df_blueme_com_parcelamento!J:J,df_blueme_com_parcelamento!M:M,Conciliacao!A78)*(-1)</f>
        <v>0</v>
      </c>
      <c r="J78" s="8">
        <f>SUMIFS(df_mutuos!I:I,df_mutuos!B:B,Conciliacao!A78)*(-1)</f>
        <v>0</v>
      </c>
      <c r="K78" s="10">
        <f>SUMIFS(df_extratos!I:I,df_extratos!F:F,Conciliacao!BA78,df_extratos!G:G,"DEBITO")+SUMIFS(df_extratos!I:I,df_extratos!F:F,Conciliacao!A78,df_extratos!G:G,"DEBITO")</f>
        <v>0</v>
      </c>
      <c r="L78" s="11">
        <f t="shared" si="9"/>
        <v>0</v>
      </c>
      <c r="M78" s="22">
        <f t="shared" si="10"/>
        <v>0</v>
      </c>
      <c r="BA78" s="20">
        <v>45734.5</v>
      </c>
    </row>
    <row r="79" spans="1:53" x14ac:dyDescent="0.3">
      <c r="A79" s="5">
        <f t="shared" si="11"/>
        <v>45735</v>
      </c>
      <c r="B79" s="3">
        <f>-SUMIFS(df_extrato_zig!G:G,df_extrato_zig!E:E,Conciliacao!A79,df_extrato_zig!D:D,"Saque")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0</v>
      </c>
      <c r="E79" s="6">
        <f>SUMIFS(df_mutuos!H:H,df_mutuos!B:B,Conciliacao!A79)</f>
        <v>0</v>
      </c>
      <c r="F79" s="7">
        <f>SUMIFS(df_extratos!I:I,df_extratos!F:F,Conciliacao!BA79,df_extratos!G:G,"CREDITO")+SUMIFS(df_extratos!I:I,df_extratos!F:F,Conciliacao!A79,df_extratos!G:G,"CREDITO")</f>
        <v>0</v>
      </c>
      <c r="G79" s="9">
        <f t="shared" si="8"/>
        <v>0</v>
      </c>
      <c r="H79" s="4">
        <f>SUMIFS(df_blueme_sem_parcelamento!E:E,df_blueme_sem_parcelamento!H:H,Conciliacao!A79,df_blueme_sem_parcelamento!D:D,"&lt;&gt;ZIGPAY LTDAS -ME")*(-1)</f>
        <v>0</v>
      </c>
      <c r="I79" s="4">
        <f>SUMIFS(df_blueme_com_parcelamento!J:J,df_blueme_com_parcelamento!M:M,Conciliacao!A79)*(-1)</f>
        <v>0</v>
      </c>
      <c r="J79" s="8">
        <f>SUMIFS(df_mutuos!I:I,df_mutuos!B:B,Conciliacao!A79)*(-1)</f>
        <v>0</v>
      </c>
      <c r="K79" s="10">
        <f>SUMIFS(df_extratos!I:I,df_extratos!F:F,Conciliacao!BA79,df_extratos!G:G,"DEBITO")+SUMIFS(df_extratos!I:I,df_extratos!F:F,Conciliacao!A79,df_extratos!G:G,"DEBITO")</f>
        <v>0</v>
      </c>
      <c r="L79" s="11">
        <f t="shared" si="9"/>
        <v>0</v>
      </c>
      <c r="M79" s="22">
        <f t="shared" si="10"/>
        <v>0</v>
      </c>
      <c r="BA79" s="20">
        <v>45735.5</v>
      </c>
    </row>
    <row r="80" spans="1:53" x14ac:dyDescent="0.3">
      <c r="A80" s="5">
        <f t="shared" si="11"/>
        <v>45736</v>
      </c>
      <c r="B80" s="3">
        <f>-SUMIFS(df_extrato_zig!G:G,df_extrato_zig!E:E,Conciliacao!A80,df_extrato_zig!D:D,"Saque")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0</v>
      </c>
      <c r="E80" s="6">
        <f>SUMIFS(df_mutuos!H:H,df_mutuos!B:B,Conciliacao!A80)</f>
        <v>0</v>
      </c>
      <c r="F80" s="7">
        <f>SUMIFS(df_extratos!I:I,df_extratos!F:F,Conciliacao!BA80,df_extratos!G:G,"CREDITO")+SUMIFS(df_extratos!I:I,df_extratos!F:F,Conciliacao!A80,df_extratos!G:G,"CREDITO")</f>
        <v>0</v>
      </c>
      <c r="G80" s="9">
        <f t="shared" si="8"/>
        <v>0</v>
      </c>
      <c r="H80" s="4">
        <f>SUMIFS(df_blueme_sem_parcelamento!E:E,df_blueme_sem_parcelamento!H:H,Conciliacao!A80,df_blueme_sem_parcelamento!D:D,"&lt;&gt;ZIGPAY LTDAS -ME")*(-1)</f>
        <v>0</v>
      </c>
      <c r="I80" s="4">
        <f>SUMIFS(df_blueme_com_parcelamento!J:J,df_blueme_com_parcelamento!M:M,Conciliacao!A80)*(-1)</f>
        <v>0</v>
      </c>
      <c r="J80" s="8">
        <f>SUMIFS(df_mutuos!I:I,df_mutuos!B:B,Conciliacao!A80)*(-1)</f>
        <v>0</v>
      </c>
      <c r="K80" s="10">
        <f>SUMIFS(df_extratos!I:I,df_extratos!F:F,Conciliacao!BA80,df_extratos!G:G,"DEBITO")+SUMIFS(df_extratos!I:I,df_extratos!F:F,Conciliacao!A80,df_extratos!G:G,"DEBITO")</f>
        <v>0</v>
      </c>
      <c r="L80" s="11">
        <f t="shared" si="9"/>
        <v>0</v>
      </c>
      <c r="M80" s="22">
        <f t="shared" si="10"/>
        <v>0</v>
      </c>
      <c r="BA80" s="20">
        <v>45736.5</v>
      </c>
    </row>
    <row r="81" spans="1:53" x14ac:dyDescent="0.3">
      <c r="A81" s="5">
        <f t="shared" si="11"/>
        <v>45737</v>
      </c>
      <c r="B81" s="3">
        <f>-SUMIFS(df_extrato_zig!G:G,df_extrato_zig!E:E,Conciliacao!A81,df_extrato_zig!D:D,"Saque")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0</v>
      </c>
      <c r="E81" s="6">
        <f>SUMIFS(df_mutuos!H:H,df_mutuos!B:B,Conciliacao!A81)</f>
        <v>0</v>
      </c>
      <c r="F81" s="7">
        <f>SUMIFS(df_extratos!I:I,df_extratos!F:F,Conciliacao!BA81,df_extratos!G:G,"CREDITO")+SUMIFS(df_extratos!I:I,df_extratos!F:F,Conciliacao!A81,df_extratos!G:G,"CREDITO")</f>
        <v>0</v>
      </c>
      <c r="G81" s="9">
        <f t="shared" si="8"/>
        <v>0</v>
      </c>
      <c r="H81" s="4">
        <f>SUMIFS(df_blueme_sem_parcelamento!E:E,df_blueme_sem_parcelamento!H:H,Conciliacao!A81,df_blueme_sem_parcelamento!D:D,"&lt;&gt;ZIGPAY LTDAS -ME")*(-1)</f>
        <v>0</v>
      </c>
      <c r="I81" s="4">
        <f>SUMIFS(df_blueme_com_parcelamento!J:J,df_blueme_com_parcelamento!M:M,Conciliacao!A81)*(-1)</f>
        <v>0</v>
      </c>
      <c r="J81" s="8">
        <f>SUMIFS(df_mutuos!I:I,df_mutuos!B:B,Conciliacao!A81)*(-1)</f>
        <v>0</v>
      </c>
      <c r="K81" s="10">
        <f>SUMIFS(df_extratos!I:I,df_extratos!F:F,Conciliacao!BA81,df_extratos!G:G,"DEBITO")+SUMIFS(df_extratos!I:I,df_extratos!F:F,Conciliacao!A81,df_extratos!G:G,"DEBITO")</f>
        <v>0</v>
      </c>
      <c r="L81" s="11">
        <f t="shared" si="9"/>
        <v>0</v>
      </c>
      <c r="M81" s="22">
        <f t="shared" si="10"/>
        <v>0</v>
      </c>
      <c r="BA81" s="20">
        <v>45737.5</v>
      </c>
    </row>
    <row r="82" spans="1:53" x14ac:dyDescent="0.3">
      <c r="A82" s="5">
        <f t="shared" si="11"/>
        <v>45738</v>
      </c>
      <c r="B82" s="3">
        <f>-SUMIFS(df_extrato_zig!G:G,df_extrato_zig!E:E,Conciliacao!A82,df_extrato_zig!D:D,"Saque")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6">
        <f>SUMIFS(df_mutuos!H:H,df_mutuos!B:B,Conciliacao!A82)</f>
        <v>0</v>
      </c>
      <c r="F82" s="7">
        <f>SUMIFS(df_extratos!I:I,df_extratos!F:F,Conciliacao!BA82,df_extratos!G:G,"CREDITO")+SUMIFS(df_extratos!I:I,df_extratos!F:F,Conciliacao!A82,df_extratos!G:G,"CREDITO")</f>
        <v>0</v>
      </c>
      <c r="G82" s="9">
        <f t="shared" si="8"/>
        <v>0</v>
      </c>
      <c r="H82" s="4">
        <f>SUMIFS(df_blueme_sem_parcelamento!E:E,df_blueme_sem_parcelamento!H:H,Conciliacao!A82,df_blueme_sem_parcelamento!D:D,"&lt;&gt;ZIGPAY LTDAS -ME")*(-1)</f>
        <v>0</v>
      </c>
      <c r="I82" s="4">
        <f>SUMIFS(df_blueme_com_parcelamento!J:J,df_blueme_com_parcelamento!M:M,Conciliacao!A82)*(-1)</f>
        <v>0</v>
      </c>
      <c r="J82" s="8">
        <f>SUMIFS(df_mutuos!I:I,df_mutuos!B:B,Conciliacao!A82)*(-1)</f>
        <v>0</v>
      </c>
      <c r="K82" s="10">
        <f>SUMIFS(df_extratos!I:I,df_extratos!F:F,Conciliacao!BA82,df_extratos!G:G,"DEBITO")+SUMIFS(df_extratos!I:I,df_extratos!F:F,Conciliacao!A82,df_extratos!G:G,"DEBITO")</f>
        <v>0</v>
      </c>
      <c r="L82" s="11">
        <f t="shared" si="9"/>
        <v>0</v>
      </c>
      <c r="M82" s="22">
        <f t="shared" si="10"/>
        <v>0</v>
      </c>
      <c r="BA82" s="20">
        <v>45738.5</v>
      </c>
    </row>
    <row r="83" spans="1:53" x14ac:dyDescent="0.3">
      <c r="A83" s="5">
        <f t="shared" si="11"/>
        <v>45739</v>
      </c>
      <c r="B83" s="3">
        <f>-SUMIFS(df_extrato_zig!G:G,df_extrato_zig!E:E,Conciliacao!A83,df_extrato_zig!D:D,"Saque")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6">
        <f>SUMIFS(df_mutuos!H:H,df_mutuos!B:B,Conciliacao!A83)</f>
        <v>0</v>
      </c>
      <c r="F83" s="7">
        <f>SUMIFS(df_extratos!I:I,df_extratos!F:F,Conciliacao!BA83,df_extratos!G:G,"CREDITO")+SUMIFS(df_extratos!I:I,df_extratos!F:F,Conciliacao!A83,df_extratos!G:G,"CREDITO")</f>
        <v>0</v>
      </c>
      <c r="G83" s="9">
        <f t="shared" si="8"/>
        <v>0</v>
      </c>
      <c r="H83" s="4">
        <f>SUMIFS(df_blueme_sem_parcelamento!E:E,df_blueme_sem_parcelamento!H:H,Conciliacao!A83,df_blueme_sem_parcelamento!D:D,"&lt;&gt;ZIGPAY LTDAS -ME")*(-1)</f>
        <v>0</v>
      </c>
      <c r="I83" s="4">
        <f>SUMIFS(df_blueme_com_parcelamento!J:J,df_blueme_com_parcelamento!M:M,Conciliacao!A83)*(-1)</f>
        <v>0</v>
      </c>
      <c r="J83" s="8">
        <f>SUMIFS(df_mutuos!I:I,df_mutuos!B:B,Conciliacao!A83)*(-1)</f>
        <v>0</v>
      </c>
      <c r="K83" s="10">
        <f>SUMIFS(df_extratos!I:I,df_extratos!F:F,Conciliacao!BA83,df_extratos!G:G,"DEBITO")+SUMIFS(df_extratos!I:I,df_extratos!F:F,Conciliacao!A83,df_extratos!G:G,"DEBITO")</f>
        <v>0</v>
      </c>
      <c r="L83" s="11">
        <f t="shared" si="9"/>
        <v>0</v>
      </c>
      <c r="M83" s="22">
        <f t="shared" si="10"/>
        <v>0</v>
      </c>
      <c r="BA83" s="20">
        <v>45739.5</v>
      </c>
    </row>
    <row r="84" spans="1:53" x14ac:dyDescent="0.3">
      <c r="A84" s="5">
        <f t="shared" si="11"/>
        <v>45740</v>
      </c>
      <c r="B84" s="3">
        <f>-SUMIFS(df_extrato_zig!G:G,df_extrato_zig!E:E,Conciliacao!A84,df_extrato_zig!D:D,"Saque")</f>
        <v>0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0</v>
      </c>
      <c r="E84" s="6">
        <f>SUMIFS(df_mutuos!H:H,df_mutuos!B:B,Conciliacao!A84)</f>
        <v>0</v>
      </c>
      <c r="F84" s="7">
        <f>SUMIFS(df_extratos!I:I,df_extratos!F:F,Conciliacao!BA84,df_extratos!G:G,"CREDITO")+SUMIFS(df_extratos!I:I,df_extratos!F:F,Conciliacao!A84,df_extratos!G:G,"CREDITO")</f>
        <v>0</v>
      </c>
      <c r="G84" s="9">
        <f t="shared" si="8"/>
        <v>0</v>
      </c>
      <c r="H84" s="4">
        <f>SUMIFS(df_blueme_sem_parcelamento!E:E,df_blueme_sem_parcelamento!H:H,Conciliacao!A84,df_blueme_sem_parcelamento!D:D,"&lt;&gt;ZIGPAY LTDAS -ME")*(-1)</f>
        <v>0</v>
      </c>
      <c r="I84" s="4">
        <f>SUMIFS(df_blueme_com_parcelamento!J:J,df_blueme_com_parcelamento!M:M,Conciliacao!A84)*(-1)</f>
        <v>0</v>
      </c>
      <c r="J84" s="8">
        <f>SUMIFS(df_mutuos!I:I,df_mutuos!B:B,Conciliacao!A84)*(-1)</f>
        <v>0</v>
      </c>
      <c r="K84" s="10">
        <f>SUMIFS(df_extratos!I:I,df_extratos!F:F,Conciliacao!BA84,df_extratos!G:G,"DEBITO")+SUMIFS(df_extratos!I:I,df_extratos!F:F,Conciliacao!A84,df_extratos!G:G,"DEBITO")</f>
        <v>0</v>
      </c>
      <c r="L84" s="11">
        <f t="shared" si="9"/>
        <v>0</v>
      </c>
      <c r="M84" s="22">
        <f t="shared" si="10"/>
        <v>0</v>
      </c>
      <c r="BA84" s="20">
        <v>45740.5</v>
      </c>
    </row>
    <row r="85" spans="1:53" x14ac:dyDescent="0.3">
      <c r="A85" s="5">
        <f t="shared" si="11"/>
        <v>45741</v>
      </c>
      <c r="B85" s="3">
        <f>-SUMIFS(df_extrato_zig!G:G,df_extrato_zig!E:E,Conciliacao!A85,df_extrato_zig!D:D,"Saque")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6">
        <f>SUMIFS(df_mutuos!H:H,df_mutuos!B:B,Conciliacao!A85)</f>
        <v>0</v>
      </c>
      <c r="F85" s="7">
        <f>SUMIFS(df_extratos!I:I,df_extratos!F:F,Conciliacao!BA85,df_extratos!G:G,"CREDITO")+SUMIFS(df_extratos!I:I,df_extratos!F:F,Conciliacao!A85,df_extratos!G:G,"CREDITO")</f>
        <v>0</v>
      </c>
      <c r="G85" s="9">
        <f t="shared" si="8"/>
        <v>0</v>
      </c>
      <c r="H85" s="4">
        <f>SUMIFS(df_blueme_sem_parcelamento!E:E,df_blueme_sem_parcelamento!H:H,Conciliacao!A85,df_blueme_sem_parcelamento!D:D,"&lt;&gt;ZIGPAY LTDAS -ME")*(-1)</f>
        <v>0</v>
      </c>
      <c r="I85" s="4">
        <f>SUMIFS(df_blueme_com_parcelamento!J:J,df_blueme_com_parcelamento!M:M,Conciliacao!A85)*(-1)</f>
        <v>0</v>
      </c>
      <c r="J85" s="8">
        <f>SUMIFS(df_mutuos!I:I,df_mutuos!B:B,Conciliacao!A85)*(-1)</f>
        <v>0</v>
      </c>
      <c r="K85" s="10">
        <f>SUMIFS(df_extratos!I:I,df_extratos!F:F,Conciliacao!BA85,df_extratos!G:G,"DEBITO")+SUMIFS(df_extratos!I:I,df_extratos!F:F,Conciliacao!A85,df_extratos!G:G,"DEBITO")</f>
        <v>0</v>
      </c>
      <c r="L85" s="11">
        <f t="shared" si="9"/>
        <v>0</v>
      </c>
      <c r="M85" s="22">
        <f t="shared" si="10"/>
        <v>0</v>
      </c>
      <c r="BA85" s="20">
        <v>45741.5</v>
      </c>
    </row>
    <row r="86" spans="1:53" x14ac:dyDescent="0.3">
      <c r="A86" s="5">
        <f t="shared" si="11"/>
        <v>45742</v>
      </c>
      <c r="B86" s="3">
        <f>-SUMIFS(df_extrato_zig!G:G,df_extrato_zig!E:E,Conciliacao!A86,df_extrato_zig!D:D,"Saque")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6">
        <f>SUMIFS(df_mutuos!H:H,df_mutuos!B:B,Conciliacao!A86)</f>
        <v>0</v>
      </c>
      <c r="F86" s="7">
        <f>SUMIFS(df_extratos!I:I,df_extratos!F:F,Conciliacao!BA86,df_extratos!G:G,"CREDITO")+SUMIFS(df_extratos!I:I,df_extratos!F:F,Conciliacao!A86,df_extratos!G:G,"CREDITO")</f>
        <v>0</v>
      </c>
      <c r="G86" s="9">
        <f t="shared" si="8"/>
        <v>0</v>
      </c>
      <c r="H86" s="4">
        <f>SUMIFS(df_blueme_sem_parcelamento!E:E,df_blueme_sem_parcelamento!H:H,Conciliacao!A86,df_blueme_sem_parcelamento!D:D,"&lt;&gt;ZIGPAY LTDAS -ME")*(-1)</f>
        <v>0</v>
      </c>
      <c r="I86" s="4">
        <f>SUMIFS(df_blueme_com_parcelamento!J:J,df_blueme_com_parcelamento!M:M,Conciliacao!A86)*(-1)</f>
        <v>0</v>
      </c>
      <c r="J86" s="8">
        <f>SUMIFS(df_mutuos!I:I,df_mutuos!B:B,Conciliacao!A86)*(-1)</f>
        <v>0</v>
      </c>
      <c r="K86" s="10">
        <f>SUMIFS(df_extratos!I:I,df_extratos!F:F,Conciliacao!BA86,df_extratos!G:G,"DEBITO")+SUMIFS(df_extratos!I:I,df_extratos!F:F,Conciliacao!A86,df_extratos!G:G,"DEBITO")</f>
        <v>0</v>
      </c>
      <c r="L86" s="11">
        <f t="shared" si="9"/>
        <v>0</v>
      </c>
      <c r="M86" s="22">
        <f t="shared" si="10"/>
        <v>0</v>
      </c>
      <c r="BA86" s="20">
        <v>45742.5</v>
      </c>
    </row>
    <row r="87" spans="1:53" x14ac:dyDescent="0.3">
      <c r="A87" s="5">
        <f t="shared" si="11"/>
        <v>45743</v>
      </c>
      <c r="B87" s="3">
        <f>-SUMIFS(df_extrato_zig!G:G,df_extrato_zig!E:E,Conciliacao!A87,df_extrato_zig!D:D,"Saque")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0</v>
      </c>
      <c r="E87" s="6">
        <f>SUMIFS(df_mutuos!H:H,df_mutuos!B:B,Conciliacao!A87)</f>
        <v>0</v>
      </c>
      <c r="F87" s="7">
        <f>SUMIFS(df_extratos!I:I,df_extratos!F:F,Conciliacao!BA87,df_extratos!G:G,"CREDITO")+SUMIFS(df_extratos!I:I,df_extratos!F:F,Conciliacao!A87,df_extratos!G:G,"CREDITO")</f>
        <v>0</v>
      </c>
      <c r="G87" s="9">
        <f t="shared" si="8"/>
        <v>0</v>
      </c>
      <c r="H87" s="4">
        <f>SUMIFS(df_blueme_sem_parcelamento!E:E,df_blueme_sem_parcelamento!H:H,Conciliacao!A87,df_blueme_sem_parcelamento!D:D,"&lt;&gt;ZIGPAY LTDAS -ME")*(-1)</f>
        <v>0</v>
      </c>
      <c r="I87" s="4">
        <f>SUMIFS(df_blueme_com_parcelamento!J:J,df_blueme_com_parcelamento!M:M,Conciliacao!A87)*(-1)</f>
        <v>0</v>
      </c>
      <c r="J87" s="8">
        <f>SUMIFS(df_mutuos!I:I,df_mutuos!B:B,Conciliacao!A87)*(-1)</f>
        <v>0</v>
      </c>
      <c r="K87" s="10">
        <f>SUMIFS(df_extratos!I:I,df_extratos!F:F,Conciliacao!BA87,df_extratos!G:G,"DEBITO")+SUMIFS(df_extratos!I:I,df_extratos!F:F,Conciliacao!A87,df_extratos!G:G,"DEBITO")</f>
        <v>0</v>
      </c>
      <c r="L87" s="11">
        <f t="shared" si="9"/>
        <v>0</v>
      </c>
      <c r="M87" s="22">
        <f t="shared" si="10"/>
        <v>0</v>
      </c>
      <c r="BA87" s="20">
        <v>45743.5</v>
      </c>
    </row>
    <row r="88" spans="1:53" x14ac:dyDescent="0.3">
      <c r="A88" s="5">
        <f t="shared" si="11"/>
        <v>45744</v>
      </c>
      <c r="B88" s="3">
        <f>-SUMIFS(df_extrato_zig!G:G,df_extrato_zig!E:E,Conciliacao!A88,df_extrato_zig!D:D,"Saque")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0</v>
      </c>
      <c r="E88" s="6">
        <f>SUMIFS(df_mutuos!H:H,df_mutuos!B:B,Conciliacao!A88)</f>
        <v>0</v>
      </c>
      <c r="F88" s="7">
        <f>SUMIFS(df_extratos!I:I,df_extratos!F:F,Conciliacao!BA88,df_extratos!G:G,"CREDITO")+SUMIFS(df_extratos!I:I,df_extratos!F:F,Conciliacao!A88,df_extratos!G:G,"CREDITO")</f>
        <v>0</v>
      </c>
      <c r="G88" s="9">
        <f t="shared" si="8"/>
        <v>0</v>
      </c>
      <c r="H88" s="4">
        <f>SUMIFS(df_blueme_sem_parcelamento!E:E,df_blueme_sem_parcelamento!H:H,Conciliacao!A88,df_blueme_sem_parcelamento!D:D,"&lt;&gt;ZIGPAY LTDAS -ME")*(-1)</f>
        <v>0</v>
      </c>
      <c r="I88" s="4">
        <f>SUMIFS(df_blueme_com_parcelamento!J:J,df_blueme_com_parcelamento!M:M,Conciliacao!A88)*(-1)</f>
        <v>0</v>
      </c>
      <c r="J88" s="8">
        <f>SUMIFS(df_mutuos!I:I,df_mutuos!B:B,Conciliacao!A88)*(-1)</f>
        <v>0</v>
      </c>
      <c r="K88" s="10">
        <f>SUMIFS(df_extratos!I:I,df_extratos!F:F,Conciliacao!BA88,df_extratos!G:G,"DEBITO")+SUMIFS(df_extratos!I:I,df_extratos!F:F,Conciliacao!A88,df_extratos!G:G,"DEBITO")</f>
        <v>0</v>
      </c>
      <c r="L88" s="11">
        <f t="shared" si="9"/>
        <v>0</v>
      </c>
      <c r="M88" s="22">
        <f t="shared" si="10"/>
        <v>0</v>
      </c>
      <c r="BA88" s="20">
        <v>45744.5</v>
      </c>
    </row>
    <row r="89" spans="1:53" x14ac:dyDescent="0.3">
      <c r="A89" s="5">
        <f t="shared" si="11"/>
        <v>45745</v>
      </c>
      <c r="B89" s="3">
        <f>-SUMIFS(df_extrato_zig!G:G,df_extrato_zig!E:E,Conciliacao!A89,df_extrato_zig!D:D,"Saque")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6">
        <f>SUMIFS(df_mutuos!H:H,df_mutuos!B:B,Conciliacao!A89)</f>
        <v>0</v>
      </c>
      <c r="F89" s="7">
        <f>SUMIFS(df_extratos!I:I,df_extratos!F:F,Conciliacao!BA89,df_extratos!G:G,"CREDITO")+SUMIFS(df_extratos!I:I,df_extratos!F:F,Conciliacao!A89,df_extratos!G:G,"CREDITO")</f>
        <v>0</v>
      </c>
      <c r="G89" s="9">
        <f t="shared" si="8"/>
        <v>0</v>
      </c>
      <c r="H89" s="4">
        <f>SUMIFS(df_blueme_sem_parcelamento!E:E,df_blueme_sem_parcelamento!H:H,Conciliacao!A89,df_blueme_sem_parcelamento!D:D,"&lt;&gt;ZIGPAY LTDAS -ME")*(-1)</f>
        <v>0</v>
      </c>
      <c r="I89" s="4">
        <f>SUMIFS(df_blueme_com_parcelamento!J:J,df_blueme_com_parcelamento!M:M,Conciliacao!A89)*(-1)</f>
        <v>0</v>
      </c>
      <c r="J89" s="8">
        <f>SUMIFS(df_mutuos!I:I,df_mutuos!B:B,Conciliacao!A89)*(-1)</f>
        <v>0</v>
      </c>
      <c r="K89" s="10">
        <f>SUMIFS(df_extratos!I:I,df_extratos!F:F,Conciliacao!BA89,df_extratos!G:G,"DEBITO")+SUMIFS(df_extratos!I:I,df_extratos!F:F,Conciliacao!A89,df_extratos!G:G,"DEBITO")</f>
        <v>0</v>
      </c>
      <c r="L89" s="11">
        <f t="shared" si="9"/>
        <v>0</v>
      </c>
      <c r="M89" s="22">
        <f t="shared" si="10"/>
        <v>0</v>
      </c>
      <c r="BA89" s="20">
        <v>45745.5</v>
      </c>
    </row>
    <row r="90" spans="1:53" x14ac:dyDescent="0.3">
      <c r="A90" s="5">
        <f t="shared" si="11"/>
        <v>45746</v>
      </c>
      <c r="B90" s="3">
        <f>-SUMIFS(df_extrato_zig!G:G,df_extrato_zig!E:E,Conciliacao!A90,df_extrato_zig!D:D,"Saque")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6">
        <f>SUMIFS(df_mutuos!H:H,df_mutuos!B:B,Conciliacao!A90)</f>
        <v>0</v>
      </c>
      <c r="F90" s="7">
        <f>SUMIFS(df_extratos!I:I,df_extratos!F:F,Conciliacao!BA90,df_extratos!G:G,"CREDITO")+SUMIFS(df_extratos!I:I,df_extratos!F:F,Conciliacao!A90,df_extratos!G:G,"CREDITO")</f>
        <v>0</v>
      </c>
      <c r="G90" s="9">
        <f t="shared" si="8"/>
        <v>0</v>
      </c>
      <c r="H90" s="4">
        <f>SUMIFS(df_blueme_sem_parcelamento!E:E,df_blueme_sem_parcelamento!H:H,Conciliacao!A90,df_blueme_sem_parcelamento!D:D,"&lt;&gt;ZIGPAY LTDAS -ME")*(-1)</f>
        <v>0</v>
      </c>
      <c r="I90" s="4">
        <f>SUMIFS(df_blueme_com_parcelamento!J:J,df_blueme_com_parcelamento!M:M,Conciliacao!A90)*(-1)</f>
        <v>0</v>
      </c>
      <c r="J90" s="8">
        <f>SUMIFS(df_mutuos!I:I,df_mutuos!B:B,Conciliacao!A90)*(-1)</f>
        <v>0</v>
      </c>
      <c r="K90" s="10">
        <f>SUMIFS(df_extratos!I:I,df_extratos!F:F,Conciliacao!BA90,df_extratos!G:G,"DEBITO")+SUMIFS(df_extratos!I:I,df_extratos!F:F,Conciliacao!A90,df_extratos!G:G,"DEBITO")</f>
        <v>0</v>
      </c>
      <c r="L90" s="11">
        <f t="shared" si="9"/>
        <v>0</v>
      </c>
      <c r="M90" s="22">
        <f t="shared" si="10"/>
        <v>0</v>
      </c>
      <c r="BA90" s="20">
        <v>45746.5</v>
      </c>
    </row>
    <row r="91" spans="1:53" x14ac:dyDescent="0.3">
      <c r="A91" s="5">
        <f t="shared" si="11"/>
        <v>45747</v>
      </c>
      <c r="B91" s="3">
        <f>-SUMIFS(df_extrato_zig!G:G,df_extrato_zig!E:E,Conciliacao!A91,df_extrato_zig!D:D,"Saque")</f>
        <v>0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0</v>
      </c>
      <c r="E91" s="6">
        <f>SUMIFS(df_mutuos!H:H,df_mutuos!B:B,Conciliacao!A91)</f>
        <v>0</v>
      </c>
      <c r="F91" s="7">
        <f>SUMIFS(df_extratos!I:I,df_extratos!F:F,Conciliacao!BA91,df_extratos!G:G,"CREDITO")+SUMIFS(df_extratos!I:I,df_extratos!F:F,Conciliacao!A91,df_extratos!G:G,"CREDITO")</f>
        <v>0</v>
      </c>
      <c r="G91" s="9">
        <f t="shared" si="8"/>
        <v>0</v>
      </c>
      <c r="H91" s="4">
        <f>SUMIFS(df_blueme_sem_parcelamento!E:E,df_blueme_sem_parcelamento!H:H,Conciliacao!A91,df_blueme_sem_parcelamento!D:D,"&lt;&gt;ZIGPAY LTDAS -ME")*(-1)</f>
        <v>0</v>
      </c>
      <c r="I91" s="4">
        <f>SUMIFS(df_blueme_com_parcelamento!J:J,df_blueme_com_parcelamento!M:M,Conciliacao!A91)*(-1)</f>
        <v>0</v>
      </c>
      <c r="J91" s="8">
        <f>SUMIFS(df_mutuos!I:I,df_mutuos!B:B,Conciliacao!A91)*(-1)</f>
        <v>0</v>
      </c>
      <c r="K91" s="10">
        <f>SUMIFS(df_extratos!I:I,df_extratos!F:F,Conciliacao!BA91,df_extratos!G:G,"DEBITO")+SUMIFS(df_extratos!I:I,df_extratos!F:F,Conciliacao!A91,df_extratos!G:G,"DEBITO")</f>
        <v>0</v>
      </c>
      <c r="L91" s="11">
        <f t="shared" si="9"/>
        <v>0</v>
      </c>
      <c r="M91" s="22">
        <f t="shared" si="10"/>
        <v>0</v>
      </c>
      <c r="BA91" s="20">
        <v>45747.5</v>
      </c>
    </row>
    <row r="92" spans="1:53" x14ac:dyDescent="0.3">
      <c r="A92" s="5">
        <f t="shared" si="11"/>
        <v>45748</v>
      </c>
      <c r="B92" s="3">
        <f>-SUMIFS(df_extrato_zig!G:G,df_extrato_zig!E:E,Conciliacao!A92,df_extrato_zig!D:D,"Saque")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0</v>
      </c>
      <c r="E92" s="6">
        <f>SUMIFS(df_mutuos!H:H,df_mutuos!B:B,Conciliacao!A92)</f>
        <v>0</v>
      </c>
      <c r="F92" s="7">
        <f>SUMIFS(df_extratos!I:I,df_extratos!F:F,Conciliacao!BA92,df_extratos!G:G,"CREDITO")+SUMIFS(df_extratos!I:I,df_extratos!F:F,Conciliacao!A92,df_extratos!G:G,"CREDITO")</f>
        <v>0</v>
      </c>
      <c r="G92" s="9">
        <f t="shared" si="8"/>
        <v>0</v>
      </c>
      <c r="H92" s="4">
        <f>SUMIFS(df_blueme_sem_parcelamento!E:E,df_blueme_sem_parcelamento!H:H,Conciliacao!A92,df_blueme_sem_parcelamento!D:D,"&lt;&gt;ZIGPAY LTDAS -ME")*(-1)</f>
        <v>0</v>
      </c>
      <c r="I92" s="4">
        <f>SUMIFS(df_blueme_com_parcelamento!J:J,df_blueme_com_parcelamento!M:M,Conciliacao!A92)*(-1)</f>
        <v>0</v>
      </c>
      <c r="J92" s="8">
        <f>SUMIFS(df_mutuos!I:I,df_mutuos!B:B,Conciliacao!A92)*(-1)</f>
        <v>0</v>
      </c>
      <c r="K92" s="10">
        <f>SUMIFS(df_extratos!I:I,df_extratos!F:F,Conciliacao!BA92,df_extratos!G:G,"DEBITO")+SUMIFS(df_extratos!I:I,df_extratos!F:F,Conciliacao!A92,df_extratos!G:G,"DEBITO")</f>
        <v>0</v>
      </c>
      <c r="L92" s="11">
        <f t="shared" si="9"/>
        <v>0</v>
      </c>
      <c r="M92" s="22">
        <f t="shared" si="10"/>
        <v>0</v>
      </c>
      <c r="BA92" s="20">
        <v>45748.5</v>
      </c>
    </row>
    <row r="93" spans="1:53" x14ac:dyDescent="0.3">
      <c r="A93" s="5">
        <f t="shared" si="11"/>
        <v>45749</v>
      </c>
      <c r="B93" s="3">
        <f>-SUMIFS(df_extrato_zig!G:G,df_extrato_zig!E:E,Conciliacao!A93,df_extrato_zig!D:D,"Saque")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0</v>
      </c>
      <c r="E93" s="6">
        <f>SUMIFS(df_mutuos!H:H,df_mutuos!B:B,Conciliacao!A93)</f>
        <v>0</v>
      </c>
      <c r="F93" s="7">
        <f>SUMIFS(df_extratos!I:I,df_extratos!F:F,Conciliacao!BA93,df_extratos!G:G,"CREDITO")+SUMIFS(df_extratos!I:I,df_extratos!F:F,Conciliacao!A93,df_extratos!G:G,"CREDITO")</f>
        <v>0</v>
      </c>
      <c r="G93" s="9">
        <f t="shared" si="8"/>
        <v>0</v>
      </c>
      <c r="H93" s="4">
        <f>SUMIFS(df_blueme_sem_parcelamento!E:E,df_blueme_sem_parcelamento!H:H,Conciliacao!A93,df_blueme_sem_parcelamento!D:D,"&lt;&gt;ZIGPAY LTDAS -ME")*(-1)</f>
        <v>0</v>
      </c>
      <c r="I93" s="4">
        <f>SUMIFS(df_blueme_com_parcelamento!J:J,df_blueme_com_parcelamento!M:M,Conciliacao!A93)*(-1)</f>
        <v>0</v>
      </c>
      <c r="J93" s="8">
        <f>SUMIFS(df_mutuos!I:I,df_mutuos!B:B,Conciliacao!A93)*(-1)</f>
        <v>0</v>
      </c>
      <c r="K93" s="10">
        <f>SUMIFS(df_extratos!I:I,df_extratos!F:F,Conciliacao!BA93,df_extratos!G:G,"DEBITO")+SUMIFS(df_extratos!I:I,df_extratos!F:F,Conciliacao!A93,df_extratos!G:G,"DEBITO")</f>
        <v>0</v>
      </c>
      <c r="L93" s="11">
        <f t="shared" si="9"/>
        <v>0</v>
      </c>
      <c r="M93" s="22">
        <f t="shared" si="10"/>
        <v>0</v>
      </c>
      <c r="BA93" s="20">
        <v>45749.5</v>
      </c>
    </row>
    <row r="94" spans="1:53" x14ac:dyDescent="0.3">
      <c r="A94" s="5">
        <f t="shared" si="11"/>
        <v>45750</v>
      </c>
      <c r="B94" s="3">
        <f>-SUMIFS(df_extrato_zig!G:G,df_extrato_zig!E:E,Conciliacao!A94,df_extrato_zig!D:D,"Saque")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6">
        <f>SUMIFS(df_mutuos!H:H,df_mutuos!B:B,Conciliacao!A94)</f>
        <v>0</v>
      </c>
      <c r="F94" s="7">
        <f>SUMIFS(df_extratos!I:I,df_extratos!F:F,Conciliacao!BA94,df_extratos!G:G,"CREDITO")+SUMIFS(df_extratos!I:I,df_extratos!F:F,Conciliacao!A94,df_extratos!G:G,"CREDITO")</f>
        <v>0</v>
      </c>
      <c r="G94" s="9">
        <f t="shared" si="8"/>
        <v>0</v>
      </c>
      <c r="H94" s="4">
        <f>SUMIFS(df_blueme_sem_parcelamento!E:E,df_blueme_sem_parcelamento!H:H,Conciliacao!A94,df_blueme_sem_parcelamento!D:D,"&lt;&gt;ZIGPAY LTDAS -ME")*(-1)</f>
        <v>0</v>
      </c>
      <c r="I94" s="4">
        <f>SUMIFS(df_blueme_com_parcelamento!J:J,df_blueme_com_parcelamento!M:M,Conciliacao!A94)*(-1)</f>
        <v>0</v>
      </c>
      <c r="J94" s="8">
        <f>SUMIFS(df_mutuos!I:I,df_mutuos!B:B,Conciliacao!A94)*(-1)</f>
        <v>0</v>
      </c>
      <c r="K94" s="10">
        <f>SUMIFS(df_extratos!I:I,df_extratos!F:F,Conciliacao!BA94,df_extratos!G:G,"DEBITO")+SUMIFS(df_extratos!I:I,df_extratos!F:F,Conciliacao!A94,df_extratos!G:G,"DEBITO")</f>
        <v>0</v>
      </c>
      <c r="L94" s="11">
        <f t="shared" si="9"/>
        <v>0</v>
      </c>
      <c r="M94" s="22">
        <f t="shared" si="10"/>
        <v>0</v>
      </c>
      <c r="BA94" s="20">
        <v>45750.5</v>
      </c>
    </row>
    <row r="95" spans="1:53" x14ac:dyDescent="0.3">
      <c r="A95" s="5">
        <f t="shared" si="11"/>
        <v>45751</v>
      </c>
      <c r="B95" s="3">
        <f>-SUMIFS(df_extrato_zig!G:G,df_extrato_zig!E:E,Conciliacao!A95,df_extrato_zig!D:D,"Saque")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6">
        <f>SUMIFS(df_mutuos!H:H,df_mutuos!B:B,Conciliacao!A95)</f>
        <v>0</v>
      </c>
      <c r="F95" s="7">
        <f>SUMIFS(df_extratos!I:I,df_extratos!F:F,Conciliacao!BA95,df_extratos!G:G,"CREDITO")+SUMIFS(df_extratos!I:I,df_extratos!F:F,Conciliacao!A95,df_extratos!G:G,"CREDITO")</f>
        <v>0</v>
      </c>
      <c r="G95" s="9">
        <f t="shared" si="8"/>
        <v>0</v>
      </c>
      <c r="H95" s="4">
        <f>SUMIFS(df_blueme_sem_parcelamento!E:E,df_blueme_sem_parcelamento!H:H,Conciliacao!A95,df_blueme_sem_parcelamento!D:D,"&lt;&gt;ZIGPAY LTDAS -ME")*(-1)</f>
        <v>0</v>
      </c>
      <c r="I95" s="4">
        <f>SUMIFS(df_blueme_com_parcelamento!J:J,df_blueme_com_parcelamento!M:M,Conciliacao!A95)*(-1)</f>
        <v>0</v>
      </c>
      <c r="J95" s="8">
        <f>SUMIFS(df_mutuos!I:I,df_mutuos!B:B,Conciliacao!A95)*(-1)</f>
        <v>0</v>
      </c>
      <c r="K95" s="10">
        <f>SUMIFS(df_extratos!I:I,df_extratos!F:F,Conciliacao!BA95,df_extratos!G:G,"DEBITO")+SUMIFS(df_extratos!I:I,df_extratos!F:F,Conciliacao!A95,df_extratos!G:G,"DEBITO")</f>
        <v>0</v>
      </c>
      <c r="L95" s="11">
        <f t="shared" si="9"/>
        <v>0</v>
      </c>
      <c r="M95" s="22">
        <f t="shared" si="10"/>
        <v>0</v>
      </c>
      <c r="BA95" s="20">
        <v>45751.5</v>
      </c>
    </row>
    <row r="96" spans="1:53" x14ac:dyDescent="0.3">
      <c r="A96" s="5">
        <f t="shared" si="11"/>
        <v>45752</v>
      </c>
      <c r="B96" s="3">
        <f>-SUMIFS(df_extrato_zig!G:G,df_extrato_zig!E:E,Conciliacao!A96,df_extrato_zig!D:D,"Saque")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6">
        <f>SUMIFS(df_mutuos!H:H,df_mutuos!B:B,Conciliacao!A96)</f>
        <v>0</v>
      </c>
      <c r="F96" s="7">
        <f>SUMIFS(df_extratos!I:I,df_extratos!F:F,Conciliacao!BA96,df_extratos!G:G,"CREDITO")+SUMIFS(df_extratos!I:I,df_extratos!F:F,Conciliacao!A96,df_extratos!G:G,"CREDITO")</f>
        <v>0</v>
      </c>
      <c r="G96" s="9">
        <f t="shared" si="8"/>
        <v>0</v>
      </c>
      <c r="H96" s="4">
        <f>SUMIFS(df_blueme_sem_parcelamento!E:E,df_blueme_sem_parcelamento!H:H,Conciliacao!A96,df_blueme_sem_parcelamento!D:D,"&lt;&gt;ZIGPAY LTDAS -ME")*(-1)</f>
        <v>0</v>
      </c>
      <c r="I96" s="4">
        <f>SUMIFS(df_blueme_com_parcelamento!J:J,df_blueme_com_parcelamento!M:M,Conciliacao!A96)*(-1)</f>
        <v>0</v>
      </c>
      <c r="J96" s="8">
        <f>SUMIFS(df_mutuos!I:I,df_mutuos!B:B,Conciliacao!A96)*(-1)</f>
        <v>0</v>
      </c>
      <c r="K96" s="10">
        <f>SUMIFS(df_extratos!I:I,df_extratos!F:F,Conciliacao!BA96,df_extratos!G:G,"DEBITO")+SUMIFS(df_extratos!I:I,df_extratos!F:F,Conciliacao!A96,df_extratos!G:G,"DEBITO")</f>
        <v>0</v>
      </c>
      <c r="L96" s="11">
        <f t="shared" si="9"/>
        <v>0</v>
      </c>
      <c r="M96" s="22">
        <f t="shared" si="10"/>
        <v>0</v>
      </c>
      <c r="BA96" s="20">
        <v>45752.5</v>
      </c>
    </row>
    <row r="97" spans="1:53" x14ac:dyDescent="0.3">
      <c r="A97" s="5">
        <f t="shared" si="11"/>
        <v>45753</v>
      </c>
      <c r="B97" s="3">
        <f>-SUMIFS(df_extrato_zig!G:G,df_extrato_zig!E:E,Conciliacao!A97,df_extrato_zig!D:D,"Saque")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6">
        <f>SUMIFS(df_mutuos!H:H,df_mutuos!B:B,Conciliacao!A97)</f>
        <v>0</v>
      </c>
      <c r="F97" s="7">
        <f>SUMIFS(df_extratos!I:I,df_extratos!F:F,Conciliacao!BA97,df_extratos!G:G,"CREDITO")+SUMIFS(df_extratos!I:I,df_extratos!F:F,Conciliacao!A97,df_extratos!G:G,"CREDITO")</f>
        <v>0</v>
      </c>
      <c r="G97" s="9">
        <f t="shared" si="8"/>
        <v>0</v>
      </c>
      <c r="H97" s="4">
        <f>SUMIFS(df_blueme_sem_parcelamento!E:E,df_blueme_sem_parcelamento!H:H,Conciliacao!A97,df_blueme_sem_parcelamento!D:D,"&lt;&gt;ZIGPAY LTDAS -ME")*(-1)</f>
        <v>0</v>
      </c>
      <c r="I97" s="4">
        <f>SUMIFS(df_blueme_com_parcelamento!J:J,df_blueme_com_parcelamento!M:M,Conciliacao!A97)*(-1)</f>
        <v>0</v>
      </c>
      <c r="J97" s="8">
        <f>SUMIFS(df_mutuos!I:I,df_mutuos!B:B,Conciliacao!A97)*(-1)</f>
        <v>0</v>
      </c>
      <c r="K97" s="10">
        <f>SUMIFS(df_extratos!I:I,df_extratos!F:F,Conciliacao!BA97,df_extratos!G:G,"DEBITO")+SUMIFS(df_extratos!I:I,df_extratos!F:F,Conciliacao!A97,df_extratos!G:G,"DEBITO")</f>
        <v>0</v>
      </c>
      <c r="L97" s="11">
        <f t="shared" si="9"/>
        <v>0</v>
      </c>
      <c r="M97" s="22">
        <f t="shared" si="10"/>
        <v>0</v>
      </c>
      <c r="BA97" s="20">
        <v>45753.5</v>
      </c>
    </row>
    <row r="98" spans="1:53" x14ac:dyDescent="0.3">
      <c r="A98" s="5">
        <f t="shared" si="11"/>
        <v>45754</v>
      </c>
      <c r="B98" s="3">
        <f>-SUMIFS(df_extrato_zig!G:G,df_extrato_zig!E:E,Conciliacao!A98,df_extrato_zig!D:D,"Saque")</f>
        <v>0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6">
        <f>SUMIFS(df_mutuos!H:H,df_mutuos!B:B,Conciliacao!A98)</f>
        <v>0</v>
      </c>
      <c r="F98" s="7">
        <f>SUMIFS(df_extratos!I:I,df_extratos!F:F,Conciliacao!BA98,df_extratos!G:G,"CREDITO")+SUMIFS(df_extratos!I:I,df_extratos!F:F,Conciliacao!A98,df_extratos!G:G,"CREDITO")</f>
        <v>0</v>
      </c>
      <c r="G98" s="9">
        <f t="shared" ref="G98:G129" si="12">F98-SUM(B98:E98)</f>
        <v>0</v>
      </c>
      <c r="H98" s="4">
        <f>SUMIFS(df_blueme_sem_parcelamento!E:E,df_blueme_sem_parcelamento!H:H,Conciliacao!A98,df_blueme_sem_parcelamento!D:D,"&lt;&gt;ZIGPAY LTDAS -ME")*(-1)</f>
        <v>0</v>
      </c>
      <c r="I98" s="4">
        <f>SUMIFS(df_blueme_com_parcelamento!J:J,df_blueme_com_parcelamento!M:M,Conciliacao!A98)*(-1)</f>
        <v>0</v>
      </c>
      <c r="J98" s="8">
        <f>SUMIFS(df_mutuos!I:I,df_mutuos!B:B,Conciliacao!A98)*(-1)</f>
        <v>0</v>
      </c>
      <c r="K98" s="10">
        <f>SUMIFS(df_extratos!I:I,df_extratos!F:F,Conciliacao!BA98,df_extratos!G:G,"DEBITO")+SUMIFS(df_extratos!I:I,df_extratos!F:F,Conciliacao!A98,df_extratos!G:G,"DEBITO")</f>
        <v>0</v>
      </c>
      <c r="L98" s="11">
        <f t="shared" ref="L98:L129" si="13">K98-SUM(H98:J98)</f>
        <v>0</v>
      </c>
      <c r="M98" s="22">
        <f t="shared" ref="M98:M129" si="14">L98+G98</f>
        <v>0</v>
      </c>
      <c r="BA98" s="20">
        <v>45754.5</v>
      </c>
    </row>
    <row r="99" spans="1:53" x14ac:dyDescent="0.3">
      <c r="A99" s="5">
        <f t="shared" ref="A99:A121" si="15">A98+1</f>
        <v>45755</v>
      </c>
      <c r="B99" s="3">
        <f>-SUMIFS(df_extrato_zig!G:G,df_extrato_zig!E:E,Conciliacao!A99,df_extrato_zig!D:D,"Saque")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6">
        <f>SUMIFS(df_mutuos!H:H,df_mutuos!B:B,Conciliacao!A99)</f>
        <v>0</v>
      </c>
      <c r="F99" s="7">
        <f>SUMIFS(df_extratos!I:I,df_extratos!F:F,Conciliacao!BA99,df_extratos!G:G,"CREDITO")+SUMIFS(df_extratos!I:I,df_extratos!F:F,Conciliacao!A99,df_extratos!G:G,"CREDITO")</f>
        <v>0</v>
      </c>
      <c r="G99" s="9">
        <f t="shared" si="12"/>
        <v>0</v>
      </c>
      <c r="H99" s="4">
        <f>SUMIFS(df_blueme_sem_parcelamento!E:E,df_blueme_sem_parcelamento!H:H,Conciliacao!A99,df_blueme_sem_parcelamento!D:D,"&lt;&gt;ZIGPAY LTDAS -ME")*(-1)</f>
        <v>0</v>
      </c>
      <c r="I99" s="4">
        <f>SUMIFS(df_blueme_com_parcelamento!J:J,df_blueme_com_parcelamento!M:M,Conciliacao!A99)*(-1)</f>
        <v>0</v>
      </c>
      <c r="J99" s="8">
        <f>SUMIFS(df_mutuos!I:I,df_mutuos!B:B,Conciliacao!A99)*(-1)</f>
        <v>0</v>
      </c>
      <c r="K99" s="10">
        <f>SUMIFS(df_extratos!I:I,df_extratos!F:F,Conciliacao!BA99,df_extratos!G:G,"DEBITO")+SUMIFS(df_extratos!I:I,df_extratos!F:F,Conciliacao!A99,df_extratos!G:G,"DEBITO")</f>
        <v>0</v>
      </c>
      <c r="L99" s="11">
        <f t="shared" si="13"/>
        <v>0</v>
      </c>
      <c r="M99" s="22">
        <f t="shared" si="14"/>
        <v>0</v>
      </c>
      <c r="BA99" s="20">
        <v>45755.5</v>
      </c>
    </row>
    <row r="100" spans="1:53" x14ac:dyDescent="0.3">
      <c r="A100" s="5">
        <f t="shared" si="15"/>
        <v>45756</v>
      </c>
      <c r="B100" s="3">
        <f>-SUMIFS(df_extrato_zig!G:G,df_extrato_zig!E:E,Conciliacao!A100,df_extrato_zig!D:D,"Saque")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6">
        <f>SUMIFS(df_mutuos!H:H,df_mutuos!B:B,Conciliacao!A100)</f>
        <v>0</v>
      </c>
      <c r="F100" s="7">
        <f>SUMIFS(df_extratos!I:I,df_extratos!F:F,Conciliacao!BA100,df_extratos!G:G,"CREDITO")+SUMIFS(df_extratos!I:I,df_extratos!F:F,Conciliacao!A100,df_extratos!G:G,"CREDITO")</f>
        <v>0</v>
      </c>
      <c r="G100" s="9">
        <f t="shared" si="12"/>
        <v>0</v>
      </c>
      <c r="H100" s="4">
        <f>SUMIFS(df_blueme_sem_parcelamento!E:E,df_blueme_sem_parcelamento!H:H,Conciliacao!A100,df_blueme_sem_parcelamento!D:D,"&lt;&gt;ZIGPAY LTDAS -ME")*(-1)</f>
        <v>0</v>
      </c>
      <c r="I100" s="4">
        <f>SUMIFS(df_blueme_com_parcelamento!J:J,df_blueme_com_parcelamento!M:M,Conciliacao!A100)*(-1)</f>
        <v>0</v>
      </c>
      <c r="J100" s="8">
        <f>SUMIFS(df_mutuos!I:I,df_mutuos!B:B,Conciliacao!A100)*(-1)</f>
        <v>0</v>
      </c>
      <c r="K100" s="10">
        <f>SUMIFS(df_extratos!I:I,df_extratos!F:F,Conciliacao!BA100,df_extratos!G:G,"DEBITO")+SUMIFS(df_extratos!I:I,df_extratos!F:F,Conciliacao!A100,df_extratos!G:G,"DEBITO")</f>
        <v>0</v>
      </c>
      <c r="L100" s="11">
        <f t="shared" si="13"/>
        <v>0</v>
      </c>
      <c r="M100" s="22">
        <f t="shared" si="14"/>
        <v>0</v>
      </c>
      <c r="BA100" s="20">
        <v>45756.5</v>
      </c>
    </row>
    <row r="101" spans="1:53" x14ac:dyDescent="0.3">
      <c r="A101" s="5">
        <f t="shared" si="15"/>
        <v>45757</v>
      </c>
      <c r="B101" s="3">
        <f>-SUMIFS(df_extrato_zig!G:G,df_extrato_zig!E:E,Conciliacao!A101,df_extrato_zig!D:D,"Saque")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0</v>
      </c>
      <c r="E101" s="6">
        <f>SUMIFS(df_mutuos!H:H,df_mutuos!B:B,Conciliacao!A101)</f>
        <v>0</v>
      </c>
      <c r="F101" s="7">
        <f>SUMIFS(df_extratos!I:I,df_extratos!F:F,Conciliacao!BA101,df_extratos!G:G,"CREDITO")+SUMIFS(df_extratos!I:I,df_extratos!F:F,Conciliacao!A101,df_extratos!G:G,"CREDITO")</f>
        <v>0</v>
      </c>
      <c r="G101" s="9">
        <f t="shared" si="12"/>
        <v>0</v>
      </c>
      <c r="H101" s="4">
        <f>SUMIFS(df_blueme_sem_parcelamento!E:E,df_blueme_sem_parcelamento!H:H,Conciliacao!A101,df_blueme_sem_parcelamento!D:D,"&lt;&gt;ZIGPAY LTDAS -ME")*(-1)</f>
        <v>0</v>
      </c>
      <c r="I101" s="4">
        <f>SUMIFS(df_blueme_com_parcelamento!J:J,df_blueme_com_parcelamento!M:M,Conciliacao!A101)*(-1)</f>
        <v>0</v>
      </c>
      <c r="J101" s="8">
        <f>SUMIFS(df_mutuos!I:I,df_mutuos!B:B,Conciliacao!A101)*(-1)</f>
        <v>0</v>
      </c>
      <c r="K101" s="10">
        <f>SUMIFS(df_extratos!I:I,df_extratos!F:F,Conciliacao!BA101,df_extratos!G:G,"DEBITO")+SUMIFS(df_extratos!I:I,df_extratos!F:F,Conciliacao!A101,df_extratos!G:G,"DEBITO")</f>
        <v>0</v>
      </c>
      <c r="L101" s="11">
        <f t="shared" si="13"/>
        <v>0</v>
      </c>
      <c r="M101" s="22">
        <f t="shared" si="14"/>
        <v>0</v>
      </c>
      <c r="BA101" s="20">
        <v>45757.5</v>
      </c>
    </row>
    <row r="102" spans="1:53" x14ac:dyDescent="0.3">
      <c r="A102" s="5">
        <f t="shared" si="15"/>
        <v>45758</v>
      </c>
      <c r="B102" s="3">
        <f>-SUMIFS(df_extrato_zig!G:G,df_extrato_zig!E:E,Conciliacao!A102,df_extrato_zig!D:D,"Saque")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0</v>
      </c>
      <c r="E102" s="6">
        <f>SUMIFS(df_mutuos!H:H,df_mutuos!B:B,Conciliacao!A102)</f>
        <v>0</v>
      </c>
      <c r="F102" s="7">
        <f>SUMIFS(df_extratos!I:I,df_extratos!F:F,Conciliacao!BA102,df_extratos!G:G,"CREDITO")+SUMIFS(df_extratos!I:I,df_extratos!F:F,Conciliacao!A102,df_extratos!G:G,"CREDITO")</f>
        <v>0</v>
      </c>
      <c r="G102" s="9">
        <f t="shared" si="12"/>
        <v>0</v>
      </c>
      <c r="H102" s="4">
        <f>SUMIFS(df_blueme_sem_parcelamento!E:E,df_blueme_sem_parcelamento!H:H,Conciliacao!A102,df_blueme_sem_parcelamento!D:D,"&lt;&gt;ZIGPAY LTDAS -ME")*(-1)</f>
        <v>0</v>
      </c>
      <c r="I102" s="4">
        <f>SUMIFS(df_blueme_com_parcelamento!J:J,df_blueme_com_parcelamento!M:M,Conciliacao!A102)*(-1)</f>
        <v>0</v>
      </c>
      <c r="J102" s="8">
        <f>SUMIFS(df_mutuos!I:I,df_mutuos!B:B,Conciliacao!A102)*(-1)</f>
        <v>0</v>
      </c>
      <c r="K102" s="10">
        <f>SUMIFS(df_extratos!I:I,df_extratos!F:F,Conciliacao!BA102,df_extratos!G:G,"DEBITO")+SUMIFS(df_extratos!I:I,df_extratos!F:F,Conciliacao!A102,df_extratos!G:G,"DEBITO")</f>
        <v>0</v>
      </c>
      <c r="L102" s="11">
        <f t="shared" si="13"/>
        <v>0</v>
      </c>
      <c r="M102" s="22">
        <f t="shared" si="14"/>
        <v>0</v>
      </c>
      <c r="BA102" s="20">
        <v>45758.5</v>
      </c>
    </row>
    <row r="103" spans="1:53" x14ac:dyDescent="0.3">
      <c r="A103" s="5">
        <f t="shared" si="15"/>
        <v>45759</v>
      </c>
      <c r="B103" s="3">
        <f>-SUMIFS(df_extrato_zig!G:G,df_extrato_zig!E:E,Conciliacao!A103,df_extrato_zig!D:D,"Saque")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6">
        <f>SUMIFS(df_mutuos!H:H,df_mutuos!B:B,Conciliacao!A103)</f>
        <v>0</v>
      </c>
      <c r="F103" s="7">
        <f>SUMIFS(df_extratos!I:I,df_extratos!F:F,Conciliacao!BA103,df_extratos!G:G,"CREDITO")+SUMIFS(df_extratos!I:I,df_extratos!F:F,Conciliacao!A103,df_extratos!G:G,"CREDITO")</f>
        <v>0</v>
      </c>
      <c r="G103" s="9">
        <f t="shared" si="12"/>
        <v>0</v>
      </c>
      <c r="H103" s="4">
        <f>SUMIFS(df_blueme_sem_parcelamento!E:E,df_blueme_sem_parcelamento!H:H,Conciliacao!A103,df_blueme_sem_parcelamento!D:D,"&lt;&gt;ZIGPAY LTDAS -ME")*(-1)</f>
        <v>0</v>
      </c>
      <c r="I103" s="4">
        <f>SUMIFS(df_blueme_com_parcelamento!J:J,df_blueme_com_parcelamento!M:M,Conciliacao!A103)*(-1)</f>
        <v>0</v>
      </c>
      <c r="J103" s="8">
        <f>SUMIFS(df_mutuos!I:I,df_mutuos!B:B,Conciliacao!A103)*(-1)</f>
        <v>0</v>
      </c>
      <c r="K103" s="10">
        <f>SUMIFS(df_extratos!I:I,df_extratos!F:F,Conciliacao!BA103,df_extratos!G:G,"DEBITO")+SUMIFS(df_extratos!I:I,df_extratos!F:F,Conciliacao!A103,df_extratos!G:G,"DEBITO")</f>
        <v>0</v>
      </c>
      <c r="L103" s="11">
        <f t="shared" si="13"/>
        <v>0</v>
      </c>
      <c r="M103" s="22">
        <f t="shared" si="14"/>
        <v>0</v>
      </c>
      <c r="BA103" s="20">
        <v>45759.5</v>
      </c>
    </row>
    <row r="104" spans="1:53" x14ac:dyDescent="0.3">
      <c r="A104" s="5">
        <f t="shared" si="15"/>
        <v>45760</v>
      </c>
      <c r="B104" s="3">
        <f>-SUMIFS(df_extrato_zig!G:G,df_extrato_zig!E:E,Conciliacao!A104,df_extrato_zig!D:D,"Saque")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6">
        <f>SUMIFS(df_mutuos!H:H,df_mutuos!B:B,Conciliacao!A104)</f>
        <v>0</v>
      </c>
      <c r="F104" s="7">
        <f>SUMIFS(df_extratos!I:I,df_extratos!F:F,Conciliacao!BA104,df_extratos!G:G,"CREDITO")+SUMIFS(df_extratos!I:I,df_extratos!F:F,Conciliacao!A104,df_extratos!G:G,"CREDITO")</f>
        <v>0</v>
      </c>
      <c r="G104" s="9">
        <f t="shared" si="12"/>
        <v>0</v>
      </c>
      <c r="H104" s="4">
        <f>SUMIFS(df_blueme_sem_parcelamento!E:E,df_blueme_sem_parcelamento!H:H,Conciliacao!A104,df_blueme_sem_parcelamento!D:D,"&lt;&gt;ZIGPAY LTDAS -ME")*(-1)</f>
        <v>0</v>
      </c>
      <c r="I104" s="4">
        <f>SUMIFS(df_blueme_com_parcelamento!J:J,df_blueme_com_parcelamento!M:M,Conciliacao!A104)*(-1)</f>
        <v>0</v>
      </c>
      <c r="J104" s="8">
        <f>SUMIFS(df_mutuos!I:I,df_mutuos!B:B,Conciliacao!A104)*(-1)</f>
        <v>0</v>
      </c>
      <c r="K104" s="10">
        <f>SUMIFS(df_extratos!I:I,df_extratos!F:F,Conciliacao!BA104,df_extratos!G:G,"DEBITO")+SUMIFS(df_extratos!I:I,df_extratos!F:F,Conciliacao!A104,df_extratos!G:G,"DEBITO")</f>
        <v>0</v>
      </c>
      <c r="L104" s="11">
        <f t="shared" si="13"/>
        <v>0</v>
      </c>
      <c r="M104" s="22">
        <f t="shared" si="14"/>
        <v>0</v>
      </c>
      <c r="BA104" s="20">
        <v>45760.5</v>
      </c>
    </row>
    <row r="105" spans="1:53" x14ac:dyDescent="0.3">
      <c r="A105" s="5">
        <f t="shared" si="15"/>
        <v>45761</v>
      </c>
      <c r="B105" s="3">
        <f>-SUMIFS(df_extrato_zig!G:G,df_extrato_zig!E:E,Conciliacao!A105,df_extrato_zig!D:D,"Saque")</f>
        <v>0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0</v>
      </c>
      <c r="E105" s="6">
        <f>SUMIFS(df_mutuos!H:H,df_mutuos!B:B,Conciliacao!A105)</f>
        <v>0</v>
      </c>
      <c r="F105" s="7">
        <f>SUMIFS(df_extratos!I:I,df_extratos!F:F,Conciliacao!BA105,df_extratos!G:G,"CREDITO")+SUMIFS(df_extratos!I:I,df_extratos!F:F,Conciliacao!A105,df_extratos!G:G,"CREDITO")</f>
        <v>0</v>
      </c>
      <c r="G105" s="9">
        <f t="shared" si="12"/>
        <v>0</v>
      </c>
      <c r="H105" s="4">
        <f>SUMIFS(df_blueme_sem_parcelamento!E:E,df_blueme_sem_parcelamento!H:H,Conciliacao!A105,df_blueme_sem_parcelamento!D:D,"&lt;&gt;ZIGPAY LTDAS -ME")*(-1)</f>
        <v>0</v>
      </c>
      <c r="I105" s="4">
        <f>SUMIFS(df_blueme_com_parcelamento!J:J,df_blueme_com_parcelamento!M:M,Conciliacao!A105)*(-1)</f>
        <v>0</v>
      </c>
      <c r="J105" s="8">
        <f>SUMIFS(df_mutuos!I:I,df_mutuos!B:B,Conciliacao!A105)*(-1)</f>
        <v>0</v>
      </c>
      <c r="K105" s="10">
        <f>SUMIFS(df_extratos!I:I,df_extratos!F:F,Conciliacao!BA105,df_extratos!G:G,"DEBITO")+SUMIFS(df_extratos!I:I,df_extratos!F:F,Conciliacao!A105,df_extratos!G:G,"DEBITO")</f>
        <v>0</v>
      </c>
      <c r="L105" s="11">
        <f t="shared" si="13"/>
        <v>0</v>
      </c>
      <c r="M105" s="22">
        <f t="shared" si="14"/>
        <v>0</v>
      </c>
      <c r="BA105" s="20">
        <v>45761.5</v>
      </c>
    </row>
    <row r="106" spans="1:53" x14ac:dyDescent="0.3">
      <c r="A106" s="5">
        <f t="shared" si="15"/>
        <v>45762</v>
      </c>
      <c r="B106" s="3">
        <f>-SUMIFS(df_extrato_zig!G:G,df_extrato_zig!E:E,Conciliacao!A106,df_extrato_zig!D:D,"Saque")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0</v>
      </c>
      <c r="E106" s="6">
        <f>SUMIFS(df_mutuos!H:H,df_mutuos!B:B,Conciliacao!A106)</f>
        <v>0</v>
      </c>
      <c r="F106" s="7">
        <f>SUMIFS(df_extratos!I:I,df_extratos!F:F,Conciliacao!BA106,df_extratos!G:G,"CREDITO")+SUMIFS(df_extratos!I:I,df_extratos!F:F,Conciliacao!A106,df_extratos!G:G,"CREDITO")</f>
        <v>0</v>
      </c>
      <c r="G106" s="9">
        <f t="shared" si="12"/>
        <v>0</v>
      </c>
      <c r="H106" s="4">
        <f>SUMIFS(df_blueme_sem_parcelamento!E:E,df_blueme_sem_parcelamento!H:H,Conciliacao!A106,df_blueme_sem_parcelamento!D:D,"&lt;&gt;ZIGPAY LTDAS -ME")*(-1)</f>
        <v>0</v>
      </c>
      <c r="I106" s="4">
        <f>SUMIFS(df_blueme_com_parcelamento!J:J,df_blueme_com_parcelamento!M:M,Conciliacao!A106)*(-1)</f>
        <v>0</v>
      </c>
      <c r="J106" s="8">
        <f>SUMIFS(df_mutuos!I:I,df_mutuos!B:B,Conciliacao!A106)*(-1)</f>
        <v>0</v>
      </c>
      <c r="K106" s="10">
        <f>SUMIFS(df_extratos!I:I,df_extratos!F:F,Conciliacao!BA106,df_extratos!G:G,"DEBITO")+SUMIFS(df_extratos!I:I,df_extratos!F:F,Conciliacao!A106,df_extratos!G:G,"DEBITO")</f>
        <v>0</v>
      </c>
      <c r="L106" s="11">
        <f t="shared" si="13"/>
        <v>0</v>
      </c>
      <c r="M106" s="22">
        <f t="shared" si="14"/>
        <v>0</v>
      </c>
      <c r="BA106" s="20">
        <v>45762.5</v>
      </c>
    </row>
    <row r="107" spans="1:53" x14ac:dyDescent="0.3">
      <c r="A107" s="5">
        <f t="shared" si="15"/>
        <v>45763</v>
      </c>
      <c r="B107" s="3">
        <f>-SUMIFS(df_extrato_zig!G:G,df_extrato_zig!E:E,Conciliacao!A107,df_extrato_zig!D:D,"Saque")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0</v>
      </c>
      <c r="E107" s="6">
        <f>SUMIFS(df_mutuos!H:H,df_mutuos!B:B,Conciliacao!A107)</f>
        <v>0</v>
      </c>
      <c r="F107" s="7">
        <f>SUMIFS(df_extratos!I:I,df_extratos!F:F,Conciliacao!BA107,df_extratos!G:G,"CREDITO")+SUMIFS(df_extratos!I:I,df_extratos!F:F,Conciliacao!A107,df_extratos!G:G,"CREDITO")</f>
        <v>0</v>
      </c>
      <c r="G107" s="9">
        <f t="shared" si="12"/>
        <v>0</v>
      </c>
      <c r="H107" s="4">
        <f>SUMIFS(df_blueme_sem_parcelamento!E:E,df_blueme_sem_parcelamento!H:H,Conciliacao!A107,df_blueme_sem_parcelamento!D:D,"&lt;&gt;ZIGPAY LTDAS -ME")*(-1)</f>
        <v>0</v>
      </c>
      <c r="I107" s="4">
        <f>SUMIFS(df_blueme_com_parcelamento!J:J,df_blueme_com_parcelamento!M:M,Conciliacao!A107)*(-1)</f>
        <v>0</v>
      </c>
      <c r="J107" s="8">
        <f>SUMIFS(df_mutuos!I:I,df_mutuos!B:B,Conciliacao!A107)*(-1)</f>
        <v>0</v>
      </c>
      <c r="K107" s="10">
        <f>SUMIFS(df_extratos!I:I,df_extratos!F:F,Conciliacao!BA107,df_extratos!G:G,"DEBITO")+SUMIFS(df_extratos!I:I,df_extratos!F:F,Conciliacao!A107,df_extratos!G:G,"DEBITO")</f>
        <v>0</v>
      </c>
      <c r="L107" s="11">
        <f t="shared" si="13"/>
        <v>0</v>
      </c>
      <c r="M107" s="22">
        <f t="shared" si="14"/>
        <v>0</v>
      </c>
      <c r="BA107" s="20">
        <v>45763.5</v>
      </c>
    </row>
    <row r="108" spans="1:53" x14ac:dyDescent="0.3">
      <c r="A108" s="5">
        <f t="shared" si="15"/>
        <v>45764</v>
      </c>
      <c r="B108" s="3">
        <f>-SUMIFS(df_extrato_zig!G:G,df_extrato_zig!E:E,Conciliacao!A108,df_extrato_zig!D:D,"Saque")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0</v>
      </c>
      <c r="E108" s="6">
        <f>SUMIFS(df_mutuos!H:H,df_mutuos!B:B,Conciliacao!A108)</f>
        <v>0</v>
      </c>
      <c r="F108" s="7">
        <f>SUMIFS(df_extratos!I:I,df_extratos!F:F,Conciliacao!BA108,df_extratos!G:G,"CREDITO")+SUMIFS(df_extratos!I:I,df_extratos!F:F,Conciliacao!A108,df_extratos!G:G,"CREDITO")</f>
        <v>0</v>
      </c>
      <c r="G108" s="9">
        <f t="shared" si="12"/>
        <v>0</v>
      </c>
      <c r="H108" s="4">
        <f>SUMIFS(df_blueme_sem_parcelamento!E:E,df_blueme_sem_parcelamento!H:H,Conciliacao!A108,df_blueme_sem_parcelamento!D:D,"&lt;&gt;ZIGPAY LTDAS -ME")*(-1)</f>
        <v>0</v>
      </c>
      <c r="I108" s="4">
        <f>SUMIFS(df_blueme_com_parcelamento!J:J,df_blueme_com_parcelamento!M:M,Conciliacao!A108)*(-1)</f>
        <v>0</v>
      </c>
      <c r="J108" s="8">
        <f>SUMIFS(df_mutuos!I:I,df_mutuos!B:B,Conciliacao!A108)*(-1)</f>
        <v>0</v>
      </c>
      <c r="K108" s="10">
        <f>SUMIFS(df_extratos!I:I,df_extratos!F:F,Conciliacao!BA108,df_extratos!G:G,"DEBITO")+SUMIFS(df_extratos!I:I,df_extratos!F:F,Conciliacao!A108,df_extratos!G:G,"DEBITO")</f>
        <v>0</v>
      </c>
      <c r="L108" s="11">
        <f t="shared" si="13"/>
        <v>0</v>
      </c>
      <c r="M108" s="22">
        <f t="shared" si="14"/>
        <v>0</v>
      </c>
      <c r="BA108" s="20">
        <v>45764.5</v>
      </c>
    </row>
    <row r="109" spans="1:53" x14ac:dyDescent="0.3">
      <c r="A109" s="5">
        <f t="shared" si="15"/>
        <v>45765</v>
      </c>
      <c r="B109" s="3">
        <f>-SUMIFS(df_extrato_zig!G:G,df_extrato_zig!E:E,Conciliacao!A109,df_extrato_zig!D:D,"Saque")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6">
        <f>SUMIFS(df_mutuos!H:H,df_mutuos!B:B,Conciliacao!A109)</f>
        <v>0</v>
      </c>
      <c r="F109" s="7">
        <f>SUMIFS(df_extratos!I:I,df_extratos!F:F,Conciliacao!BA109,df_extratos!G:G,"CREDITO")+SUMIFS(df_extratos!I:I,df_extratos!F:F,Conciliacao!A109,df_extratos!G:G,"CREDITO")</f>
        <v>0</v>
      </c>
      <c r="G109" s="9">
        <f t="shared" si="12"/>
        <v>0</v>
      </c>
      <c r="H109" s="4">
        <f>SUMIFS(df_blueme_sem_parcelamento!E:E,df_blueme_sem_parcelamento!H:H,Conciliacao!A109,df_blueme_sem_parcelamento!D:D,"&lt;&gt;ZIGPAY LTDAS -ME")*(-1)</f>
        <v>0</v>
      </c>
      <c r="I109" s="4">
        <f>SUMIFS(df_blueme_com_parcelamento!J:J,df_blueme_com_parcelamento!M:M,Conciliacao!A109)*(-1)</f>
        <v>0</v>
      </c>
      <c r="J109" s="8">
        <f>SUMIFS(df_mutuos!I:I,df_mutuos!B:B,Conciliacao!A109)*(-1)</f>
        <v>0</v>
      </c>
      <c r="K109" s="10">
        <f>SUMIFS(df_extratos!I:I,df_extratos!F:F,Conciliacao!BA109,df_extratos!G:G,"DEBITO")+SUMIFS(df_extratos!I:I,df_extratos!F:F,Conciliacao!A109,df_extratos!G:G,"DEBITO")</f>
        <v>0</v>
      </c>
      <c r="L109" s="11">
        <f t="shared" si="13"/>
        <v>0</v>
      </c>
      <c r="M109" s="22">
        <f t="shared" si="14"/>
        <v>0</v>
      </c>
      <c r="BA109" s="20">
        <v>45765.5</v>
      </c>
    </row>
    <row r="110" spans="1:53" x14ac:dyDescent="0.3">
      <c r="A110" s="5">
        <f t="shared" si="15"/>
        <v>45766</v>
      </c>
      <c r="B110" s="3">
        <f>-SUMIFS(df_extrato_zig!G:G,df_extrato_zig!E:E,Conciliacao!A110,df_extrato_zig!D:D,"Saque")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6">
        <f>SUMIFS(df_mutuos!H:H,df_mutuos!B:B,Conciliacao!A110)</f>
        <v>0</v>
      </c>
      <c r="F110" s="7">
        <f>SUMIFS(df_extratos!I:I,df_extratos!F:F,Conciliacao!BA110,df_extratos!G:G,"CREDITO")+SUMIFS(df_extratos!I:I,df_extratos!F:F,Conciliacao!A110,df_extratos!G:G,"CREDITO")</f>
        <v>0</v>
      </c>
      <c r="G110" s="9">
        <f t="shared" si="12"/>
        <v>0</v>
      </c>
      <c r="H110" s="4">
        <f>SUMIFS(df_blueme_sem_parcelamento!E:E,df_blueme_sem_parcelamento!H:H,Conciliacao!A110,df_blueme_sem_parcelamento!D:D,"&lt;&gt;ZIGPAY LTDAS -ME")*(-1)</f>
        <v>0</v>
      </c>
      <c r="I110" s="4">
        <f>SUMIFS(df_blueme_com_parcelamento!J:J,df_blueme_com_parcelamento!M:M,Conciliacao!A110)*(-1)</f>
        <v>0</v>
      </c>
      <c r="J110" s="8">
        <f>SUMIFS(df_mutuos!I:I,df_mutuos!B:B,Conciliacao!A110)*(-1)</f>
        <v>0</v>
      </c>
      <c r="K110" s="10">
        <f>SUMIFS(df_extratos!I:I,df_extratos!F:F,Conciliacao!BA110,df_extratos!G:G,"DEBITO")+SUMIFS(df_extratos!I:I,df_extratos!F:F,Conciliacao!A110,df_extratos!G:G,"DEBITO")</f>
        <v>0</v>
      </c>
      <c r="L110" s="11">
        <f t="shared" si="13"/>
        <v>0</v>
      </c>
      <c r="M110" s="22">
        <f t="shared" si="14"/>
        <v>0</v>
      </c>
      <c r="BA110" s="20">
        <v>45766.5</v>
      </c>
    </row>
    <row r="111" spans="1:53" x14ac:dyDescent="0.3">
      <c r="A111" s="5">
        <f t="shared" si="15"/>
        <v>45767</v>
      </c>
      <c r="B111" s="3">
        <f>-SUMIFS(df_extrato_zig!G:G,df_extrato_zig!E:E,Conciliacao!A111,df_extrato_zig!D:D,"Saque")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6">
        <f>SUMIFS(df_mutuos!H:H,df_mutuos!B:B,Conciliacao!A111)</f>
        <v>0</v>
      </c>
      <c r="F111" s="7">
        <f>SUMIFS(df_extratos!I:I,df_extratos!F:F,Conciliacao!BA111,df_extratos!G:G,"CREDITO")+SUMIFS(df_extratos!I:I,df_extratos!F:F,Conciliacao!A111,df_extratos!G:G,"CREDITO")</f>
        <v>0</v>
      </c>
      <c r="G111" s="9">
        <f t="shared" si="12"/>
        <v>0</v>
      </c>
      <c r="H111" s="4">
        <f>SUMIFS(df_blueme_sem_parcelamento!E:E,df_blueme_sem_parcelamento!H:H,Conciliacao!A111,df_blueme_sem_parcelamento!D:D,"&lt;&gt;ZIGPAY LTDAS -ME")*(-1)</f>
        <v>0</v>
      </c>
      <c r="I111" s="4">
        <f>SUMIFS(df_blueme_com_parcelamento!J:J,df_blueme_com_parcelamento!M:M,Conciliacao!A111)*(-1)</f>
        <v>0</v>
      </c>
      <c r="J111" s="8">
        <f>SUMIFS(df_mutuos!I:I,df_mutuos!B:B,Conciliacao!A111)*(-1)</f>
        <v>0</v>
      </c>
      <c r="K111" s="10">
        <f>SUMIFS(df_extratos!I:I,df_extratos!F:F,Conciliacao!BA111,df_extratos!G:G,"DEBITO")+SUMIFS(df_extratos!I:I,df_extratos!F:F,Conciliacao!A111,df_extratos!G:G,"DEBITO")</f>
        <v>0</v>
      </c>
      <c r="L111" s="11">
        <f t="shared" si="13"/>
        <v>0</v>
      </c>
      <c r="M111" s="22">
        <f t="shared" si="14"/>
        <v>0</v>
      </c>
      <c r="BA111" s="20">
        <v>45767.5</v>
      </c>
    </row>
    <row r="112" spans="1:53" x14ac:dyDescent="0.3">
      <c r="A112" s="5">
        <f t="shared" si="15"/>
        <v>45768</v>
      </c>
      <c r="B112" s="3">
        <f>-SUMIFS(df_extrato_zig!G:G,df_extrato_zig!E:E,Conciliacao!A112,df_extrato_zig!D:D,"Saque")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6">
        <f>SUMIFS(df_mutuos!H:H,df_mutuos!B:B,Conciliacao!A112)</f>
        <v>0</v>
      </c>
      <c r="F112" s="7">
        <f>SUMIFS(df_extratos!I:I,df_extratos!F:F,Conciliacao!BA112,df_extratos!G:G,"CREDITO")+SUMIFS(df_extratos!I:I,df_extratos!F:F,Conciliacao!A112,df_extratos!G:G,"CREDITO")</f>
        <v>0</v>
      </c>
      <c r="G112" s="9">
        <f t="shared" si="12"/>
        <v>0</v>
      </c>
      <c r="H112" s="4">
        <f>SUMIFS(df_blueme_sem_parcelamento!E:E,df_blueme_sem_parcelamento!H:H,Conciliacao!A112,df_blueme_sem_parcelamento!D:D,"&lt;&gt;ZIGPAY LTDAS -ME")*(-1)</f>
        <v>0</v>
      </c>
      <c r="I112" s="4">
        <f>SUMIFS(df_blueme_com_parcelamento!J:J,df_blueme_com_parcelamento!M:M,Conciliacao!A112)*(-1)</f>
        <v>0</v>
      </c>
      <c r="J112" s="8">
        <f>SUMIFS(df_mutuos!I:I,df_mutuos!B:B,Conciliacao!A112)*(-1)</f>
        <v>0</v>
      </c>
      <c r="K112" s="10">
        <f>SUMIFS(df_extratos!I:I,df_extratos!F:F,Conciliacao!BA112,df_extratos!G:G,"DEBITO")+SUMIFS(df_extratos!I:I,df_extratos!F:F,Conciliacao!A112,df_extratos!G:G,"DEBITO")</f>
        <v>0</v>
      </c>
      <c r="L112" s="11">
        <f t="shared" si="13"/>
        <v>0</v>
      </c>
      <c r="M112" s="22">
        <f t="shared" si="14"/>
        <v>0</v>
      </c>
      <c r="BA112" s="20">
        <v>45768.5</v>
      </c>
    </row>
    <row r="113" spans="1:53" x14ac:dyDescent="0.3">
      <c r="A113" s="5">
        <f t="shared" si="15"/>
        <v>45769</v>
      </c>
      <c r="B113" s="3">
        <f>-SUMIFS(df_extrato_zig!G:G,df_extrato_zig!E:E,Conciliacao!A113,df_extrato_zig!D:D,"Saque")</f>
        <v>0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0</v>
      </c>
      <c r="E113" s="6">
        <f>SUMIFS(df_mutuos!H:H,df_mutuos!B:B,Conciliacao!A113)</f>
        <v>0</v>
      </c>
      <c r="F113" s="7">
        <f>SUMIFS(df_extratos!I:I,df_extratos!F:F,Conciliacao!BA113,df_extratos!G:G,"CREDITO")+SUMIFS(df_extratos!I:I,df_extratos!F:F,Conciliacao!A113,df_extratos!G:G,"CREDITO")</f>
        <v>0</v>
      </c>
      <c r="G113" s="9">
        <f t="shared" si="12"/>
        <v>0</v>
      </c>
      <c r="H113" s="4">
        <f>SUMIFS(df_blueme_sem_parcelamento!E:E,df_blueme_sem_parcelamento!H:H,Conciliacao!A113,df_blueme_sem_parcelamento!D:D,"&lt;&gt;ZIGPAY LTDAS -ME")*(-1)</f>
        <v>0</v>
      </c>
      <c r="I113" s="4">
        <f>SUMIFS(df_blueme_com_parcelamento!J:J,df_blueme_com_parcelamento!M:M,Conciliacao!A113)*(-1)</f>
        <v>0</v>
      </c>
      <c r="J113" s="8">
        <f>SUMIFS(df_mutuos!I:I,df_mutuos!B:B,Conciliacao!A113)*(-1)</f>
        <v>0</v>
      </c>
      <c r="K113" s="10">
        <f>SUMIFS(df_extratos!I:I,df_extratos!F:F,Conciliacao!BA113,df_extratos!G:G,"DEBITO")+SUMIFS(df_extratos!I:I,df_extratos!F:F,Conciliacao!A113,df_extratos!G:G,"DEBITO")</f>
        <v>0</v>
      </c>
      <c r="L113" s="11">
        <f t="shared" si="13"/>
        <v>0</v>
      </c>
      <c r="M113" s="22">
        <f t="shared" si="14"/>
        <v>0</v>
      </c>
      <c r="BA113" s="20">
        <v>45769.5</v>
      </c>
    </row>
    <row r="114" spans="1:53" x14ac:dyDescent="0.3">
      <c r="A114" s="5">
        <f t="shared" si="15"/>
        <v>45770</v>
      </c>
      <c r="B114" s="3">
        <f>-SUMIFS(df_extrato_zig!G:G,df_extrato_zig!E:E,Conciliacao!A114,df_extrato_zig!D:D,"Saque")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0</v>
      </c>
      <c r="E114" s="6">
        <f>SUMIFS(df_mutuos!H:H,df_mutuos!B:B,Conciliacao!A114)</f>
        <v>0</v>
      </c>
      <c r="F114" s="7">
        <f>SUMIFS(df_extratos!I:I,df_extratos!F:F,Conciliacao!BA114,df_extratos!G:G,"CREDITO")+SUMIFS(df_extratos!I:I,df_extratos!F:F,Conciliacao!A114,df_extratos!G:G,"CREDITO")</f>
        <v>0</v>
      </c>
      <c r="G114" s="9">
        <f t="shared" si="12"/>
        <v>0</v>
      </c>
      <c r="H114" s="4">
        <f>SUMIFS(df_blueme_sem_parcelamento!E:E,df_blueme_sem_parcelamento!H:H,Conciliacao!A114,df_blueme_sem_parcelamento!D:D,"&lt;&gt;ZIGPAY LTDAS -ME")*(-1)</f>
        <v>0</v>
      </c>
      <c r="I114" s="4">
        <f>SUMIFS(df_blueme_com_parcelamento!J:J,df_blueme_com_parcelamento!M:M,Conciliacao!A114)*(-1)</f>
        <v>0</v>
      </c>
      <c r="J114" s="8">
        <f>SUMIFS(df_mutuos!I:I,df_mutuos!B:B,Conciliacao!A114)*(-1)</f>
        <v>0</v>
      </c>
      <c r="K114" s="10">
        <f>SUMIFS(df_extratos!I:I,df_extratos!F:F,Conciliacao!BA114,df_extratos!G:G,"DEBITO")+SUMIFS(df_extratos!I:I,df_extratos!F:F,Conciliacao!A114,df_extratos!G:G,"DEBITO")</f>
        <v>0</v>
      </c>
      <c r="L114" s="11">
        <f t="shared" si="13"/>
        <v>0</v>
      </c>
      <c r="M114" s="22">
        <f t="shared" si="14"/>
        <v>0</v>
      </c>
      <c r="BA114" s="20">
        <v>45770.5</v>
      </c>
    </row>
    <row r="115" spans="1:53" x14ac:dyDescent="0.3">
      <c r="A115" s="5">
        <f t="shared" si="15"/>
        <v>45771</v>
      </c>
      <c r="B115" s="3">
        <f>-SUMIFS(df_extrato_zig!G:G,df_extrato_zig!E:E,Conciliacao!A115,df_extrato_zig!D:D,"Saque")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6">
        <f>SUMIFS(df_mutuos!H:H,df_mutuos!B:B,Conciliacao!A115)</f>
        <v>0</v>
      </c>
      <c r="F115" s="7">
        <f>SUMIFS(df_extratos!I:I,df_extratos!F:F,Conciliacao!BA115,df_extratos!G:G,"CREDITO")+SUMIFS(df_extratos!I:I,df_extratos!F:F,Conciliacao!A115,df_extratos!G:G,"CREDITO")</f>
        <v>0</v>
      </c>
      <c r="G115" s="9">
        <f t="shared" si="12"/>
        <v>0</v>
      </c>
      <c r="H115" s="4">
        <f>SUMIFS(df_blueme_sem_parcelamento!E:E,df_blueme_sem_parcelamento!H:H,Conciliacao!A115,df_blueme_sem_parcelamento!D:D,"&lt;&gt;ZIGPAY LTDAS -ME")*(-1)</f>
        <v>0</v>
      </c>
      <c r="I115" s="4">
        <f>SUMIFS(df_blueme_com_parcelamento!J:J,df_blueme_com_parcelamento!M:M,Conciliacao!A115)*(-1)</f>
        <v>0</v>
      </c>
      <c r="J115" s="8">
        <f>SUMIFS(df_mutuos!I:I,df_mutuos!B:B,Conciliacao!A115)*(-1)</f>
        <v>0</v>
      </c>
      <c r="K115" s="10">
        <f>SUMIFS(df_extratos!I:I,df_extratos!F:F,Conciliacao!BA115,df_extratos!G:G,"DEBITO")+SUMIFS(df_extratos!I:I,df_extratos!F:F,Conciliacao!A115,df_extratos!G:G,"DEBITO")</f>
        <v>0</v>
      </c>
      <c r="L115" s="11">
        <f t="shared" si="13"/>
        <v>0</v>
      </c>
      <c r="M115" s="22">
        <f t="shared" si="14"/>
        <v>0</v>
      </c>
      <c r="BA115" s="20">
        <v>45771.5</v>
      </c>
    </row>
    <row r="116" spans="1:53" x14ac:dyDescent="0.3">
      <c r="A116" s="5">
        <f t="shared" si="15"/>
        <v>45772</v>
      </c>
      <c r="B116" s="3">
        <f>-SUMIFS(df_extrato_zig!G:G,df_extrato_zig!E:E,Conciliacao!A116,df_extrato_zig!D:D,"Saque")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6">
        <f>SUMIFS(df_mutuos!H:H,df_mutuos!B:B,Conciliacao!A116)</f>
        <v>0</v>
      </c>
      <c r="F116" s="7">
        <f>SUMIFS(df_extratos!I:I,df_extratos!F:F,Conciliacao!BA116,df_extratos!G:G,"CREDITO")+SUMIFS(df_extratos!I:I,df_extratos!F:F,Conciliacao!A116,df_extratos!G:G,"CREDITO")</f>
        <v>0</v>
      </c>
      <c r="G116" s="9">
        <f t="shared" si="12"/>
        <v>0</v>
      </c>
      <c r="H116" s="4">
        <f>SUMIFS(df_blueme_sem_parcelamento!E:E,df_blueme_sem_parcelamento!H:H,Conciliacao!A116,df_blueme_sem_parcelamento!D:D,"&lt;&gt;ZIGPAY LTDAS -ME")*(-1)</f>
        <v>0</v>
      </c>
      <c r="I116" s="4">
        <f>SUMIFS(df_blueme_com_parcelamento!J:J,df_blueme_com_parcelamento!M:M,Conciliacao!A116)*(-1)</f>
        <v>0</v>
      </c>
      <c r="J116" s="8">
        <f>SUMIFS(df_mutuos!I:I,df_mutuos!B:B,Conciliacao!A116)*(-1)</f>
        <v>0</v>
      </c>
      <c r="K116" s="10">
        <f>SUMIFS(df_extratos!I:I,df_extratos!F:F,Conciliacao!BA116,df_extratos!G:G,"DEBITO")+SUMIFS(df_extratos!I:I,df_extratos!F:F,Conciliacao!A116,df_extratos!G:G,"DEBITO")</f>
        <v>0</v>
      </c>
      <c r="L116" s="11">
        <f t="shared" si="13"/>
        <v>0</v>
      </c>
      <c r="M116" s="22">
        <f t="shared" si="14"/>
        <v>0</v>
      </c>
      <c r="BA116" s="20">
        <v>45772.5</v>
      </c>
    </row>
    <row r="117" spans="1:53" x14ac:dyDescent="0.3">
      <c r="A117" s="5">
        <f t="shared" si="15"/>
        <v>45773</v>
      </c>
      <c r="B117" s="3">
        <f>-SUMIFS(df_extrato_zig!G:G,df_extrato_zig!E:E,Conciliacao!A117,df_extrato_zig!D:D,"Saque")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6">
        <f>SUMIFS(df_mutuos!H:H,df_mutuos!B:B,Conciliacao!A117)</f>
        <v>0</v>
      </c>
      <c r="F117" s="7">
        <f>SUMIFS(df_extratos!I:I,df_extratos!F:F,Conciliacao!BA117,df_extratos!G:G,"CREDITO")+SUMIFS(df_extratos!I:I,df_extratos!F:F,Conciliacao!A117,df_extratos!G:G,"CREDITO")</f>
        <v>0</v>
      </c>
      <c r="G117" s="9">
        <f t="shared" si="12"/>
        <v>0</v>
      </c>
      <c r="H117" s="4">
        <f>SUMIFS(df_blueme_sem_parcelamento!E:E,df_blueme_sem_parcelamento!H:H,Conciliacao!A117,df_blueme_sem_parcelamento!D:D,"&lt;&gt;ZIGPAY LTDAS -ME")*(-1)</f>
        <v>0</v>
      </c>
      <c r="I117" s="4">
        <f>SUMIFS(df_blueme_com_parcelamento!J:J,df_blueme_com_parcelamento!M:M,Conciliacao!A117)*(-1)</f>
        <v>0</v>
      </c>
      <c r="J117" s="8">
        <f>SUMIFS(df_mutuos!I:I,df_mutuos!B:B,Conciliacao!A117)*(-1)</f>
        <v>0</v>
      </c>
      <c r="K117" s="10">
        <f>SUMIFS(df_extratos!I:I,df_extratos!F:F,Conciliacao!BA117,df_extratos!G:G,"DEBITO")+SUMIFS(df_extratos!I:I,df_extratos!F:F,Conciliacao!A117,df_extratos!G:G,"DEBITO")</f>
        <v>0</v>
      </c>
      <c r="L117" s="11">
        <f t="shared" si="13"/>
        <v>0</v>
      </c>
      <c r="M117" s="22">
        <f t="shared" si="14"/>
        <v>0</v>
      </c>
      <c r="BA117" s="20">
        <v>45773.5</v>
      </c>
    </row>
    <row r="118" spans="1:53" x14ac:dyDescent="0.3">
      <c r="A118" s="5">
        <f t="shared" si="15"/>
        <v>45774</v>
      </c>
      <c r="B118" s="3">
        <f>-SUMIFS(df_extrato_zig!G:G,df_extrato_zig!E:E,Conciliacao!A118,df_extrato_zig!D:D,"Saque")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6">
        <f>SUMIFS(df_mutuos!H:H,df_mutuos!B:B,Conciliacao!A118)</f>
        <v>0</v>
      </c>
      <c r="F118" s="7">
        <f>SUMIFS(df_extratos!I:I,df_extratos!F:F,Conciliacao!BA118,df_extratos!G:G,"CREDITO")+SUMIFS(df_extratos!I:I,df_extratos!F:F,Conciliacao!A118,df_extratos!G:G,"CREDITO")</f>
        <v>0</v>
      </c>
      <c r="G118" s="9">
        <f t="shared" si="12"/>
        <v>0</v>
      </c>
      <c r="H118" s="4">
        <f>SUMIFS(df_blueme_sem_parcelamento!E:E,df_blueme_sem_parcelamento!H:H,Conciliacao!A118,df_blueme_sem_parcelamento!D:D,"&lt;&gt;ZIGPAY LTDAS -ME")*(-1)</f>
        <v>0</v>
      </c>
      <c r="I118" s="4">
        <f>SUMIFS(df_blueme_com_parcelamento!J:J,df_blueme_com_parcelamento!M:M,Conciliacao!A118)*(-1)</f>
        <v>0</v>
      </c>
      <c r="J118" s="8">
        <f>SUMIFS(df_mutuos!I:I,df_mutuos!B:B,Conciliacao!A118)*(-1)</f>
        <v>0</v>
      </c>
      <c r="K118" s="10">
        <f>SUMIFS(df_extratos!I:I,df_extratos!F:F,Conciliacao!BA118,df_extratos!G:G,"DEBITO")+SUMIFS(df_extratos!I:I,df_extratos!F:F,Conciliacao!A118,df_extratos!G:G,"DEBITO")</f>
        <v>0</v>
      </c>
      <c r="L118" s="11">
        <f t="shared" si="13"/>
        <v>0</v>
      </c>
      <c r="M118" s="22">
        <f t="shared" si="14"/>
        <v>0</v>
      </c>
      <c r="BA118" s="20">
        <v>45774.5</v>
      </c>
    </row>
    <row r="119" spans="1:53" x14ac:dyDescent="0.3">
      <c r="A119" s="5">
        <f t="shared" si="15"/>
        <v>45775</v>
      </c>
      <c r="B119" s="3">
        <f>-SUMIFS(df_extrato_zig!G:G,df_extrato_zig!E:E,Conciliacao!A119,df_extrato_zig!D:D,"Saque")</f>
        <v>0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0</v>
      </c>
      <c r="E119" s="6">
        <f>SUMIFS(df_mutuos!H:H,df_mutuos!B:B,Conciliacao!A119)</f>
        <v>0</v>
      </c>
      <c r="F119" s="7">
        <f>SUMIFS(df_extratos!I:I,df_extratos!F:F,Conciliacao!BA119,df_extratos!G:G,"CREDITO")+SUMIFS(df_extratos!I:I,df_extratos!F:F,Conciliacao!A119,df_extratos!G:G,"CREDITO")</f>
        <v>0</v>
      </c>
      <c r="G119" s="9">
        <f t="shared" si="12"/>
        <v>0</v>
      </c>
      <c r="H119" s="4">
        <f>SUMIFS(df_blueme_sem_parcelamento!E:E,df_blueme_sem_parcelamento!H:H,Conciliacao!A119,df_blueme_sem_parcelamento!D:D,"&lt;&gt;ZIGPAY LTDAS -ME")*(-1)</f>
        <v>0</v>
      </c>
      <c r="I119" s="4">
        <f>SUMIFS(df_blueme_com_parcelamento!J:J,df_blueme_com_parcelamento!M:M,Conciliacao!A119)*(-1)</f>
        <v>0</v>
      </c>
      <c r="J119" s="8">
        <f>SUMIFS(df_mutuos!I:I,df_mutuos!B:B,Conciliacao!A119)*(-1)</f>
        <v>0</v>
      </c>
      <c r="K119" s="10">
        <f>SUMIFS(df_extratos!I:I,df_extratos!F:F,Conciliacao!BA119,df_extratos!G:G,"DEBITO")+SUMIFS(df_extratos!I:I,df_extratos!F:F,Conciliacao!A119,df_extratos!G:G,"DEBITO")</f>
        <v>0</v>
      </c>
      <c r="L119" s="11">
        <f t="shared" si="13"/>
        <v>0</v>
      </c>
      <c r="M119" s="22">
        <f t="shared" si="14"/>
        <v>0</v>
      </c>
      <c r="BA119" s="20">
        <v>45775.5</v>
      </c>
    </row>
    <row r="120" spans="1:53" x14ac:dyDescent="0.3">
      <c r="A120" s="5">
        <f t="shared" si="15"/>
        <v>45776</v>
      </c>
      <c r="B120" s="3">
        <f>-SUMIFS(df_extrato_zig!G:G,df_extrato_zig!E:E,Conciliacao!A120,df_extrato_zig!D:D,"Saque")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6">
        <f>SUMIFS(df_mutuos!H:H,df_mutuos!B:B,Conciliacao!A120)</f>
        <v>0</v>
      </c>
      <c r="F120" s="7">
        <f>SUMIFS(df_extratos!I:I,df_extratos!F:F,Conciliacao!BA120,df_extratos!G:G,"CREDITO")+SUMIFS(df_extratos!I:I,df_extratos!F:F,Conciliacao!A120,df_extratos!G:G,"CREDITO")</f>
        <v>0</v>
      </c>
      <c r="G120" s="9">
        <f t="shared" si="12"/>
        <v>0</v>
      </c>
      <c r="H120" s="4">
        <f>SUMIFS(df_blueme_sem_parcelamento!E:E,df_blueme_sem_parcelamento!H:H,Conciliacao!A120,df_blueme_sem_parcelamento!D:D,"&lt;&gt;ZIGPAY LTDAS -ME")*(-1)</f>
        <v>0</v>
      </c>
      <c r="I120" s="4">
        <f>SUMIFS(df_blueme_com_parcelamento!J:J,df_blueme_com_parcelamento!M:M,Conciliacao!A120)*(-1)</f>
        <v>0</v>
      </c>
      <c r="J120" s="8">
        <f>SUMIFS(df_mutuos!I:I,df_mutuos!B:B,Conciliacao!A120)*(-1)</f>
        <v>0</v>
      </c>
      <c r="K120" s="10">
        <f>SUMIFS(df_extratos!I:I,df_extratos!F:F,Conciliacao!BA120,df_extratos!G:G,"DEBITO")+SUMIFS(df_extratos!I:I,df_extratos!F:F,Conciliacao!A120,df_extratos!G:G,"DEBITO")</f>
        <v>0</v>
      </c>
      <c r="L120" s="11">
        <f t="shared" si="13"/>
        <v>0</v>
      </c>
      <c r="M120" s="22">
        <f t="shared" si="14"/>
        <v>0</v>
      </c>
      <c r="BA120" s="20">
        <v>45776.5</v>
      </c>
    </row>
    <row r="121" spans="1:53" x14ac:dyDescent="0.3">
      <c r="A121" s="5">
        <f t="shared" si="15"/>
        <v>45777</v>
      </c>
      <c r="B121" s="3">
        <f>-SUMIFS(df_extrato_zig!G:G,df_extrato_zig!E:E,Conciliacao!A121,df_extrato_zig!D:D,"Saque")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6">
        <f>SUMIFS(df_mutuos!H:H,df_mutuos!B:B,Conciliacao!A121)</f>
        <v>0</v>
      </c>
      <c r="F121" s="7">
        <f>SUMIFS(df_extratos!I:I,df_extratos!F:F,Conciliacao!BA121,df_extratos!G:G,"CREDITO")+SUMIFS(df_extratos!I:I,df_extratos!F:F,Conciliacao!A121,df_extratos!G:G,"CREDITO")</f>
        <v>0</v>
      </c>
      <c r="G121" s="9">
        <f t="shared" si="12"/>
        <v>0</v>
      </c>
      <c r="H121" s="4">
        <f>SUMIFS(df_blueme_sem_parcelamento!E:E,df_blueme_sem_parcelamento!H:H,Conciliacao!A121,df_blueme_sem_parcelamento!D:D,"&lt;&gt;ZIGPAY LTDAS -ME")*(-1)</f>
        <v>0</v>
      </c>
      <c r="I121" s="4">
        <f>SUMIFS(df_blueme_com_parcelamento!J:J,df_blueme_com_parcelamento!M:M,Conciliacao!A121)*(-1)</f>
        <v>0</v>
      </c>
      <c r="J121" s="8">
        <f>SUMIFS(df_mutuos!I:I,df_mutuos!B:B,Conciliacao!A121)*(-1)</f>
        <v>0</v>
      </c>
      <c r="K121" s="10">
        <f>SUMIFS(df_extratos!I:I,df_extratos!F:F,Conciliacao!BA121,df_extratos!G:G,"DEBITO")+SUMIFS(df_extratos!I:I,df_extratos!F:F,Conciliacao!A121,df_extratos!G:G,"DEBITO")</f>
        <v>0</v>
      </c>
      <c r="L121" s="11">
        <f t="shared" si="13"/>
        <v>0</v>
      </c>
      <c r="M121" s="22">
        <f t="shared" si="14"/>
        <v>0</v>
      </c>
      <c r="BA121" s="20">
        <v>45777.5</v>
      </c>
    </row>
    <row r="122" spans="1:53" x14ac:dyDescent="0.3">
      <c r="BA122" s="20">
        <v>45778.5</v>
      </c>
    </row>
    <row r="123" spans="1:53" x14ac:dyDescent="0.3">
      <c r="BA123" s="20">
        <v>45779.5</v>
      </c>
    </row>
    <row r="124" spans="1:53" x14ac:dyDescent="0.3">
      <c r="BA124" s="20">
        <v>45780.5</v>
      </c>
    </row>
    <row r="125" spans="1:53" x14ac:dyDescent="0.3">
      <c r="BA125" s="20">
        <v>45781.5</v>
      </c>
    </row>
    <row r="126" spans="1:53" x14ac:dyDescent="0.3">
      <c r="BA126" s="20">
        <v>45782.5</v>
      </c>
    </row>
    <row r="127" spans="1:53" x14ac:dyDescent="0.3">
      <c r="BA127" s="20">
        <v>45783.5</v>
      </c>
    </row>
    <row r="128" spans="1:53" x14ac:dyDescent="0.3">
      <c r="BA128" s="20">
        <v>45784.5</v>
      </c>
    </row>
    <row r="129" spans="53:53" x14ac:dyDescent="0.3">
      <c r="BA129" s="20">
        <v>45785.5</v>
      </c>
    </row>
    <row r="130" spans="53:53" x14ac:dyDescent="0.3">
      <c r="BA130" s="20">
        <v>45786.5</v>
      </c>
    </row>
    <row r="131" spans="53:53" x14ac:dyDescent="0.3">
      <c r="BA131" s="20">
        <v>45787.5</v>
      </c>
    </row>
    <row r="132" spans="53:53" x14ac:dyDescent="0.3">
      <c r="BA132" s="20">
        <v>45788.5</v>
      </c>
    </row>
    <row r="133" spans="53:53" x14ac:dyDescent="0.3">
      <c r="BA133" s="20">
        <v>45789.5</v>
      </c>
    </row>
    <row r="134" spans="53:53" x14ac:dyDescent="0.3">
      <c r="BA134" s="20">
        <v>45790.5</v>
      </c>
    </row>
    <row r="135" spans="53:53" x14ac:dyDescent="0.3">
      <c r="BA135" s="20">
        <v>45791.5</v>
      </c>
    </row>
    <row r="136" spans="53:53" x14ac:dyDescent="0.3">
      <c r="BA136" s="20">
        <v>45792.5</v>
      </c>
    </row>
    <row r="137" spans="53:53" x14ac:dyDescent="0.3">
      <c r="BA137" s="20">
        <v>45793.5</v>
      </c>
    </row>
    <row r="138" spans="53:53" x14ac:dyDescent="0.3">
      <c r="BA138" s="20">
        <v>45794.5</v>
      </c>
    </row>
    <row r="139" spans="53:53" x14ac:dyDescent="0.3">
      <c r="BA139" s="20">
        <v>45795.5</v>
      </c>
    </row>
    <row r="140" spans="53:53" x14ac:dyDescent="0.3">
      <c r="BA140" s="20">
        <v>45796.5</v>
      </c>
    </row>
    <row r="141" spans="53:53" x14ac:dyDescent="0.3">
      <c r="BA141" s="20">
        <v>45797.5</v>
      </c>
    </row>
    <row r="142" spans="53:53" x14ac:dyDescent="0.3">
      <c r="BA142" s="20">
        <v>45798.5</v>
      </c>
    </row>
    <row r="143" spans="53:53" x14ac:dyDescent="0.3">
      <c r="BA143" s="20">
        <v>45799.5</v>
      </c>
    </row>
    <row r="144" spans="53:53" x14ac:dyDescent="0.3">
      <c r="BA144" s="20">
        <v>45800.5</v>
      </c>
    </row>
    <row r="145" spans="53:53" x14ac:dyDescent="0.3">
      <c r="BA145" s="20">
        <v>45801.5</v>
      </c>
    </row>
    <row r="146" spans="53:53" x14ac:dyDescent="0.3">
      <c r="BA146" s="20">
        <v>45802.5</v>
      </c>
    </row>
    <row r="147" spans="53:53" x14ac:dyDescent="0.3">
      <c r="BA147" s="20">
        <v>45803.5</v>
      </c>
    </row>
    <row r="148" spans="53:53" x14ac:dyDescent="0.3">
      <c r="BA148" s="20">
        <v>45804.5</v>
      </c>
    </row>
    <row r="149" spans="53:53" x14ac:dyDescent="0.3">
      <c r="BA149" s="20">
        <v>45805.5</v>
      </c>
    </row>
    <row r="150" spans="53:53" x14ac:dyDescent="0.3">
      <c r="BA150" s="20">
        <v>45806.5</v>
      </c>
    </row>
    <row r="151" spans="53:53" x14ac:dyDescent="0.3">
      <c r="BA151" s="20">
        <v>45807.5</v>
      </c>
    </row>
    <row r="152" spans="53:53" x14ac:dyDescent="0.3">
      <c r="BA152" s="20">
        <v>45808.5</v>
      </c>
    </row>
    <row r="153" spans="53:53" x14ac:dyDescent="0.3">
      <c r="BA153" s="20">
        <v>45809.5</v>
      </c>
    </row>
    <row r="154" spans="53:53" x14ac:dyDescent="0.3">
      <c r="BA154" s="20">
        <v>45810.5</v>
      </c>
    </row>
    <row r="155" spans="53:53" x14ac:dyDescent="0.3">
      <c r="BA155" s="20">
        <v>45811.5</v>
      </c>
    </row>
    <row r="156" spans="53:53" x14ac:dyDescent="0.3">
      <c r="BA156" s="20">
        <v>45812.5</v>
      </c>
    </row>
    <row r="157" spans="53:53" x14ac:dyDescent="0.3">
      <c r="BA157" s="20">
        <v>45813.5</v>
      </c>
    </row>
    <row r="158" spans="53:53" x14ac:dyDescent="0.3">
      <c r="BA158" s="20">
        <v>45814.5</v>
      </c>
    </row>
    <row r="159" spans="53:53" x14ac:dyDescent="0.3">
      <c r="BA159" s="20">
        <v>45815.5</v>
      </c>
    </row>
    <row r="160" spans="53:53" x14ac:dyDescent="0.3">
      <c r="BA160" s="20">
        <v>45816.5</v>
      </c>
    </row>
    <row r="161" spans="53:53" x14ac:dyDescent="0.3">
      <c r="BA161" s="20">
        <v>45817.5</v>
      </c>
    </row>
    <row r="162" spans="53:53" x14ac:dyDescent="0.3">
      <c r="BA162" s="20">
        <v>45818.5</v>
      </c>
    </row>
    <row r="163" spans="53:53" x14ac:dyDescent="0.3">
      <c r="BA163" s="20">
        <v>45819.5</v>
      </c>
    </row>
    <row r="164" spans="53:53" x14ac:dyDescent="0.3">
      <c r="BA164" s="20">
        <v>45820.5</v>
      </c>
    </row>
    <row r="165" spans="53:53" x14ac:dyDescent="0.3">
      <c r="BA165" s="20">
        <v>45821.5</v>
      </c>
    </row>
    <row r="166" spans="53:53" x14ac:dyDescent="0.3">
      <c r="BA166" s="20">
        <v>45822.5</v>
      </c>
    </row>
    <row r="167" spans="53:53" x14ac:dyDescent="0.3">
      <c r="BA167" s="20">
        <v>45823.5</v>
      </c>
    </row>
    <row r="168" spans="53:53" x14ac:dyDescent="0.3">
      <c r="BA168" s="20">
        <v>45824.5</v>
      </c>
    </row>
    <row r="169" spans="53:53" x14ac:dyDescent="0.3">
      <c r="BA169" s="20">
        <v>45825.5</v>
      </c>
    </row>
    <row r="170" spans="53:53" x14ac:dyDescent="0.3">
      <c r="BA170" s="20">
        <v>45826.5</v>
      </c>
    </row>
    <row r="171" spans="53:53" x14ac:dyDescent="0.3">
      <c r="BA171" s="20">
        <v>45827.5</v>
      </c>
    </row>
    <row r="172" spans="53:53" x14ac:dyDescent="0.3">
      <c r="BA172" s="20">
        <v>45828.5</v>
      </c>
    </row>
    <row r="173" spans="53:53" x14ac:dyDescent="0.3">
      <c r="BA173" s="20">
        <v>45829.5</v>
      </c>
    </row>
    <row r="174" spans="53:53" x14ac:dyDescent="0.3">
      <c r="BA174" s="20">
        <v>45830.5</v>
      </c>
    </row>
    <row r="175" spans="53:53" x14ac:dyDescent="0.3">
      <c r="BA175" s="20">
        <v>45831.5</v>
      </c>
    </row>
    <row r="176" spans="53:53" x14ac:dyDescent="0.3">
      <c r="BA176" s="20">
        <v>45832.5</v>
      </c>
    </row>
    <row r="177" spans="53:53" x14ac:dyDescent="0.3">
      <c r="BA177" s="20">
        <v>45833.5</v>
      </c>
    </row>
    <row r="178" spans="53:53" x14ac:dyDescent="0.3">
      <c r="BA178" s="20">
        <v>45834.5</v>
      </c>
    </row>
    <row r="179" spans="53:53" x14ac:dyDescent="0.3">
      <c r="BA179" s="20">
        <v>45835.5</v>
      </c>
    </row>
    <row r="180" spans="53:53" x14ac:dyDescent="0.3">
      <c r="BA180" s="20">
        <v>45836.5</v>
      </c>
    </row>
    <row r="181" spans="53:53" x14ac:dyDescent="0.3">
      <c r="BA181" s="20">
        <v>45837.5</v>
      </c>
    </row>
    <row r="182" spans="53:53" x14ac:dyDescent="0.3">
      <c r="BA182" s="20">
        <v>45838.5</v>
      </c>
    </row>
    <row r="183" spans="53:53" x14ac:dyDescent="0.3">
      <c r="BA183" s="20">
        <v>45839.5</v>
      </c>
    </row>
    <row r="184" spans="53:53" x14ac:dyDescent="0.3">
      <c r="BA184" s="20">
        <v>45840.5</v>
      </c>
    </row>
    <row r="185" spans="53:53" x14ac:dyDescent="0.3">
      <c r="BA185" s="20">
        <v>45841.5</v>
      </c>
    </row>
    <row r="186" spans="53:53" x14ac:dyDescent="0.3">
      <c r="BA186" s="20">
        <v>45842.5</v>
      </c>
    </row>
    <row r="187" spans="53:53" x14ac:dyDescent="0.3">
      <c r="BA187" s="20">
        <v>45843.5</v>
      </c>
    </row>
    <row r="188" spans="53:53" x14ac:dyDescent="0.3">
      <c r="BA188" s="20">
        <v>45844.5</v>
      </c>
    </row>
    <row r="189" spans="53:53" x14ac:dyDescent="0.3">
      <c r="BA189" s="20">
        <v>45845.5</v>
      </c>
    </row>
    <row r="190" spans="53:53" x14ac:dyDescent="0.3">
      <c r="BA190" s="20">
        <v>45846.5</v>
      </c>
    </row>
    <row r="191" spans="53:53" x14ac:dyDescent="0.3">
      <c r="BA191" s="20">
        <v>45847.5</v>
      </c>
    </row>
    <row r="192" spans="53:53" x14ac:dyDescent="0.3">
      <c r="BA192" s="20">
        <v>45848.5</v>
      </c>
    </row>
    <row r="193" spans="53:53" x14ac:dyDescent="0.3">
      <c r="BA193" s="20">
        <v>45849.5</v>
      </c>
    </row>
    <row r="194" spans="53:53" x14ac:dyDescent="0.3">
      <c r="BA194" s="20">
        <v>45850.5</v>
      </c>
    </row>
    <row r="195" spans="53:53" x14ac:dyDescent="0.3">
      <c r="BA195" s="20">
        <v>45851.5</v>
      </c>
    </row>
    <row r="196" spans="53:53" x14ac:dyDescent="0.3">
      <c r="BA196" s="20">
        <v>45852.5</v>
      </c>
    </row>
    <row r="197" spans="53:53" x14ac:dyDescent="0.3">
      <c r="BA197" s="20">
        <v>45853.5</v>
      </c>
    </row>
    <row r="198" spans="53:53" x14ac:dyDescent="0.3">
      <c r="BA198" s="20">
        <v>45854.5</v>
      </c>
    </row>
    <row r="199" spans="53:53" x14ac:dyDescent="0.3">
      <c r="BA199" s="20">
        <v>45855.5</v>
      </c>
    </row>
    <row r="200" spans="53:53" x14ac:dyDescent="0.3">
      <c r="BA200" s="20">
        <v>45856.5</v>
      </c>
    </row>
    <row r="201" spans="53:53" x14ac:dyDescent="0.3">
      <c r="BA201" s="20">
        <v>45857.5</v>
      </c>
    </row>
    <row r="202" spans="53:53" x14ac:dyDescent="0.3">
      <c r="BA202" s="20">
        <v>45858.5</v>
      </c>
    </row>
    <row r="203" spans="53:53" x14ac:dyDescent="0.3">
      <c r="BA203" s="20">
        <v>45859.5</v>
      </c>
    </row>
    <row r="204" spans="53:53" x14ac:dyDescent="0.3">
      <c r="BA204" s="20">
        <v>45860.5</v>
      </c>
    </row>
    <row r="205" spans="53:53" x14ac:dyDescent="0.3">
      <c r="BA205" s="20">
        <v>45861.5</v>
      </c>
    </row>
    <row r="206" spans="53:53" x14ac:dyDescent="0.3">
      <c r="BA206" s="20">
        <v>45862.5</v>
      </c>
    </row>
    <row r="207" spans="53:53" x14ac:dyDescent="0.3">
      <c r="BA207" s="20">
        <v>45863.5</v>
      </c>
    </row>
    <row r="208" spans="53:53" x14ac:dyDescent="0.3">
      <c r="BA208" s="20">
        <v>45864.5</v>
      </c>
    </row>
    <row r="209" spans="53:53" x14ac:dyDescent="0.3">
      <c r="BA209" s="20">
        <v>45865.5</v>
      </c>
    </row>
    <row r="210" spans="53:53" x14ac:dyDescent="0.3">
      <c r="BA210" s="20">
        <v>45866.5</v>
      </c>
    </row>
    <row r="211" spans="53:53" x14ac:dyDescent="0.3">
      <c r="BA211" s="20">
        <v>45867.5</v>
      </c>
    </row>
    <row r="212" spans="53:53" x14ac:dyDescent="0.3">
      <c r="BA212" s="20">
        <v>45868.5</v>
      </c>
    </row>
    <row r="213" spans="53:53" x14ac:dyDescent="0.3">
      <c r="BA213" s="20">
        <v>45869.5</v>
      </c>
    </row>
    <row r="214" spans="53:53" x14ac:dyDescent="0.3">
      <c r="BA214" s="20">
        <v>45870.5</v>
      </c>
    </row>
    <row r="215" spans="53:53" x14ac:dyDescent="0.3">
      <c r="BA215" s="20">
        <v>45871.5</v>
      </c>
    </row>
    <row r="216" spans="53:53" x14ac:dyDescent="0.3">
      <c r="BA216" s="20">
        <v>45872.5</v>
      </c>
    </row>
    <row r="217" spans="53:53" x14ac:dyDescent="0.3">
      <c r="BA217" s="20">
        <v>45873.5</v>
      </c>
    </row>
    <row r="218" spans="53:53" x14ac:dyDescent="0.3">
      <c r="BA218" s="20">
        <v>45874.5</v>
      </c>
    </row>
    <row r="219" spans="53:53" x14ac:dyDescent="0.3">
      <c r="BA219" s="20">
        <v>45875.5</v>
      </c>
    </row>
    <row r="220" spans="53:53" x14ac:dyDescent="0.3">
      <c r="BA220" s="20">
        <v>45876.5</v>
      </c>
    </row>
    <row r="221" spans="53:53" x14ac:dyDescent="0.3">
      <c r="BA221" s="20">
        <v>45877.5</v>
      </c>
    </row>
    <row r="222" spans="53:53" x14ac:dyDescent="0.3">
      <c r="BA222" s="20">
        <v>45878.5</v>
      </c>
    </row>
    <row r="223" spans="53:53" x14ac:dyDescent="0.3">
      <c r="BA223" s="20">
        <v>45879.5</v>
      </c>
    </row>
    <row r="224" spans="53:53" x14ac:dyDescent="0.3">
      <c r="BA224" s="20">
        <v>45880.5</v>
      </c>
    </row>
    <row r="225" spans="53:53" x14ac:dyDescent="0.3">
      <c r="BA225" s="20">
        <v>45881.5</v>
      </c>
    </row>
    <row r="226" spans="53:53" x14ac:dyDescent="0.3">
      <c r="BA226" s="20">
        <v>45882.5</v>
      </c>
    </row>
    <row r="227" spans="53:53" x14ac:dyDescent="0.3">
      <c r="BA227" s="20">
        <v>45883.5</v>
      </c>
    </row>
    <row r="228" spans="53:53" x14ac:dyDescent="0.3">
      <c r="BA228" s="20">
        <v>45884.5</v>
      </c>
    </row>
    <row r="229" spans="53:53" x14ac:dyDescent="0.3">
      <c r="BA229" s="20">
        <v>45885.5</v>
      </c>
    </row>
    <row r="230" spans="53:53" x14ac:dyDescent="0.3">
      <c r="BA230" s="20">
        <v>45886.5</v>
      </c>
    </row>
    <row r="231" spans="53:53" x14ac:dyDescent="0.3">
      <c r="BA231" s="20">
        <v>45887.5</v>
      </c>
    </row>
    <row r="232" spans="53:53" x14ac:dyDescent="0.3">
      <c r="BA232" s="20">
        <v>45888.5</v>
      </c>
    </row>
    <row r="233" spans="53:53" x14ac:dyDescent="0.3">
      <c r="BA233" s="20">
        <v>45889.5</v>
      </c>
    </row>
    <row r="234" spans="53:53" x14ac:dyDescent="0.3">
      <c r="BA234" s="20">
        <v>45890.5</v>
      </c>
    </row>
    <row r="235" spans="53:53" x14ac:dyDescent="0.3">
      <c r="BA235" s="20">
        <v>45891.5</v>
      </c>
    </row>
    <row r="236" spans="53:53" x14ac:dyDescent="0.3">
      <c r="BA236" s="20">
        <v>45892.5</v>
      </c>
    </row>
    <row r="237" spans="53:53" x14ac:dyDescent="0.3">
      <c r="BA237" s="20">
        <v>45893.5</v>
      </c>
    </row>
    <row r="238" spans="53:53" x14ac:dyDescent="0.3">
      <c r="BA238" s="20">
        <v>45894.5</v>
      </c>
    </row>
    <row r="239" spans="53:53" x14ac:dyDescent="0.3">
      <c r="BA239" s="20">
        <v>45895.5</v>
      </c>
    </row>
    <row r="240" spans="53:53" x14ac:dyDescent="0.3">
      <c r="BA240" s="20">
        <v>45896.5</v>
      </c>
    </row>
    <row r="241" spans="53:53" x14ac:dyDescent="0.3">
      <c r="BA241" s="20">
        <v>45897.5</v>
      </c>
    </row>
    <row r="242" spans="53:53" x14ac:dyDescent="0.3">
      <c r="BA242" s="20">
        <v>45898.5</v>
      </c>
    </row>
    <row r="243" spans="53:53" x14ac:dyDescent="0.3">
      <c r="BA243" s="20">
        <v>45899.5</v>
      </c>
    </row>
    <row r="244" spans="53:53" x14ac:dyDescent="0.3">
      <c r="BA244" s="20">
        <v>45900.5</v>
      </c>
    </row>
    <row r="245" spans="53:53" x14ac:dyDescent="0.3">
      <c r="BA245" s="20">
        <v>45901.5</v>
      </c>
    </row>
    <row r="246" spans="53:53" x14ac:dyDescent="0.3">
      <c r="BA246" s="20">
        <v>45902.5</v>
      </c>
    </row>
    <row r="247" spans="53:53" x14ac:dyDescent="0.3">
      <c r="BA247" s="20">
        <v>45903.5</v>
      </c>
    </row>
    <row r="248" spans="53:53" x14ac:dyDescent="0.3">
      <c r="BA248" s="20">
        <v>45904.5</v>
      </c>
    </row>
    <row r="249" spans="53:53" x14ac:dyDescent="0.3">
      <c r="BA249" s="20">
        <v>45905.5</v>
      </c>
    </row>
    <row r="250" spans="53:53" x14ac:dyDescent="0.3">
      <c r="BA250" s="20">
        <v>45906.5</v>
      </c>
    </row>
    <row r="251" spans="53:53" x14ac:dyDescent="0.3">
      <c r="BA251" s="20">
        <v>45907.5</v>
      </c>
    </row>
    <row r="252" spans="53:53" x14ac:dyDescent="0.3">
      <c r="BA252" s="20">
        <v>45908.5</v>
      </c>
    </row>
    <row r="253" spans="53:53" x14ac:dyDescent="0.3">
      <c r="BA253" s="20">
        <v>45909.5</v>
      </c>
    </row>
    <row r="254" spans="53:53" x14ac:dyDescent="0.3">
      <c r="BA254" s="20">
        <v>45910.5</v>
      </c>
    </row>
    <row r="255" spans="53:53" x14ac:dyDescent="0.3">
      <c r="BA255" s="20">
        <v>45911.5</v>
      </c>
    </row>
    <row r="256" spans="53:53" x14ac:dyDescent="0.3">
      <c r="BA256" s="20">
        <v>45912.5</v>
      </c>
    </row>
    <row r="257" spans="53:53" x14ac:dyDescent="0.3">
      <c r="BA257" s="20">
        <v>45913.5</v>
      </c>
    </row>
    <row r="258" spans="53:53" x14ac:dyDescent="0.3">
      <c r="BA258" s="20">
        <v>45914.5</v>
      </c>
    </row>
    <row r="259" spans="53:53" x14ac:dyDescent="0.3">
      <c r="BA259" s="20">
        <v>45915.5</v>
      </c>
    </row>
    <row r="260" spans="53:53" x14ac:dyDescent="0.3">
      <c r="BA260" s="20">
        <v>45916.5</v>
      </c>
    </row>
    <row r="261" spans="53:53" x14ac:dyDescent="0.3">
      <c r="BA261" s="20">
        <v>45917.5</v>
      </c>
    </row>
    <row r="262" spans="53:53" x14ac:dyDescent="0.3">
      <c r="BA262" s="20">
        <v>45918.5</v>
      </c>
    </row>
    <row r="263" spans="53:53" x14ac:dyDescent="0.3">
      <c r="BA263" s="20">
        <v>45919.5</v>
      </c>
    </row>
    <row r="264" spans="53:53" x14ac:dyDescent="0.3">
      <c r="BA264" s="20">
        <v>45920.5</v>
      </c>
    </row>
    <row r="265" spans="53:53" x14ac:dyDescent="0.3">
      <c r="BA265" s="20">
        <v>45921.5</v>
      </c>
    </row>
    <row r="266" spans="53:53" x14ac:dyDescent="0.3">
      <c r="BA266" s="20">
        <v>45922.5</v>
      </c>
    </row>
    <row r="267" spans="53:53" x14ac:dyDescent="0.3">
      <c r="BA267" s="20">
        <v>45923.5</v>
      </c>
    </row>
    <row r="268" spans="53:53" x14ac:dyDescent="0.3">
      <c r="BA268" s="20">
        <v>45924.5</v>
      </c>
    </row>
    <row r="269" spans="53:53" x14ac:dyDescent="0.3">
      <c r="BA269" s="20">
        <v>45925.5</v>
      </c>
    </row>
    <row r="270" spans="53:53" x14ac:dyDescent="0.3">
      <c r="BA270" s="20">
        <v>45926.5</v>
      </c>
    </row>
    <row r="271" spans="53:53" x14ac:dyDescent="0.3">
      <c r="BA271" s="20">
        <v>45927.5</v>
      </c>
    </row>
    <row r="272" spans="53:53" x14ac:dyDescent="0.3">
      <c r="BA272" s="20">
        <v>45928.5</v>
      </c>
    </row>
    <row r="273" spans="53:53" x14ac:dyDescent="0.3">
      <c r="BA273" s="20">
        <v>45929.5</v>
      </c>
    </row>
    <row r="274" spans="53:53" x14ac:dyDescent="0.3">
      <c r="BA274" s="20">
        <v>45930.5</v>
      </c>
    </row>
    <row r="275" spans="53:53" x14ac:dyDescent="0.3">
      <c r="BA275" s="20">
        <v>45931.5</v>
      </c>
    </row>
    <row r="276" spans="53:53" x14ac:dyDescent="0.3">
      <c r="BA276" s="20">
        <v>45932.5</v>
      </c>
    </row>
    <row r="277" spans="53:53" x14ac:dyDescent="0.3">
      <c r="BA277" s="20">
        <v>45933.5</v>
      </c>
    </row>
    <row r="278" spans="53:53" x14ac:dyDescent="0.3">
      <c r="BA278" s="20">
        <v>45934.5</v>
      </c>
    </row>
    <row r="279" spans="53:53" x14ac:dyDescent="0.3">
      <c r="BA279" s="20">
        <v>45935.5</v>
      </c>
    </row>
    <row r="280" spans="53:53" x14ac:dyDescent="0.3">
      <c r="BA280" s="20">
        <v>45936.5</v>
      </c>
    </row>
    <row r="281" spans="53:53" x14ac:dyDescent="0.3">
      <c r="BA281" s="20">
        <v>45937.5</v>
      </c>
    </row>
    <row r="282" spans="53:53" x14ac:dyDescent="0.3">
      <c r="BA282" s="20">
        <v>45938.5</v>
      </c>
    </row>
    <row r="283" spans="53:53" x14ac:dyDescent="0.3">
      <c r="BA283" s="20">
        <v>45939.5</v>
      </c>
    </row>
    <row r="284" spans="53:53" x14ac:dyDescent="0.3">
      <c r="BA284" s="20">
        <v>45940.5</v>
      </c>
    </row>
    <row r="285" spans="53:53" x14ac:dyDescent="0.3">
      <c r="BA285" s="20">
        <v>45941.5</v>
      </c>
    </row>
    <row r="286" spans="53:53" x14ac:dyDescent="0.3">
      <c r="BA286" s="20">
        <v>45942.5</v>
      </c>
    </row>
    <row r="287" spans="53:53" x14ac:dyDescent="0.3">
      <c r="BA287" s="20">
        <v>45943.5</v>
      </c>
    </row>
    <row r="288" spans="53:53" x14ac:dyDescent="0.3">
      <c r="BA288" s="20">
        <v>45944.5</v>
      </c>
    </row>
    <row r="289" spans="53:53" x14ac:dyDescent="0.3">
      <c r="BA289" s="20">
        <v>45945.5</v>
      </c>
    </row>
    <row r="290" spans="53:53" x14ac:dyDescent="0.3">
      <c r="BA290" s="20">
        <v>45946.5</v>
      </c>
    </row>
    <row r="291" spans="53:53" x14ac:dyDescent="0.3">
      <c r="BA291" s="20">
        <v>45947.5</v>
      </c>
    </row>
    <row r="292" spans="53:53" x14ac:dyDescent="0.3">
      <c r="BA292" s="20">
        <v>45948.5</v>
      </c>
    </row>
    <row r="293" spans="53:53" x14ac:dyDescent="0.3">
      <c r="BA293" s="20">
        <v>45949.5</v>
      </c>
    </row>
    <row r="294" spans="53:53" x14ac:dyDescent="0.3">
      <c r="BA294" s="20">
        <v>45950.5</v>
      </c>
    </row>
    <row r="295" spans="53:53" x14ac:dyDescent="0.3">
      <c r="BA295" s="20">
        <v>45951.5</v>
      </c>
    </row>
    <row r="296" spans="53:53" x14ac:dyDescent="0.3">
      <c r="BA296" s="20">
        <v>45952.5</v>
      </c>
    </row>
    <row r="297" spans="53:53" x14ac:dyDescent="0.3">
      <c r="BA297" s="20">
        <v>45953.5</v>
      </c>
    </row>
    <row r="298" spans="53:53" x14ac:dyDescent="0.3">
      <c r="BA298" s="20">
        <v>45954.5</v>
      </c>
    </row>
    <row r="299" spans="53:53" x14ac:dyDescent="0.3">
      <c r="BA299" s="20">
        <v>45955.5</v>
      </c>
    </row>
    <row r="300" spans="53:53" x14ac:dyDescent="0.3">
      <c r="BA300" s="20">
        <v>45956.5</v>
      </c>
    </row>
    <row r="301" spans="53:53" x14ac:dyDescent="0.3">
      <c r="BA301" s="20">
        <v>45957.5</v>
      </c>
    </row>
    <row r="302" spans="53:53" x14ac:dyDescent="0.3">
      <c r="BA302" s="20">
        <v>45958.5</v>
      </c>
    </row>
    <row r="303" spans="53:53" x14ac:dyDescent="0.3">
      <c r="BA303" s="20">
        <v>45959.5</v>
      </c>
    </row>
    <row r="304" spans="53:53" x14ac:dyDescent="0.3">
      <c r="BA304" s="20">
        <v>45960.5</v>
      </c>
    </row>
    <row r="305" spans="53:53" x14ac:dyDescent="0.3">
      <c r="BA305" s="20">
        <v>45961.5</v>
      </c>
    </row>
    <row r="306" spans="53:53" x14ac:dyDescent="0.3">
      <c r="BA306" s="20">
        <v>45962.5</v>
      </c>
    </row>
    <row r="307" spans="53:53" x14ac:dyDescent="0.3">
      <c r="BA307" s="20">
        <v>45963.5</v>
      </c>
    </row>
    <row r="308" spans="53:53" x14ac:dyDescent="0.3">
      <c r="BA308" s="20">
        <v>45964.5</v>
      </c>
    </row>
    <row r="309" spans="53:53" x14ac:dyDescent="0.3">
      <c r="BA309" s="20">
        <v>45965.5</v>
      </c>
    </row>
    <row r="310" spans="53:53" x14ac:dyDescent="0.3">
      <c r="BA310" s="20">
        <v>45966.5</v>
      </c>
    </row>
    <row r="311" spans="53:53" x14ac:dyDescent="0.3">
      <c r="BA311" s="20">
        <v>45967.5</v>
      </c>
    </row>
    <row r="312" spans="53:53" x14ac:dyDescent="0.3">
      <c r="BA312" s="20">
        <v>45968.5</v>
      </c>
    </row>
    <row r="313" spans="53:53" x14ac:dyDescent="0.3">
      <c r="BA313" s="20">
        <v>45969.5</v>
      </c>
    </row>
    <row r="314" spans="53:53" x14ac:dyDescent="0.3">
      <c r="BA314" s="20">
        <v>45970.5</v>
      </c>
    </row>
    <row r="315" spans="53:53" x14ac:dyDescent="0.3">
      <c r="BA315" s="20">
        <v>45971.5</v>
      </c>
    </row>
    <row r="316" spans="53:53" x14ac:dyDescent="0.3">
      <c r="BA316" s="20">
        <v>45972.5</v>
      </c>
    </row>
    <row r="317" spans="53:53" x14ac:dyDescent="0.3">
      <c r="BA317" s="20">
        <v>45973.5</v>
      </c>
    </row>
    <row r="318" spans="53:53" x14ac:dyDescent="0.3">
      <c r="BA318" s="20">
        <v>45974.5</v>
      </c>
    </row>
    <row r="319" spans="53:53" x14ac:dyDescent="0.3">
      <c r="BA319" s="20">
        <v>45975.5</v>
      </c>
    </row>
    <row r="320" spans="53:53" x14ac:dyDescent="0.3">
      <c r="BA320" s="20">
        <v>45976.5</v>
      </c>
    </row>
    <row r="321" spans="53:53" x14ac:dyDescent="0.3">
      <c r="BA321" s="20">
        <v>45977.5</v>
      </c>
    </row>
    <row r="322" spans="53:53" x14ac:dyDescent="0.3">
      <c r="BA322" s="20">
        <v>45978.5</v>
      </c>
    </row>
    <row r="323" spans="53:53" x14ac:dyDescent="0.3">
      <c r="BA323" s="20">
        <v>45979.5</v>
      </c>
    </row>
    <row r="324" spans="53:53" x14ac:dyDescent="0.3">
      <c r="BA324" s="20">
        <v>45980.5</v>
      </c>
    </row>
    <row r="325" spans="53:53" x14ac:dyDescent="0.3">
      <c r="BA325" s="20">
        <v>45981.5</v>
      </c>
    </row>
    <row r="326" spans="53:53" x14ac:dyDescent="0.3">
      <c r="BA326" s="20">
        <v>45982.5</v>
      </c>
    </row>
    <row r="327" spans="53:53" x14ac:dyDescent="0.3">
      <c r="BA327" s="20">
        <v>45983.5</v>
      </c>
    </row>
    <row r="328" spans="53:53" x14ac:dyDescent="0.3">
      <c r="BA328" s="20">
        <v>45984.5</v>
      </c>
    </row>
    <row r="329" spans="53:53" x14ac:dyDescent="0.3">
      <c r="BA329" s="20">
        <v>45985.5</v>
      </c>
    </row>
    <row r="330" spans="53:53" x14ac:dyDescent="0.3">
      <c r="BA330" s="20">
        <v>45986.5</v>
      </c>
    </row>
    <row r="331" spans="53:53" x14ac:dyDescent="0.3">
      <c r="BA331" s="20">
        <v>45987.5</v>
      </c>
    </row>
    <row r="332" spans="53:53" x14ac:dyDescent="0.3">
      <c r="BA332" s="20">
        <v>45988.5</v>
      </c>
    </row>
    <row r="333" spans="53:53" x14ac:dyDescent="0.3">
      <c r="BA333" s="20">
        <v>45989.5</v>
      </c>
    </row>
    <row r="334" spans="53:53" x14ac:dyDescent="0.3">
      <c r="BA334" s="20">
        <v>45990.5</v>
      </c>
    </row>
    <row r="335" spans="53:53" x14ac:dyDescent="0.3">
      <c r="BA335" s="20">
        <v>45991.5</v>
      </c>
    </row>
    <row r="336" spans="53:53" x14ac:dyDescent="0.3">
      <c r="BA336" s="20">
        <v>45992.5</v>
      </c>
    </row>
    <row r="337" spans="53:53" x14ac:dyDescent="0.3">
      <c r="BA337" s="20">
        <v>45993.5</v>
      </c>
    </row>
    <row r="338" spans="53:53" x14ac:dyDescent="0.3">
      <c r="BA338" s="20">
        <v>45994.5</v>
      </c>
    </row>
    <row r="339" spans="53:53" x14ac:dyDescent="0.3">
      <c r="BA339" s="20">
        <v>45995.5</v>
      </c>
    </row>
    <row r="340" spans="53:53" x14ac:dyDescent="0.3">
      <c r="BA340" s="20">
        <v>45996.5</v>
      </c>
    </row>
    <row r="341" spans="53:53" x14ac:dyDescent="0.3">
      <c r="BA341" s="20">
        <v>45997.5</v>
      </c>
    </row>
    <row r="342" spans="53:53" x14ac:dyDescent="0.3">
      <c r="BA342" s="20">
        <v>45998.5</v>
      </c>
    </row>
    <row r="343" spans="53:53" x14ac:dyDescent="0.3">
      <c r="BA343" s="20">
        <v>45999.5</v>
      </c>
    </row>
    <row r="344" spans="53:53" x14ac:dyDescent="0.3">
      <c r="BA344" s="20">
        <v>46000.5</v>
      </c>
    </row>
    <row r="345" spans="53:53" x14ac:dyDescent="0.3">
      <c r="BA345" s="20">
        <v>46001.5</v>
      </c>
    </row>
    <row r="346" spans="53:53" x14ac:dyDescent="0.3">
      <c r="BA346" s="20">
        <v>46002.5</v>
      </c>
    </row>
    <row r="347" spans="53:53" x14ac:dyDescent="0.3">
      <c r="BA347" s="20">
        <v>46003.5</v>
      </c>
    </row>
    <row r="348" spans="53:53" x14ac:dyDescent="0.3">
      <c r="BA348" s="20">
        <v>46004.5</v>
      </c>
    </row>
    <row r="349" spans="53:53" x14ac:dyDescent="0.3">
      <c r="BA349" s="20">
        <v>46005.5</v>
      </c>
    </row>
    <row r="350" spans="53:53" x14ac:dyDescent="0.3">
      <c r="BA350" s="20">
        <v>46006.5</v>
      </c>
    </row>
    <row r="351" spans="53:53" x14ac:dyDescent="0.3">
      <c r="BA351" s="20">
        <v>46007.5</v>
      </c>
    </row>
    <row r="352" spans="53:53" x14ac:dyDescent="0.3">
      <c r="BA352" s="20">
        <v>46008.5</v>
      </c>
    </row>
    <row r="353" spans="53:53" x14ac:dyDescent="0.3">
      <c r="BA353" s="20">
        <v>46009.5</v>
      </c>
    </row>
    <row r="354" spans="53:53" x14ac:dyDescent="0.3">
      <c r="BA354" s="20">
        <v>46010.5</v>
      </c>
    </row>
    <row r="355" spans="53:53" x14ac:dyDescent="0.3">
      <c r="BA355" s="20">
        <v>46011.5</v>
      </c>
    </row>
    <row r="356" spans="53:53" x14ac:dyDescent="0.3">
      <c r="BA356" s="20">
        <v>46012.5</v>
      </c>
    </row>
    <row r="357" spans="53:53" x14ac:dyDescent="0.3">
      <c r="BA357" s="20">
        <v>46013.5</v>
      </c>
    </row>
    <row r="358" spans="53:53" x14ac:dyDescent="0.3">
      <c r="BA358" s="20">
        <v>46014.5</v>
      </c>
    </row>
    <row r="359" spans="53:53" x14ac:dyDescent="0.3">
      <c r="BA359" s="20">
        <v>46015.5</v>
      </c>
    </row>
    <row r="360" spans="53:53" x14ac:dyDescent="0.3">
      <c r="BA360" s="20">
        <v>46016.5</v>
      </c>
    </row>
    <row r="361" spans="53:53" x14ac:dyDescent="0.3">
      <c r="BA361" s="20">
        <v>46017.5</v>
      </c>
    </row>
    <row r="362" spans="53:53" x14ac:dyDescent="0.3">
      <c r="BA362" s="20">
        <v>46018.5</v>
      </c>
    </row>
    <row r="363" spans="53:53" x14ac:dyDescent="0.3">
      <c r="BA363" s="20">
        <v>46019.5</v>
      </c>
    </row>
    <row r="364" spans="53:53" x14ac:dyDescent="0.3">
      <c r="BA364" s="20">
        <v>46020.5</v>
      </c>
    </row>
    <row r="365" spans="53:53" x14ac:dyDescent="0.3">
      <c r="BA365" s="20">
        <v>46021.5</v>
      </c>
    </row>
    <row r="366" spans="53:53" x14ac:dyDescent="0.3">
      <c r="BA366" s="20">
        <v>46022.5</v>
      </c>
    </row>
  </sheetData>
  <autoFilter ref="A1:M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/>
  </sheetViews>
  <sheetFormatPr defaultRowHeight="14.4" x14ac:dyDescent="0.3"/>
  <sheetData>
    <row r="1" spans="1:5" x14ac:dyDescent="0.3">
      <c r="A1" t="s">
        <v>15</v>
      </c>
      <c r="B1" t="s">
        <v>16</v>
      </c>
      <c r="C1" t="s">
        <v>487</v>
      </c>
      <c r="D1" t="s">
        <v>20</v>
      </c>
      <c r="E1" t="s">
        <v>488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>
        <v>14597</v>
      </c>
      <c r="B2">
        <v>104</v>
      </c>
      <c r="C2" t="s">
        <v>21</v>
      </c>
      <c r="D2" t="s">
        <v>22</v>
      </c>
      <c r="E2" s="20">
        <v>45669</v>
      </c>
      <c r="F2" s="20">
        <v>45668</v>
      </c>
      <c r="G2">
        <v>-598.72</v>
      </c>
    </row>
    <row r="3" spans="1:7" x14ac:dyDescent="0.3">
      <c r="A3">
        <v>14600</v>
      </c>
      <c r="B3">
        <v>104</v>
      </c>
      <c r="C3" t="s">
        <v>21</v>
      </c>
      <c r="D3" t="s">
        <v>23</v>
      </c>
      <c r="E3" s="20">
        <v>45669</v>
      </c>
      <c r="F3" s="20">
        <v>45669</v>
      </c>
      <c r="G3">
        <v>1922.39</v>
      </c>
    </row>
    <row r="4" spans="1:7" x14ac:dyDescent="0.3">
      <c r="A4">
        <v>14599</v>
      </c>
      <c r="B4">
        <v>104</v>
      </c>
      <c r="C4" t="s">
        <v>21</v>
      </c>
      <c r="D4" t="s">
        <v>24</v>
      </c>
      <c r="E4" s="20">
        <v>45669</v>
      </c>
      <c r="F4" s="20">
        <v>45669</v>
      </c>
      <c r="G4">
        <v>294.12</v>
      </c>
    </row>
    <row r="5" spans="1:7" x14ac:dyDescent="0.3">
      <c r="A5">
        <v>14598</v>
      </c>
      <c r="B5">
        <v>104</v>
      </c>
      <c r="C5" t="s">
        <v>21</v>
      </c>
      <c r="D5" t="s">
        <v>25</v>
      </c>
      <c r="E5" s="20">
        <v>45669</v>
      </c>
      <c r="F5" s="20">
        <v>45669</v>
      </c>
      <c r="G5">
        <v>-74.400000000000006</v>
      </c>
    </row>
    <row r="6" spans="1:7" x14ac:dyDescent="0.3">
      <c r="A6">
        <v>14596</v>
      </c>
      <c r="B6">
        <v>104</v>
      </c>
      <c r="C6" t="s">
        <v>21</v>
      </c>
      <c r="D6" t="s">
        <v>26</v>
      </c>
      <c r="E6" s="20">
        <v>45669</v>
      </c>
      <c r="F6" s="20">
        <v>45668</v>
      </c>
      <c r="G6">
        <v>14012.03</v>
      </c>
    </row>
    <row r="7" spans="1:7" x14ac:dyDescent="0.3">
      <c r="A7">
        <v>14595</v>
      </c>
      <c r="B7">
        <v>104</v>
      </c>
      <c r="C7" t="s">
        <v>21</v>
      </c>
      <c r="D7" t="s">
        <v>27</v>
      </c>
      <c r="E7" s="20">
        <v>45669</v>
      </c>
      <c r="F7" s="20">
        <v>45638</v>
      </c>
      <c r="G7">
        <v>33632.839999999997</v>
      </c>
    </row>
    <row r="8" spans="1:7" x14ac:dyDescent="0.3">
      <c r="A8">
        <v>14594</v>
      </c>
      <c r="B8">
        <v>104</v>
      </c>
      <c r="C8" t="s">
        <v>21</v>
      </c>
      <c r="D8" t="s">
        <v>28</v>
      </c>
      <c r="E8" s="20">
        <v>45669</v>
      </c>
      <c r="F8" s="20">
        <v>45669</v>
      </c>
      <c r="G8">
        <v>31716.49</v>
      </c>
    </row>
    <row r="9" spans="1:7" x14ac:dyDescent="0.3">
      <c r="A9">
        <v>14516</v>
      </c>
      <c r="B9">
        <v>104</v>
      </c>
      <c r="C9" t="s">
        <v>21</v>
      </c>
      <c r="D9" t="s">
        <v>23</v>
      </c>
      <c r="E9" s="20">
        <v>45668</v>
      </c>
      <c r="F9" s="20">
        <v>45668</v>
      </c>
      <c r="G9">
        <v>3173.11</v>
      </c>
    </row>
    <row r="10" spans="1:7" x14ac:dyDescent="0.3">
      <c r="A10">
        <v>14515</v>
      </c>
      <c r="B10">
        <v>104</v>
      </c>
      <c r="C10" t="s">
        <v>21</v>
      </c>
      <c r="D10" t="s">
        <v>25</v>
      </c>
      <c r="E10" s="20">
        <v>45668</v>
      </c>
      <c r="F10" s="20">
        <v>45668</v>
      </c>
      <c r="G10">
        <v>-12.8</v>
      </c>
    </row>
    <row r="11" spans="1:7" x14ac:dyDescent="0.3">
      <c r="A11">
        <v>14511</v>
      </c>
      <c r="B11">
        <v>104</v>
      </c>
      <c r="C11" t="s">
        <v>21</v>
      </c>
      <c r="D11" t="s">
        <v>28</v>
      </c>
      <c r="E11" s="20">
        <v>45668</v>
      </c>
      <c r="F11" s="20">
        <v>45668</v>
      </c>
      <c r="G11">
        <v>1818.61</v>
      </c>
    </row>
    <row r="12" spans="1:7" x14ac:dyDescent="0.3">
      <c r="A12">
        <v>14512</v>
      </c>
      <c r="B12">
        <v>104</v>
      </c>
      <c r="C12" t="s">
        <v>21</v>
      </c>
      <c r="D12" t="s">
        <v>27</v>
      </c>
      <c r="E12" s="20">
        <v>45668</v>
      </c>
      <c r="F12" s="20">
        <v>45637</v>
      </c>
      <c r="G12">
        <v>16580.53</v>
      </c>
    </row>
    <row r="13" spans="1:7" x14ac:dyDescent="0.3">
      <c r="A13">
        <v>14514</v>
      </c>
      <c r="B13">
        <v>104</v>
      </c>
      <c r="C13" t="s">
        <v>21</v>
      </c>
      <c r="D13" t="s">
        <v>22</v>
      </c>
      <c r="E13" s="20">
        <v>45668</v>
      </c>
      <c r="F13" s="20">
        <v>45667</v>
      </c>
      <c r="G13">
        <v>-392.34</v>
      </c>
    </row>
    <row r="14" spans="1:7" x14ac:dyDescent="0.3">
      <c r="A14">
        <v>14513</v>
      </c>
      <c r="B14">
        <v>104</v>
      </c>
      <c r="C14" t="s">
        <v>21</v>
      </c>
      <c r="D14" t="s">
        <v>26</v>
      </c>
      <c r="E14" s="20">
        <v>45668</v>
      </c>
      <c r="F14" s="20">
        <v>45667</v>
      </c>
      <c r="G14">
        <v>10549.38</v>
      </c>
    </row>
    <row r="15" spans="1:7" x14ac:dyDescent="0.3">
      <c r="A15">
        <v>14416</v>
      </c>
      <c r="B15">
        <v>104</v>
      </c>
      <c r="C15" t="s">
        <v>21</v>
      </c>
      <c r="D15" t="s">
        <v>29</v>
      </c>
      <c r="E15" s="20">
        <v>45667</v>
      </c>
      <c r="F15" s="20">
        <v>45667</v>
      </c>
      <c r="G15">
        <v>-18800.02</v>
      </c>
    </row>
    <row r="16" spans="1:7" x14ac:dyDescent="0.3">
      <c r="A16">
        <v>14415</v>
      </c>
      <c r="B16">
        <v>104</v>
      </c>
      <c r="C16" t="s">
        <v>21</v>
      </c>
      <c r="D16" t="s">
        <v>30</v>
      </c>
      <c r="E16" s="20">
        <v>45667</v>
      </c>
      <c r="F16" s="20">
        <v>45667</v>
      </c>
      <c r="G16">
        <v>-10</v>
      </c>
    </row>
    <row r="17" spans="1:7" x14ac:dyDescent="0.3">
      <c r="A17">
        <v>14414</v>
      </c>
      <c r="B17">
        <v>104</v>
      </c>
      <c r="C17" t="s">
        <v>21</v>
      </c>
      <c r="D17" t="s">
        <v>22</v>
      </c>
      <c r="E17" s="20">
        <v>45667</v>
      </c>
      <c r="F17" s="20">
        <v>45666</v>
      </c>
      <c r="G17">
        <v>-136.63999999999999</v>
      </c>
    </row>
    <row r="18" spans="1:7" x14ac:dyDescent="0.3">
      <c r="A18">
        <v>14413</v>
      </c>
      <c r="B18">
        <v>104</v>
      </c>
      <c r="C18" t="s">
        <v>21</v>
      </c>
      <c r="D18" t="s">
        <v>26</v>
      </c>
      <c r="E18" s="20">
        <v>45667</v>
      </c>
      <c r="F18" s="20">
        <v>45666</v>
      </c>
      <c r="G18">
        <v>4222.3999999999996</v>
      </c>
    </row>
    <row r="19" spans="1:7" x14ac:dyDescent="0.3">
      <c r="A19">
        <v>14412</v>
      </c>
      <c r="B19">
        <v>104</v>
      </c>
      <c r="C19" t="s">
        <v>21</v>
      </c>
      <c r="D19" t="s">
        <v>27</v>
      </c>
      <c r="E19" s="20">
        <v>45667</v>
      </c>
      <c r="F19" s="20">
        <v>45636</v>
      </c>
      <c r="G19">
        <v>13835.32</v>
      </c>
    </row>
    <row r="20" spans="1:7" x14ac:dyDescent="0.3">
      <c r="A20">
        <v>14411</v>
      </c>
      <c r="B20">
        <v>104</v>
      </c>
      <c r="C20" t="s">
        <v>21</v>
      </c>
      <c r="D20" t="s">
        <v>28</v>
      </c>
      <c r="E20" s="20">
        <v>45667</v>
      </c>
      <c r="F20" s="20">
        <v>45667</v>
      </c>
      <c r="G20">
        <v>888.94</v>
      </c>
    </row>
    <row r="21" spans="1:7" x14ac:dyDescent="0.3">
      <c r="A21">
        <v>14417</v>
      </c>
      <c r="B21">
        <v>104</v>
      </c>
      <c r="C21" t="s">
        <v>21</v>
      </c>
      <c r="D21" t="s">
        <v>23</v>
      </c>
      <c r="E21" s="20">
        <v>45667</v>
      </c>
      <c r="F21" s="20">
        <v>45667</v>
      </c>
      <c r="G21">
        <v>1818.61</v>
      </c>
    </row>
    <row r="22" spans="1:7" x14ac:dyDescent="0.3">
      <c r="A22">
        <v>14316</v>
      </c>
      <c r="B22">
        <v>104</v>
      </c>
      <c r="C22" t="s">
        <v>21</v>
      </c>
      <c r="D22" t="s">
        <v>23</v>
      </c>
      <c r="E22" s="20">
        <v>45666</v>
      </c>
      <c r="F22" s="20">
        <v>45666</v>
      </c>
      <c r="G22">
        <v>888.94</v>
      </c>
    </row>
    <row r="23" spans="1:7" x14ac:dyDescent="0.3">
      <c r="A23">
        <v>14312</v>
      </c>
      <c r="B23">
        <v>104</v>
      </c>
      <c r="C23" t="s">
        <v>21</v>
      </c>
      <c r="D23" t="s">
        <v>28</v>
      </c>
      <c r="E23" s="20">
        <v>45666</v>
      </c>
      <c r="F23" s="20">
        <v>45666</v>
      </c>
      <c r="G23">
        <v>0</v>
      </c>
    </row>
    <row r="24" spans="1:7" x14ac:dyDescent="0.3">
      <c r="A24">
        <v>14313</v>
      </c>
      <c r="B24">
        <v>104</v>
      </c>
      <c r="C24" t="s">
        <v>21</v>
      </c>
      <c r="D24" t="s">
        <v>27</v>
      </c>
      <c r="E24" s="20">
        <v>45666</v>
      </c>
      <c r="F24" s="20">
        <v>45635</v>
      </c>
      <c r="G24">
        <v>18125.240000000002</v>
      </c>
    </row>
    <row r="25" spans="1:7" x14ac:dyDescent="0.3">
      <c r="A25">
        <v>14314</v>
      </c>
      <c r="B25">
        <v>104</v>
      </c>
      <c r="C25" t="s">
        <v>21</v>
      </c>
      <c r="D25" t="s">
        <v>30</v>
      </c>
      <c r="E25" s="20">
        <v>45666</v>
      </c>
      <c r="F25" s="20">
        <v>45666</v>
      </c>
      <c r="G25">
        <v>-10</v>
      </c>
    </row>
    <row r="26" spans="1:7" x14ac:dyDescent="0.3">
      <c r="A26">
        <v>14315</v>
      </c>
      <c r="B26">
        <v>104</v>
      </c>
      <c r="C26" t="s">
        <v>21</v>
      </c>
      <c r="D26" t="s">
        <v>29</v>
      </c>
      <c r="E26" s="20">
        <v>45666</v>
      </c>
      <c r="F26" s="20">
        <v>45666</v>
      </c>
      <c r="G26">
        <v>-18115.240000000002</v>
      </c>
    </row>
    <row r="27" spans="1:7" x14ac:dyDescent="0.3">
      <c r="A27">
        <v>14220</v>
      </c>
      <c r="B27">
        <v>104</v>
      </c>
      <c r="C27" t="s">
        <v>21</v>
      </c>
      <c r="D27" t="s">
        <v>30</v>
      </c>
      <c r="E27" s="20">
        <v>45665</v>
      </c>
      <c r="F27" s="20">
        <v>45665</v>
      </c>
      <c r="G27">
        <v>-10</v>
      </c>
    </row>
    <row r="28" spans="1:7" x14ac:dyDescent="0.3">
      <c r="A28">
        <v>14217</v>
      </c>
      <c r="B28">
        <v>104</v>
      </c>
      <c r="C28" t="s">
        <v>21</v>
      </c>
      <c r="D28" t="s">
        <v>28</v>
      </c>
      <c r="E28" s="20">
        <v>45665</v>
      </c>
      <c r="F28" s="20">
        <v>45665</v>
      </c>
      <c r="G28">
        <v>54.16</v>
      </c>
    </row>
    <row r="29" spans="1:7" x14ac:dyDescent="0.3">
      <c r="A29">
        <v>14218</v>
      </c>
      <c r="B29">
        <v>104</v>
      </c>
      <c r="C29" t="s">
        <v>21</v>
      </c>
      <c r="D29" t="s">
        <v>22</v>
      </c>
      <c r="E29" s="20">
        <v>45665</v>
      </c>
      <c r="F29" s="20">
        <v>45664</v>
      </c>
      <c r="G29">
        <v>-0.44</v>
      </c>
    </row>
    <row r="30" spans="1:7" x14ac:dyDescent="0.3">
      <c r="A30">
        <v>14219</v>
      </c>
      <c r="B30">
        <v>104</v>
      </c>
      <c r="C30" t="s">
        <v>21</v>
      </c>
      <c r="D30" t="s">
        <v>27</v>
      </c>
      <c r="E30" s="20">
        <v>45665</v>
      </c>
      <c r="F30" s="20">
        <v>45634</v>
      </c>
      <c r="G30">
        <v>45540.95</v>
      </c>
    </row>
    <row r="31" spans="1:7" x14ac:dyDescent="0.3">
      <c r="A31">
        <v>14221</v>
      </c>
      <c r="B31">
        <v>104</v>
      </c>
      <c r="C31" t="s">
        <v>21</v>
      </c>
      <c r="D31" t="s">
        <v>29</v>
      </c>
      <c r="E31" s="20">
        <v>45665</v>
      </c>
      <c r="F31" s="20">
        <v>45665</v>
      </c>
      <c r="G31">
        <v>-45584.67</v>
      </c>
    </row>
    <row r="32" spans="1:7" x14ac:dyDescent="0.3">
      <c r="A32">
        <v>14130</v>
      </c>
      <c r="B32">
        <v>104</v>
      </c>
      <c r="C32" t="s">
        <v>21</v>
      </c>
      <c r="D32" t="s">
        <v>28</v>
      </c>
      <c r="E32" s="20">
        <v>45664</v>
      </c>
      <c r="F32" s="20">
        <v>45664</v>
      </c>
      <c r="G32">
        <v>125.79</v>
      </c>
    </row>
    <row r="33" spans="1:7" x14ac:dyDescent="0.3">
      <c r="A33">
        <v>14131</v>
      </c>
      <c r="B33">
        <v>104</v>
      </c>
      <c r="C33" t="s">
        <v>21</v>
      </c>
      <c r="D33" t="s">
        <v>22</v>
      </c>
      <c r="E33" s="20">
        <v>45664</v>
      </c>
      <c r="F33" s="20">
        <v>45663</v>
      </c>
      <c r="G33">
        <v>-1.1399999999999999</v>
      </c>
    </row>
    <row r="34" spans="1:7" x14ac:dyDescent="0.3">
      <c r="A34">
        <v>14132</v>
      </c>
      <c r="B34">
        <v>104</v>
      </c>
      <c r="C34" t="s">
        <v>21</v>
      </c>
      <c r="D34" t="s">
        <v>27</v>
      </c>
      <c r="E34" s="20">
        <v>45664</v>
      </c>
      <c r="F34" s="20">
        <v>45633</v>
      </c>
      <c r="G34">
        <v>65985.33</v>
      </c>
    </row>
    <row r="35" spans="1:7" x14ac:dyDescent="0.3">
      <c r="A35">
        <v>14133</v>
      </c>
      <c r="B35">
        <v>104</v>
      </c>
      <c r="C35" t="s">
        <v>21</v>
      </c>
      <c r="D35" t="s">
        <v>31</v>
      </c>
      <c r="E35" s="20">
        <v>45664</v>
      </c>
      <c r="F35" s="20">
        <v>45633</v>
      </c>
      <c r="G35">
        <v>52.11</v>
      </c>
    </row>
    <row r="36" spans="1:7" x14ac:dyDescent="0.3">
      <c r="A36">
        <v>14134</v>
      </c>
      <c r="B36">
        <v>104</v>
      </c>
      <c r="C36" t="s">
        <v>21</v>
      </c>
      <c r="D36" t="s">
        <v>30</v>
      </c>
      <c r="E36" s="20">
        <v>45664</v>
      </c>
      <c r="F36" s="20">
        <v>45664</v>
      </c>
      <c r="G36">
        <v>-10</v>
      </c>
    </row>
    <row r="37" spans="1:7" x14ac:dyDescent="0.3">
      <c r="A37">
        <v>14135</v>
      </c>
      <c r="B37">
        <v>104</v>
      </c>
      <c r="C37" t="s">
        <v>21</v>
      </c>
      <c r="D37" t="s">
        <v>29</v>
      </c>
      <c r="E37" s="20">
        <v>45664</v>
      </c>
      <c r="F37" s="20">
        <v>45664</v>
      </c>
      <c r="G37">
        <v>-66152.09</v>
      </c>
    </row>
    <row r="38" spans="1:7" x14ac:dyDescent="0.3">
      <c r="A38">
        <v>14136</v>
      </c>
      <c r="B38">
        <v>104</v>
      </c>
      <c r="C38" t="s">
        <v>21</v>
      </c>
      <c r="D38" t="s">
        <v>23</v>
      </c>
      <c r="E38" s="20">
        <v>45664</v>
      </c>
      <c r="F38" s="20">
        <v>45664</v>
      </c>
      <c r="G38">
        <v>54.16</v>
      </c>
    </row>
    <row r="39" spans="1:7" x14ac:dyDescent="0.3">
      <c r="A39">
        <v>14037</v>
      </c>
      <c r="B39">
        <v>104</v>
      </c>
      <c r="C39" t="s">
        <v>21</v>
      </c>
      <c r="D39" t="s">
        <v>30</v>
      </c>
      <c r="E39" s="20">
        <v>45663</v>
      </c>
      <c r="F39" s="20">
        <v>45663</v>
      </c>
      <c r="G39">
        <v>-10</v>
      </c>
    </row>
    <row r="40" spans="1:7" x14ac:dyDescent="0.3">
      <c r="A40">
        <v>14036</v>
      </c>
      <c r="B40">
        <v>104</v>
      </c>
      <c r="C40" t="s">
        <v>21</v>
      </c>
      <c r="D40" t="s">
        <v>25</v>
      </c>
      <c r="E40" s="20">
        <v>45663</v>
      </c>
      <c r="F40" s="20">
        <v>45663</v>
      </c>
      <c r="G40">
        <v>-19.8</v>
      </c>
    </row>
    <row r="41" spans="1:7" x14ac:dyDescent="0.3">
      <c r="A41">
        <v>14038</v>
      </c>
      <c r="B41">
        <v>104</v>
      </c>
      <c r="C41" t="s">
        <v>21</v>
      </c>
      <c r="D41" t="s">
        <v>29</v>
      </c>
      <c r="E41" s="20">
        <v>45663</v>
      </c>
      <c r="F41" s="20">
        <v>45663</v>
      </c>
      <c r="G41">
        <v>-119560.69</v>
      </c>
    </row>
    <row r="42" spans="1:7" x14ac:dyDescent="0.3">
      <c r="A42">
        <v>14035</v>
      </c>
      <c r="B42">
        <v>104</v>
      </c>
      <c r="C42" t="s">
        <v>21</v>
      </c>
      <c r="D42" t="s">
        <v>22</v>
      </c>
      <c r="E42" s="20">
        <v>45663</v>
      </c>
      <c r="F42" s="20">
        <v>45662</v>
      </c>
      <c r="G42">
        <v>-385.64</v>
      </c>
    </row>
    <row r="43" spans="1:7" x14ac:dyDescent="0.3">
      <c r="A43">
        <v>14034</v>
      </c>
      <c r="B43">
        <v>104</v>
      </c>
      <c r="C43" t="s">
        <v>21</v>
      </c>
      <c r="D43" t="s">
        <v>26</v>
      </c>
      <c r="E43" s="20">
        <v>45663</v>
      </c>
      <c r="F43" s="20">
        <v>45662</v>
      </c>
      <c r="G43">
        <v>11669.64</v>
      </c>
    </row>
    <row r="44" spans="1:7" x14ac:dyDescent="0.3">
      <c r="A44">
        <v>14033</v>
      </c>
      <c r="B44">
        <v>104</v>
      </c>
      <c r="C44" t="s">
        <v>21</v>
      </c>
      <c r="D44" t="s">
        <v>27</v>
      </c>
      <c r="E44" s="20">
        <v>45663</v>
      </c>
      <c r="F44" s="20">
        <v>45632</v>
      </c>
      <c r="G44">
        <v>42110.74</v>
      </c>
    </row>
    <row r="45" spans="1:7" x14ac:dyDescent="0.3">
      <c r="A45">
        <v>14032</v>
      </c>
      <c r="B45">
        <v>104</v>
      </c>
      <c r="C45" t="s">
        <v>21</v>
      </c>
      <c r="D45" t="s">
        <v>28</v>
      </c>
      <c r="E45" s="20">
        <v>45663</v>
      </c>
      <c r="F45" s="20">
        <v>45663</v>
      </c>
      <c r="G45">
        <v>66195.75</v>
      </c>
    </row>
    <row r="46" spans="1:7" x14ac:dyDescent="0.3">
      <c r="A46">
        <v>14039</v>
      </c>
      <c r="B46">
        <v>104</v>
      </c>
      <c r="C46" t="s">
        <v>21</v>
      </c>
      <c r="D46" t="s">
        <v>32</v>
      </c>
      <c r="E46" s="20">
        <v>45663</v>
      </c>
      <c r="F46" s="20">
        <v>45663</v>
      </c>
      <c r="G46">
        <v>-7.34</v>
      </c>
    </row>
    <row r="47" spans="1:7" x14ac:dyDescent="0.3">
      <c r="A47">
        <v>14040</v>
      </c>
      <c r="B47">
        <v>104</v>
      </c>
      <c r="C47" t="s">
        <v>21</v>
      </c>
      <c r="D47" t="s">
        <v>23</v>
      </c>
      <c r="E47" s="20">
        <v>45663</v>
      </c>
      <c r="F47" s="20">
        <v>45663</v>
      </c>
      <c r="G47">
        <v>133.13</v>
      </c>
    </row>
    <row r="48" spans="1:7" x14ac:dyDescent="0.3">
      <c r="A48">
        <v>13865</v>
      </c>
      <c r="B48">
        <v>104</v>
      </c>
      <c r="C48" t="s">
        <v>21</v>
      </c>
      <c r="D48" t="s">
        <v>25</v>
      </c>
      <c r="E48" s="20">
        <v>45662</v>
      </c>
      <c r="F48" s="20">
        <v>45662</v>
      </c>
      <c r="G48">
        <v>-103</v>
      </c>
    </row>
    <row r="49" spans="1:7" x14ac:dyDescent="0.3">
      <c r="A49">
        <v>13866</v>
      </c>
      <c r="B49">
        <v>104</v>
      </c>
      <c r="C49" t="s">
        <v>21</v>
      </c>
      <c r="D49" t="s">
        <v>23</v>
      </c>
      <c r="E49" s="20">
        <v>45662</v>
      </c>
      <c r="F49" s="20">
        <v>45662</v>
      </c>
      <c r="G49">
        <v>2797.5</v>
      </c>
    </row>
    <row r="50" spans="1:7" x14ac:dyDescent="0.3">
      <c r="A50">
        <v>13864</v>
      </c>
      <c r="B50">
        <v>104</v>
      </c>
      <c r="C50" t="s">
        <v>21</v>
      </c>
      <c r="D50" t="s">
        <v>22</v>
      </c>
      <c r="E50" s="20">
        <v>45662</v>
      </c>
      <c r="F50" s="20">
        <v>45661</v>
      </c>
      <c r="G50">
        <v>-622.42999999999995</v>
      </c>
    </row>
    <row r="51" spans="1:7" x14ac:dyDescent="0.3">
      <c r="A51">
        <v>13863</v>
      </c>
      <c r="B51">
        <v>104</v>
      </c>
      <c r="C51" t="s">
        <v>21</v>
      </c>
      <c r="D51" t="s">
        <v>26</v>
      </c>
      <c r="E51" s="20">
        <v>45662</v>
      </c>
      <c r="F51" s="20">
        <v>45661</v>
      </c>
      <c r="G51">
        <v>18172.7</v>
      </c>
    </row>
    <row r="52" spans="1:7" x14ac:dyDescent="0.3">
      <c r="A52">
        <v>13862</v>
      </c>
      <c r="B52">
        <v>104</v>
      </c>
      <c r="C52" t="s">
        <v>21</v>
      </c>
      <c r="D52" t="s">
        <v>31</v>
      </c>
      <c r="E52" s="20">
        <v>45662</v>
      </c>
      <c r="F52" s="20">
        <v>45631</v>
      </c>
      <c r="G52">
        <v>79.13</v>
      </c>
    </row>
    <row r="53" spans="1:7" x14ac:dyDescent="0.3">
      <c r="A53">
        <v>13861</v>
      </c>
      <c r="B53">
        <v>104</v>
      </c>
      <c r="C53" t="s">
        <v>21</v>
      </c>
      <c r="D53" t="s">
        <v>27</v>
      </c>
      <c r="E53" s="20">
        <v>45662</v>
      </c>
      <c r="F53" s="20">
        <v>45631</v>
      </c>
      <c r="G53">
        <v>17052.919999999998</v>
      </c>
    </row>
    <row r="54" spans="1:7" x14ac:dyDescent="0.3">
      <c r="A54">
        <v>13860</v>
      </c>
      <c r="B54">
        <v>104</v>
      </c>
      <c r="C54" t="s">
        <v>21</v>
      </c>
      <c r="D54" t="s">
        <v>28</v>
      </c>
      <c r="E54" s="20">
        <v>45662</v>
      </c>
      <c r="F54" s="20">
        <v>45662</v>
      </c>
      <c r="G54">
        <v>28818.93</v>
      </c>
    </row>
    <row r="55" spans="1:7" x14ac:dyDescent="0.3">
      <c r="A55">
        <v>13633</v>
      </c>
      <c r="B55">
        <v>104</v>
      </c>
      <c r="C55" t="s">
        <v>21</v>
      </c>
      <c r="D55" t="s">
        <v>27</v>
      </c>
      <c r="E55" s="20">
        <v>45661</v>
      </c>
      <c r="F55" s="20">
        <v>45630</v>
      </c>
      <c r="G55">
        <v>15952.03</v>
      </c>
    </row>
    <row r="56" spans="1:7" x14ac:dyDescent="0.3">
      <c r="A56">
        <v>13634</v>
      </c>
      <c r="B56">
        <v>104</v>
      </c>
      <c r="C56" t="s">
        <v>21</v>
      </c>
      <c r="D56" t="s">
        <v>26</v>
      </c>
      <c r="E56" s="20">
        <v>45661</v>
      </c>
      <c r="F56" s="20">
        <v>45660</v>
      </c>
      <c r="G56">
        <v>9376.14</v>
      </c>
    </row>
    <row r="57" spans="1:7" x14ac:dyDescent="0.3">
      <c r="A57">
        <v>13635</v>
      </c>
      <c r="B57">
        <v>104</v>
      </c>
      <c r="C57" t="s">
        <v>21</v>
      </c>
      <c r="D57" t="s">
        <v>22</v>
      </c>
      <c r="E57" s="20">
        <v>45661</v>
      </c>
      <c r="F57" s="20">
        <v>45660</v>
      </c>
      <c r="G57">
        <v>-332.59</v>
      </c>
    </row>
    <row r="58" spans="1:7" x14ac:dyDescent="0.3">
      <c r="A58">
        <v>13636</v>
      </c>
      <c r="B58">
        <v>104</v>
      </c>
      <c r="C58" t="s">
        <v>21</v>
      </c>
      <c r="D58" t="s">
        <v>25</v>
      </c>
      <c r="E58" s="20">
        <v>45661</v>
      </c>
      <c r="F58" s="20">
        <v>45661</v>
      </c>
      <c r="G58">
        <v>-21.8</v>
      </c>
    </row>
    <row r="59" spans="1:7" x14ac:dyDescent="0.3">
      <c r="A59">
        <v>13637</v>
      </c>
      <c r="B59">
        <v>104</v>
      </c>
      <c r="C59" t="s">
        <v>21</v>
      </c>
      <c r="D59" t="s">
        <v>23</v>
      </c>
      <c r="E59" s="20">
        <v>45661</v>
      </c>
      <c r="F59" s="20">
        <v>45661</v>
      </c>
      <c r="G59">
        <v>2212.44</v>
      </c>
    </row>
    <row r="60" spans="1:7" x14ac:dyDescent="0.3">
      <c r="A60">
        <v>13632</v>
      </c>
      <c r="B60">
        <v>104</v>
      </c>
      <c r="C60" t="s">
        <v>21</v>
      </c>
      <c r="D60" t="s">
        <v>28</v>
      </c>
      <c r="E60" s="20">
        <v>45661</v>
      </c>
      <c r="F60" s="20">
        <v>45661</v>
      </c>
      <c r="G60">
        <v>1632.71</v>
      </c>
    </row>
    <row r="61" spans="1:7" x14ac:dyDescent="0.3">
      <c r="A61">
        <v>13628</v>
      </c>
      <c r="B61">
        <v>104</v>
      </c>
      <c r="C61" t="s">
        <v>21</v>
      </c>
      <c r="D61" t="s">
        <v>27</v>
      </c>
      <c r="E61" s="20">
        <v>45660</v>
      </c>
      <c r="F61" s="20">
        <v>45629</v>
      </c>
      <c r="G61">
        <v>11627.67</v>
      </c>
    </row>
    <row r="62" spans="1:7" x14ac:dyDescent="0.3">
      <c r="A62">
        <v>13625</v>
      </c>
      <c r="B62">
        <v>104</v>
      </c>
      <c r="C62" t="s">
        <v>21</v>
      </c>
      <c r="D62" t="s">
        <v>28</v>
      </c>
      <c r="E62" s="20">
        <v>45660</v>
      </c>
      <c r="F62" s="20">
        <v>45660</v>
      </c>
      <c r="G62">
        <v>440.81</v>
      </c>
    </row>
    <row r="63" spans="1:7" x14ac:dyDescent="0.3">
      <c r="A63">
        <v>13626</v>
      </c>
      <c r="B63">
        <v>104</v>
      </c>
      <c r="C63" t="s">
        <v>21</v>
      </c>
      <c r="D63" t="s">
        <v>26</v>
      </c>
      <c r="E63" s="20">
        <v>45660</v>
      </c>
      <c r="F63" s="20">
        <v>45659</v>
      </c>
      <c r="G63">
        <v>5814.31</v>
      </c>
    </row>
    <row r="64" spans="1:7" x14ac:dyDescent="0.3">
      <c r="A64">
        <v>13627</v>
      </c>
      <c r="B64">
        <v>104</v>
      </c>
      <c r="C64" t="s">
        <v>21</v>
      </c>
      <c r="D64" t="s">
        <v>22</v>
      </c>
      <c r="E64" s="20">
        <v>45660</v>
      </c>
      <c r="F64" s="20">
        <v>45659</v>
      </c>
      <c r="G64">
        <v>-167.93</v>
      </c>
    </row>
    <row r="65" spans="1:7" x14ac:dyDescent="0.3">
      <c r="A65">
        <v>13629</v>
      </c>
      <c r="B65">
        <v>104</v>
      </c>
      <c r="C65" t="s">
        <v>21</v>
      </c>
      <c r="D65" t="s">
        <v>30</v>
      </c>
      <c r="E65" s="20">
        <v>45660</v>
      </c>
      <c r="F65" s="20">
        <v>45660</v>
      </c>
      <c r="G65">
        <v>-10</v>
      </c>
    </row>
    <row r="66" spans="1:7" x14ac:dyDescent="0.3">
      <c r="A66">
        <v>13630</v>
      </c>
      <c r="B66">
        <v>104</v>
      </c>
      <c r="C66" t="s">
        <v>21</v>
      </c>
      <c r="D66" t="s">
        <v>29</v>
      </c>
      <c r="E66" s="20">
        <v>45660</v>
      </c>
      <c r="F66" s="20">
        <v>45660</v>
      </c>
      <c r="G66">
        <v>-17704.86</v>
      </c>
    </row>
    <row r="67" spans="1:7" x14ac:dyDescent="0.3">
      <c r="A67">
        <v>13631</v>
      </c>
      <c r="B67">
        <v>104</v>
      </c>
      <c r="C67" t="s">
        <v>21</v>
      </c>
      <c r="D67" t="s">
        <v>23</v>
      </c>
      <c r="E67" s="20">
        <v>45660</v>
      </c>
      <c r="F67" s="20">
        <v>45660</v>
      </c>
      <c r="G67">
        <v>1632.71</v>
      </c>
    </row>
    <row r="68" spans="1:7" x14ac:dyDescent="0.3">
      <c r="A68">
        <v>13624</v>
      </c>
      <c r="B68">
        <v>104</v>
      </c>
      <c r="C68" t="s">
        <v>21</v>
      </c>
      <c r="D68" t="s">
        <v>23</v>
      </c>
      <c r="E68" s="20">
        <v>45659</v>
      </c>
      <c r="F68" s="20">
        <v>45659</v>
      </c>
      <c r="G68">
        <v>436.07</v>
      </c>
    </row>
    <row r="69" spans="1:7" x14ac:dyDescent="0.3">
      <c r="A69">
        <v>13623</v>
      </c>
      <c r="B69">
        <v>104</v>
      </c>
      <c r="C69" t="s">
        <v>21</v>
      </c>
      <c r="D69" t="s">
        <v>29</v>
      </c>
      <c r="E69" s="20">
        <v>45659</v>
      </c>
      <c r="F69" s="20">
        <v>45659</v>
      </c>
      <c r="G69">
        <v>-112556.76</v>
      </c>
    </row>
    <row r="70" spans="1:7" x14ac:dyDescent="0.3">
      <c r="A70">
        <v>13622</v>
      </c>
      <c r="B70">
        <v>104</v>
      </c>
      <c r="C70" t="s">
        <v>21</v>
      </c>
      <c r="D70" t="s">
        <v>30</v>
      </c>
      <c r="E70" s="20">
        <v>45659</v>
      </c>
      <c r="F70" s="20">
        <v>45659</v>
      </c>
      <c r="G70">
        <v>-10</v>
      </c>
    </row>
    <row r="71" spans="1:7" x14ac:dyDescent="0.3">
      <c r="A71">
        <v>13621</v>
      </c>
      <c r="B71">
        <v>104</v>
      </c>
      <c r="C71" t="s">
        <v>21</v>
      </c>
      <c r="D71" t="s">
        <v>27</v>
      </c>
      <c r="E71" s="20">
        <v>45659</v>
      </c>
      <c r="F71" s="20">
        <v>45628</v>
      </c>
      <c r="G71">
        <v>9053.7900000000009</v>
      </c>
    </row>
    <row r="72" spans="1:7" x14ac:dyDescent="0.3">
      <c r="A72">
        <v>13620</v>
      </c>
      <c r="B72">
        <v>104</v>
      </c>
      <c r="C72" t="s">
        <v>21</v>
      </c>
      <c r="D72" t="s">
        <v>28</v>
      </c>
      <c r="E72" s="20">
        <v>45659</v>
      </c>
      <c r="F72" s="20">
        <v>45659</v>
      </c>
      <c r="G72">
        <v>103517.71</v>
      </c>
    </row>
    <row r="73" spans="1:7" x14ac:dyDescent="0.3">
      <c r="A73">
        <v>13612</v>
      </c>
      <c r="B73">
        <v>104</v>
      </c>
      <c r="C73" t="s">
        <v>21</v>
      </c>
      <c r="D73" t="s">
        <v>26</v>
      </c>
      <c r="E73" s="20">
        <v>45658</v>
      </c>
      <c r="F73" s="20">
        <v>45657</v>
      </c>
      <c r="G73">
        <v>2375.38</v>
      </c>
    </row>
    <row r="74" spans="1:7" x14ac:dyDescent="0.3">
      <c r="A74">
        <v>13613</v>
      </c>
      <c r="B74">
        <v>104</v>
      </c>
      <c r="C74" t="s">
        <v>21</v>
      </c>
      <c r="D74" t="s">
        <v>22</v>
      </c>
      <c r="E74" s="20">
        <v>45658</v>
      </c>
      <c r="F74" s="20">
        <v>45657</v>
      </c>
      <c r="G74">
        <v>-104.1</v>
      </c>
    </row>
    <row r="75" spans="1:7" x14ac:dyDescent="0.3">
      <c r="A75">
        <v>13611</v>
      </c>
      <c r="B75">
        <v>104</v>
      </c>
      <c r="C75" t="s">
        <v>21</v>
      </c>
      <c r="D75" t="s">
        <v>28</v>
      </c>
      <c r="E75" s="20">
        <v>45658</v>
      </c>
      <c r="F75" s="20">
        <v>45658</v>
      </c>
      <c r="G75">
        <v>59503.360000000001</v>
      </c>
    </row>
    <row r="76" spans="1:7" x14ac:dyDescent="0.3">
      <c r="A76">
        <v>13614</v>
      </c>
      <c r="B76">
        <v>104</v>
      </c>
      <c r="C76" t="s">
        <v>21</v>
      </c>
      <c r="D76" t="s">
        <v>27</v>
      </c>
      <c r="E76" s="20">
        <v>45658</v>
      </c>
      <c r="F76" s="20">
        <v>45627</v>
      </c>
      <c r="G76">
        <v>42250.48</v>
      </c>
    </row>
    <row r="77" spans="1:7" x14ac:dyDescent="0.3">
      <c r="A77">
        <v>13615</v>
      </c>
      <c r="B77">
        <v>104</v>
      </c>
      <c r="C77" t="s">
        <v>21</v>
      </c>
      <c r="D77" t="s">
        <v>31</v>
      </c>
      <c r="E77" s="20">
        <v>45658</v>
      </c>
      <c r="F77" s="20">
        <v>45627</v>
      </c>
      <c r="G77">
        <v>47.97</v>
      </c>
    </row>
    <row r="78" spans="1:7" x14ac:dyDescent="0.3">
      <c r="A78">
        <v>13616</v>
      </c>
      <c r="B78">
        <v>104</v>
      </c>
      <c r="C78" t="s">
        <v>21</v>
      </c>
      <c r="D78" t="s">
        <v>31</v>
      </c>
      <c r="E78" s="20">
        <v>45658</v>
      </c>
      <c r="F78" s="20">
        <v>45627</v>
      </c>
      <c r="G78">
        <v>4.82</v>
      </c>
    </row>
    <row r="79" spans="1:7" x14ac:dyDescent="0.3">
      <c r="A79">
        <v>13617</v>
      </c>
      <c r="B79">
        <v>104</v>
      </c>
      <c r="C79" t="s">
        <v>21</v>
      </c>
      <c r="D79" t="s">
        <v>33</v>
      </c>
      <c r="E79" s="20">
        <v>45658</v>
      </c>
      <c r="F79" s="20">
        <v>45658</v>
      </c>
      <c r="G79">
        <v>-220</v>
      </c>
    </row>
    <row r="80" spans="1:7" x14ac:dyDescent="0.3">
      <c r="A80">
        <v>13619</v>
      </c>
      <c r="B80">
        <v>104</v>
      </c>
      <c r="C80" t="s">
        <v>21</v>
      </c>
      <c r="D80" t="s">
        <v>25</v>
      </c>
      <c r="E80" s="20">
        <v>45658</v>
      </c>
      <c r="F80" s="20">
        <v>45658</v>
      </c>
      <c r="G80">
        <v>-0.2</v>
      </c>
    </row>
    <row r="81" spans="1:7" x14ac:dyDescent="0.3">
      <c r="A81">
        <v>13618</v>
      </c>
      <c r="B81">
        <v>104</v>
      </c>
      <c r="C81" t="s">
        <v>21</v>
      </c>
      <c r="D81" t="s">
        <v>34</v>
      </c>
      <c r="E81" s="20">
        <v>45658</v>
      </c>
      <c r="F81" s="20">
        <v>45658</v>
      </c>
      <c r="G81">
        <v>-340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1"/>
  <sheetViews>
    <sheetView workbookViewId="0"/>
  </sheetViews>
  <sheetFormatPr defaultRowHeight="14.4" x14ac:dyDescent="0.3"/>
  <sheetData>
    <row r="1" spans="1:5" x14ac:dyDescent="0.3">
      <c r="A1" t="s">
        <v>15</v>
      </c>
      <c r="B1" t="s">
        <v>16</v>
      </c>
      <c r="C1" t="s">
        <v>35</v>
      </c>
      <c r="D1" t="s">
        <v>20</v>
      </c>
      <c r="E1" t="s">
        <v>36</v>
      </c>
    </row>
    <row r="2" spans="1:5" x14ac:dyDescent="0.3">
      <c r="A2">
        <v>104</v>
      </c>
      <c r="B2" t="s">
        <v>21</v>
      </c>
      <c r="C2" s="20">
        <v>45659</v>
      </c>
      <c r="D2">
        <v>12580.35</v>
      </c>
      <c r="E2" t="s">
        <v>37</v>
      </c>
    </row>
    <row r="3" spans="1:5" x14ac:dyDescent="0.3">
      <c r="A3">
        <v>104</v>
      </c>
      <c r="B3" t="s">
        <v>21</v>
      </c>
      <c r="C3" s="20">
        <v>45659</v>
      </c>
      <c r="D3">
        <v>535.78</v>
      </c>
      <c r="E3" t="s">
        <v>38</v>
      </c>
    </row>
    <row r="4" spans="1:5" x14ac:dyDescent="0.3">
      <c r="A4">
        <v>104</v>
      </c>
      <c r="B4" t="s">
        <v>21</v>
      </c>
      <c r="C4" s="20">
        <v>45659</v>
      </c>
      <c r="D4">
        <v>0</v>
      </c>
      <c r="E4" t="s">
        <v>39</v>
      </c>
    </row>
    <row r="5" spans="1:5" x14ac:dyDescent="0.3">
      <c r="A5">
        <v>104</v>
      </c>
      <c r="B5" t="s">
        <v>21</v>
      </c>
      <c r="C5" s="20">
        <v>45659</v>
      </c>
      <c r="D5">
        <v>0</v>
      </c>
      <c r="E5" t="s">
        <v>40</v>
      </c>
    </row>
    <row r="6" spans="1:5" x14ac:dyDescent="0.3">
      <c r="A6">
        <v>104</v>
      </c>
      <c r="B6" t="s">
        <v>21</v>
      </c>
      <c r="C6" s="20">
        <v>45659</v>
      </c>
      <c r="D6">
        <v>0</v>
      </c>
      <c r="E6" t="s">
        <v>41</v>
      </c>
    </row>
    <row r="7" spans="1:5" x14ac:dyDescent="0.3">
      <c r="A7">
        <v>104</v>
      </c>
      <c r="B7" t="s">
        <v>21</v>
      </c>
      <c r="C7" s="20">
        <v>45659</v>
      </c>
      <c r="D7">
        <v>439.33</v>
      </c>
      <c r="E7" t="s">
        <v>42</v>
      </c>
    </row>
    <row r="8" spans="1:5" x14ac:dyDescent="0.3">
      <c r="A8">
        <v>104</v>
      </c>
      <c r="B8" t="s">
        <v>21</v>
      </c>
      <c r="C8" s="20">
        <v>45659</v>
      </c>
      <c r="D8">
        <v>0</v>
      </c>
      <c r="E8" t="s">
        <v>43</v>
      </c>
    </row>
    <row r="9" spans="1:5" x14ac:dyDescent="0.3">
      <c r="A9">
        <v>104</v>
      </c>
      <c r="B9" t="s">
        <v>21</v>
      </c>
      <c r="C9" s="20">
        <v>45659</v>
      </c>
      <c r="D9">
        <v>0</v>
      </c>
      <c r="E9" t="s">
        <v>44</v>
      </c>
    </row>
    <row r="10" spans="1:5" x14ac:dyDescent="0.3">
      <c r="A10">
        <v>104</v>
      </c>
      <c r="B10" t="s">
        <v>21</v>
      </c>
      <c r="C10" s="20">
        <v>45659</v>
      </c>
      <c r="D10">
        <v>0</v>
      </c>
      <c r="E10" t="s">
        <v>45</v>
      </c>
    </row>
    <row r="11" spans="1:5" x14ac:dyDescent="0.3">
      <c r="A11">
        <v>104</v>
      </c>
      <c r="B11" t="s">
        <v>21</v>
      </c>
      <c r="C11" s="20">
        <v>45659</v>
      </c>
      <c r="D11">
        <v>1564.87</v>
      </c>
      <c r="E11" t="s">
        <v>46</v>
      </c>
    </row>
    <row r="12" spans="1:5" x14ac:dyDescent="0.3">
      <c r="A12">
        <v>104</v>
      </c>
      <c r="B12" t="s">
        <v>21</v>
      </c>
      <c r="C12" s="20">
        <v>45659</v>
      </c>
      <c r="D12">
        <v>5870.08</v>
      </c>
      <c r="E12" t="s">
        <v>47</v>
      </c>
    </row>
    <row r="13" spans="1:5" x14ac:dyDescent="0.3">
      <c r="A13">
        <v>104</v>
      </c>
      <c r="B13" t="s">
        <v>21</v>
      </c>
      <c r="C13" s="20">
        <v>45659</v>
      </c>
      <c r="D13">
        <v>0</v>
      </c>
      <c r="E13" t="s">
        <v>48</v>
      </c>
    </row>
    <row r="14" spans="1:5" x14ac:dyDescent="0.3">
      <c r="A14">
        <v>104</v>
      </c>
      <c r="B14" t="s">
        <v>21</v>
      </c>
      <c r="C14" s="20">
        <v>45659</v>
      </c>
      <c r="D14">
        <v>0</v>
      </c>
      <c r="E14" t="s">
        <v>45</v>
      </c>
    </row>
    <row r="15" spans="1:5" x14ac:dyDescent="0.3">
      <c r="A15">
        <v>104</v>
      </c>
      <c r="B15" t="s">
        <v>21</v>
      </c>
      <c r="C15" s="20">
        <v>45659</v>
      </c>
      <c r="D15">
        <v>0</v>
      </c>
      <c r="E15" t="s">
        <v>49</v>
      </c>
    </row>
    <row r="16" spans="1:5" x14ac:dyDescent="0.3">
      <c r="A16">
        <v>104</v>
      </c>
      <c r="B16" t="s">
        <v>21</v>
      </c>
      <c r="C16" s="20">
        <v>45659</v>
      </c>
      <c r="D16">
        <v>0</v>
      </c>
      <c r="E16" t="s">
        <v>50</v>
      </c>
    </row>
    <row r="17" spans="1:5" x14ac:dyDescent="0.3">
      <c r="A17">
        <v>104</v>
      </c>
      <c r="B17" t="s">
        <v>21</v>
      </c>
      <c r="C17" s="20">
        <v>45659</v>
      </c>
      <c r="D17">
        <v>0</v>
      </c>
      <c r="E17" t="s">
        <v>51</v>
      </c>
    </row>
    <row r="18" spans="1:5" x14ac:dyDescent="0.3">
      <c r="A18">
        <v>104</v>
      </c>
      <c r="B18" t="s">
        <v>21</v>
      </c>
      <c r="C18" s="20">
        <v>45659</v>
      </c>
      <c r="D18">
        <v>0</v>
      </c>
      <c r="E18" t="s">
        <v>52</v>
      </c>
    </row>
    <row r="19" spans="1:5" x14ac:dyDescent="0.3">
      <c r="A19">
        <v>104</v>
      </c>
      <c r="B19" t="s">
        <v>21</v>
      </c>
      <c r="C19" s="20">
        <v>45659</v>
      </c>
      <c r="D19">
        <v>0</v>
      </c>
      <c r="E19" t="s">
        <v>53</v>
      </c>
    </row>
    <row r="20" spans="1:5" x14ac:dyDescent="0.3">
      <c r="A20">
        <v>104</v>
      </c>
      <c r="B20" t="s">
        <v>21</v>
      </c>
      <c r="C20" s="20">
        <v>45659</v>
      </c>
      <c r="D20">
        <v>0</v>
      </c>
      <c r="E20" t="s">
        <v>54</v>
      </c>
    </row>
    <row r="21" spans="1:5" x14ac:dyDescent="0.3">
      <c r="A21">
        <v>104</v>
      </c>
      <c r="B21" t="s">
        <v>21</v>
      </c>
      <c r="C21" s="20">
        <v>45660</v>
      </c>
      <c r="D21">
        <v>26407.47</v>
      </c>
      <c r="E21" t="s">
        <v>37</v>
      </c>
    </row>
    <row r="22" spans="1:5" x14ac:dyDescent="0.3">
      <c r="A22">
        <v>104</v>
      </c>
      <c r="B22" t="s">
        <v>21</v>
      </c>
      <c r="C22" s="20">
        <v>45660</v>
      </c>
      <c r="D22">
        <v>633.29999999999995</v>
      </c>
      <c r="E22" t="s">
        <v>38</v>
      </c>
    </row>
    <row r="23" spans="1:5" x14ac:dyDescent="0.3">
      <c r="A23">
        <v>104</v>
      </c>
      <c r="B23" t="s">
        <v>21</v>
      </c>
      <c r="C23" s="20">
        <v>45660</v>
      </c>
      <c r="D23">
        <v>189.03</v>
      </c>
      <c r="E23" t="s">
        <v>39</v>
      </c>
    </row>
    <row r="24" spans="1:5" x14ac:dyDescent="0.3">
      <c r="A24">
        <v>104</v>
      </c>
      <c r="B24" t="s">
        <v>21</v>
      </c>
      <c r="C24" s="20">
        <v>45660</v>
      </c>
      <c r="D24">
        <v>0</v>
      </c>
      <c r="E24" t="s">
        <v>40</v>
      </c>
    </row>
    <row r="25" spans="1:5" x14ac:dyDescent="0.3">
      <c r="A25">
        <v>104</v>
      </c>
      <c r="B25" t="s">
        <v>21</v>
      </c>
      <c r="C25" s="20">
        <v>45660</v>
      </c>
      <c r="D25">
        <v>0</v>
      </c>
      <c r="E25" t="s">
        <v>41</v>
      </c>
    </row>
    <row r="26" spans="1:5" x14ac:dyDescent="0.3">
      <c r="A26">
        <v>104</v>
      </c>
      <c r="B26" t="s">
        <v>21</v>
      </c>
      <c r="C26" s="20">
        <v>45660</v>
      </c>
      <c r="D26">
        <v>1644.89</v>
      </c>
      <c r="E26" t="s">
        <v>42</v>
      </c>
    </row>
    <row r="27" spans="1:5" x14ac:dyDescent="0.3">
      <c r="A27">
        <v>104</v>
      </c>
      <c r="B27" t="s">
        <v>21</v>
      </c>
      <c r="C27" s="20">
        <v>45660</v>
      </c>
      <c r="D27">
        <v>0</v>
      </c>
      <c r="E27" t="s">
        <v>43</v>
      </c>
    </row>
    <row r="28" spans="1:5" x14ac:dyDescent="0.3">
      <c r="A28">
        <v>104</v>
      </c>
      <c r="B28" t="s">
        <v>21</v>
      </c>
      <c r="C28" s="20">
        <v>45660</v>
      </c>
      <c r="D28">
        <v>0</v>
      </c>
      <c r="E28" t="s">
        <v>44</v>
      </c>
    </row>
    <row r="29" spans="1:5" x14ac:dyDescent="0.3">
      <c r="A29">
        <v>104</v>
      </c>
      <c r="B29" t="s">
        <v>21</v>
      </c>
      <c r="C29" s="20">
        <v>45660</v>
      </c>
      <c r="D29">
        <v>0</v>
      </c>
      <c r="E29" t="s">
        <v>45</v>
      </c>
    </row>
    <row r="30" spans="1:5" x14ac:dyDescent="0.3">
      <c r="A30">
        <v>104</v>
      </c>
      <c r="B30" t="s">
        <v>21</v>
      </c>
      <c r="C30" s="20">
        <v>45660</v>
      </c>
      <c r="D30">
        <v>3232.42</v>
      </c>
      <c r="E30" t="s">
        <v>46</v>
      </c>
    </row>
    <row r="31" spans="1:5" x14ac:dyDescent="0.3">
      <c r="A31">
        <v>104</v>
      </c>
      <c r="B31" t="s">
        <v>21</v>
      </c>
      <c r="C31" s="20">
        <v>45660</v>
      </c>
      <c r="D31">
        <v>9466.07</v>
      </c>
      <c r="E31" t="s">
        <v>47</v>
      </c>
    </row>
    <row r="32" spans="1:5" x14ac:dyDescent="0.3">
      <c r="A32">
        <v>104</v>
      </c>
      <c r="B32" t="s">
        <v>21</v>
      </c>
      <c r="C32" s="20">
        <v>45660</v>
      </c>
      <c r="D32">
        <v>0</v>
      </c>
      <c r="E32" t="s">
        <v>48</v>
      </c>
    </row>
    <row r="33" spans="1:5" x14ac:dyDescent="0.3">
      <c r="A33">
        <v>104</v>
      </c>
      <c r="B33" t="s">
        <v>21</v>
      </c>
      <c r="C33" s="20">
        <v>45660</v>
      </c>
      <c r="D33">
        <v>0</v>
      </c>
      <c r="E33" t="s">
        <v>45</v>
      </c>
    </row>
    <row r="34" spans="1:5" x14ac:dyDescent="0.3">
      <c r="A34">
        <v>104</v>
      </c>
      <c r="B34" t="s">
        <v>21</v>
      </c>
      <c r="C34" s="20">
        <v>45660</v>
      </c>
      <c r="D34">
        <v>0</v>
      </c>
      <c r="E34" t="s">
        <v>49</v>
      </c>
    </row>
    <row r="35" spans="1:5" x14ac:dyDescent="0.3">
      <c r="A35">
        <v>104</v>
      </c>
      <c r="B35" t="s">
        <v>21</v>
      </c>
      <c r="C35" s="20">
        <v>45660</v>
      </c>
      <c r="D35">
        <v>0</v>
      </c>
      <c r="E35" t="s">
        <v>50</v>
      </c>
    </row>
    <row r="36" spans="1:5" x14ac:dyDescent="0.3">
      <c r="A36">
        <v>104</v>
      </c>
      <c r="B36" t="s">
        <v>21</v>
      </c>
      <c r="C36" s="20">
        <v>45660</v>
      </c>
      <c r="D36">
        <v>0</v>
      </c>
      <c r="E36" t="s">
        <v>51</v>
      </c>
    </row>
    <row r="37" spans="1:5" x14ac:dyDescent="0.3">
      <c r="A37">
        <v>104</v>
      </c>
      <c r="B37" t="s">
        <v>21</v>
      </c>
      <c r="C37" s="20">
        <v>45660</v>
      </c>
      <c r="D37">
        <v>0</v>
      </c>
      <c r="E37" t="s">
        <v>52</v>
      </c>
    </row>
    <row r="38" spans="1:5" x14ac:dyDescent="0.3">
      <c r="A38">
        <v>104</v>
      </c>
      <c r="B38" t="s">
        <v>21</v>
      </c>
      <c r="C38" s="20">
        <v>45660</v>
      </c>
      <c r="D38">
        <v>0</v>
      </c>
      <c r="E38" t="s">
        <v>53</v>
      </c>
    </row>
    <row r="39" spans="1:5" x14ac:dyDescent="0.3">
      <c r="A39">
        <v>104</v>
      </c>
      <c r="B39" t="s">
        <v>21</v>
      </c>
      <c r="C39" s="20">
        <v>45660</v>
      </c>
      <c r="D39">
        <v>0</v>
      </c>
      <c r="E39" t="s">
        <v>54</v>
      </c>
    </row>
    <row r="40" spans="1:5" x14ac:dyDescent="0.3">
      <c r="A40">
        <v>104</v>
      </c>
      <c r="B40" t="s">
        <v>21</v>
      </c>
      <c r="C40" s="20">
        <v>45661</v>
      </c>
      <c r="D40">
        <v>51908.71</v>
      </c>
      <c r="E40" t="s">
        <v>37</v>
      </c>
    </row>
    <row r="41" spans="1:5" x14ac:dyDescent="0.3">
      <c r="A41">
        <v>104</v>
      </c>
      <c r="B41" t="s">
        <v>21</v>
      </c>
      <c r="C41" s="20">
        <v>45661</v>
      </c>
      <c r="D41">
        <v>666.19</v>
      </c>
      <c r="E41" t="s">
        <v>38</v>
      </c>
    </row>
    <row r="42" spans="1:5" x14ac:dyDescent="0.3">
      <c r="A42">
        <v>104</v>
      </c>
      <c r="B42" t="s">
        <v>21</v>
      </c>
      <c r="C42" s="20">
        <v>45661</v>
      </c>
      <c r="D42">
        <v>0</v>
      </c>
      <c r="E42" t="s">
        <v>39</v>
      </c>
    </row>
    <row r="43" spans="1:5" x14ac:dyDescent="0.3">
      <c r="A43">
        <v>104</v>
      </c>
      <c r="B43" t="s">
        <v>21</v>
      </c>
      <c r="C43" s="20">
        <v>45661</v>
      </c>
      <c r="D43">
        <v>0</v>
      </c>
      <c r="E43" t="s">
        <v>40</v>
      </c>
    </row>
    <row r="44" spans="1:5" x14ac:dyDescent="0.3">
      <c r="A44">
        <v>104</v>
      </c>
      <c r="B44" t="s">
        <v>21</v>
      </c>
      <c r="C44" s="20">
        <v>45661</v>
      </c>
      <c r="D44">
        <v>0</v>
      </c>
      <c r="E44" t="s">
        <v>41</v>
      </c>
    </row>
    <row r="45" spans="1:5" x14ac:dyDescent="0.3">
      <c r="A45">
        <v>104</v>
      </c>
      <c r="B45" t="s">
        <v>21</v>
      </c>
      <c r="C45" s="20">
        <v>45661</v>
      </c>
      <c r="D45">
        <v>2228.94</v>
      </c>
      <c r="E45" t="s">
        <v>42</v>
      </c>
    </row>
    <row r="46" spans="1:5" x14ac:dyDescent="0.3">
      <c r="A46">
        <v>104</v>
      </c>
      <c r="B46" t="s">
        <v>21</v>
      </c>
      <c r="C46" s="20">
        <v>45661</v>
      </c>
      <c r="D46">
        <v>0</v>
      </c>
      <c r="E46" t="s">
        <v>43</v>
      </c>
    </row>
    <row r="47" spans="1:5" x14ac:dyDescent="0.3">
      <c r="A47">
        <v>104</v>
      </c>
      <c r="B47" t="s">
        <v>21</v>
      </c>
      <c r="C47" s="20">
        <v>45661</v>
      </c>
      <c r="D47">
        <v>0</v>
      </c>
      <c r="E47" t="s">
        <v>44</v>
      </c>
    </row>
    <row r="48" spans="1:5" x14ac:dyDescent="0.3">
      <c r="A48">
        <v>104</v>
      </c>
      <c r="B48" t="s">
        <v>21</v>
      </c>
      <c r="C48" s="20">
        <v>45661</v>
      </c>
      <c r="D48">
        <v>0</v>
      </c>
      <c r="E48" t="s">
        <v>45</v>
      </c>
    </row>
    <row r="49" spans="1:5" x14ac:dyDescent="0.3">
      <c r="A49">
        <v>104</v>
      </c>
      <c r="B49" t="s">
        <v>21</v>
      </c>
      <c r="C49" s="20">
        <v>45661</v>
      </c>
      <c r="D49">
        <v>4651.7700000000004</v>
      </c>
      <c r="E49" t="s">
        <v>46</v>
      </c>
    </row>
    <row r="50" spans="1:5" x14ac:dyDescent="0.3">
      <c r="A50">
        <v>104</v>
      </c>
      <c r="B50" t="s">
        <v>21</v>
      </c>
      <c r="C50" s="20">
        <v>45661</v>
      </c>
      <c r="D50">
        <v>18347</v>
      </c>
      <c r="E50" t="s">
        <v>47</v>
      </c>
    </row>
    <row r="51" spans="1:5" x14ac:dyDescent="0.3">
      <c r="A51">
        <v>104</v>
      </c>
      <c r="B51" t="s">
        <v>21</v>
      </c>
      <c r="C51" s="20">
        <v>45661</v>
      </c>
      <c r="D51">
        <v>0</v>
      </c>
      <c r="E51" t="s">
        <v>48</v>
      </c>
    </row>
    <row r="52" spans="1:5" x14ac:dyDescent="0.3">
      <c r="A52">
        <v>104</v>
      </c>
      <c r="B52" t="s">
        <v>21</v>
      </c>
      <c r="C52" s="20">
        <v>45661</v>
      </c>
      <c r="D52">
        <v>0</v>
      </c>
      <c r="E52" t="s">
        <v>45</v>
      </c>
    </row>
    <row r="53" spans="1:5" x14ac:dyDescent="0.3">
      <c r="A53">
        <v>104</v>
      </c>
      <c r="B53" t="s">
        <v>21</v>
      </c>
      <c r="C53" s="20">
        <v>45661</v>
      </c>
      <c r="D53">
        <v>0</v>
      </c>
      <c r="E53" t="s">
        <v>49</v>
      </c>
    </row>
    <row r="54" spans="1:5" x14ac:dyDescent="0.3">
      <c r="A54">
        <v>104</v>
      </c>
      <c r="B54" t="s">
        <v>21</v>
      </c>
      <c r="C54" s="20">
        <v>45661</v>
      </c>
      <c r="D54">
        <v>0</v>
      </c>
      <c r="E54" t="s">
        <v>50</v>
      </c>
    </row>
    <row r="55" spans="1:5" x14ac:dyDescent="0.3">
      <c r="A55">
        <v>104</v>
      </c>
      <c r="B55" t="s">
        <v>21</v>
      </c>
      <c r="C55" s="20">
        <v>45661</v>
      </c>
      <c r="D55">
        <v>0</v>
      </c>
      <c r="E55" t="s">
        <v>51</v>
      </c>
    </row>
    <row r="56" spans="1:5" x14ac:dyDescent="0.3">
      <c r="A56">
        <v>104</v>
      </c>
      <c r="B56" t="s">
        <v>21</v>
      </c>
      <c r="C56" s="20">
        <v>45661</v>
      </c>
      <c r="D56">
        <v>0</v>
      </c>
      <c r="E56" t="s">
        <v>52</v>
      </c>
    </row>
    <row r="57" spans="1:5" x14ac:dyDescent="0.3">
      <c r="A57">
        <v>104</v>
      </c>
      <c r="B57" t="s">
        <v>21</v>
      </c>
      <c r="C57" s="20">
        <v>45661</v>
      </c>
      <c r="D57">
        <v>0</v>
      </c>
      <c r="E57" t="s">
        <v>53</v>
      </c>
    </row>
    <row r="58" spans="1:5" x14ac:dyDescent="0.3">
      <c r="A58">
        <v>104</v>
      </c>
      <c r="B58" t="s">
        <v>21</v>
      </c>
      <c r="C58" s="20">
        <v>45661</v>
      </c>
      <c r="D58">
        <v>0</v>
      </c>
      <c r="E58" t="s">
        <v>54</v>
      </c>
    </row>
    <row r="59" spans="1:5" x14ac:dyDescent="0.3">
      <c r="A59">
        <v>104</v>
      </c>
      <c r="B59" t="s">
        <v>21</v>
      </c>
      <c r="C59" s="20">
        <v>45662</v>
      </c>
      <c r="D59">
        <v>30105.14</v>
      </c>
      <c r="E59" t="s">
        <v>37</v>
      </c>
    </row>
    <row r="60" spans="1:5" x14ac:dyDescent="0.3">
      <c r="A60">
        <v>104</v>
      </c>
      <c r="B60" t="s">
        <v>21</v>
      </c>
      <c r="C60" s="20">
        <v>45662</v>
      </c>
      <c r="D60">
        <v>562.77</v>
      </c>
      <c r="E60" t="s">
        <v>38</v>
      </c>
    </row>
    <row r="61" spans="1:5" x14ac:dyDescent="0.3">
      <c r="A61">
        <v>104</v>
      </c>
      <c r="B61" t="s">
        <v>21</v>
      </c>
      <c r="C61" s="20">
        <v>45662</v>
      </c>
      <c r="D61">
        <v>12</v>
      </c>
      <c r="E61" t="s">
        <v>39</v>
      </c>
    </row>
    <row r="62" spans="1:5" x14ac:dyDescent="0.3">
      <c r="A62">
        <v>104</v>
      </c>
      <c r="B62" t="s">
        <v>21</v>
      </c>
      <c r="C62" s="20">
        <v>45662</v>
      </c>
      <c r="D62">
        <v>0</v>
      </c>
      <c r="E62" t="s">
        <v>40</v>
      </c>
    </row>
    <row r="63" spans="1:5" x14ac:dyDescent="0.3">
      <c r="A63">
        <v>104</v>
      </c>
      <c r="B63" t="s">
        <v>21</v>
      </c>
      <c r="C63" s="20">
        <v>45662</v>
      </c>
      <c r="D63">
        <v>0</v>
      </c>
      <c r="E63" t="s">
        <v>41</v>
      </c>
    </row>
    <row r="64" spans="1:5" x14ac:dyDescent="0.3">
      <c r="A64">
        <v>104</v>
      </c>
      <c r="B64" t="s">
        <v>21</v>
      </c>
      <c r="C64" s="20">
        <v>45662</v>
      </c>
      <c r="D64">
        <v>2818.36</v>
      </c>
      <c r="E64" t="s">
        <v>42</v>
      </c>
    </row>
    <row r="65" spans="1:5" x14ac:dyDescent="0.3">
      <c r="A65">
        <v>104</v>
      </c>
      <c r="B65" t="s">
        <v>21</v>
      </c>
      <c r="C65" s="20">
        <v>45662</v>
      </c>
      <c r="D65">
        <v>0</v>
      </c>
      <c r="E65" t="s">
        <v>43</v>
      </c>
    </row>
    <row r="66" spans="1:5" x14ac:dyDescent="0.3">
      <c r="A66">
        <v>104</v>
      </c>
      <c r="B66" t="s">
        <v>21</v>
      </c>
      <c r="C66" s="20">
        <v>45662</v>
      </c>
      <c r="D66">
        <v>0</v>
      </c>
      <c r="E66" t="s">
        <v>44</v>
      </c>
    </row>
    <row r="67" spans="1:5" x14ac:dyDescent="0.3">
      <c r="A67">
        <v>104</v>
      </c>
      <c r="B67" t="s">
        <v>21</v>
      </c>
      <c r="C67" s="20">
        <v>45662</v>
      </c>
      <c r="D67">
        <v>0</v>
      </c>
      <c r="E67" t="s">
        <v>45</v>
      </c>
    </row>
    <row r="68" spans="1:5" x14ac:dyDescent="0.3">
      <c r="A68">
        <v>104</v>
      </c>
      <c r="B68" t="s">
        <v>21</v>
      </c>
      <c r="C68" s="20">
        <v>45662</v>
      </c>
      <c r="D68">
        <v>2924.18</v>
      </c>
      <c r="E68" t="s">
        <v>46</v>
      </c>
    </row>
    <row r="69" spans="1:5" x14ac:dyDescent="0.3">
      <c r="A69">
        <v>104</v>
      </c>
      <c r="B69" t="s">
        <v>21</v>
      </c>
      <c r="C69" s="20">
        <v>45662</v>
      </c>
      <c r="D69">
        <v>11781.57</v>
      </c>
      <c r="E69" t="s">
        <v>47</v>
      </c>
    </row>
    <row r="70" spans="1:5" x14ac:dyDescent="0.3">
      <c r="A70">
        <v>104</v>
      </c>
      <c r="B70" t="s">
        <v>21</v>
      </c>
      <c r="C70" s="20">
        <v>45662</v>
      </c>
      <c r="D70">
        <v>0</v>
      </c>
      <c r="E70" t="s">
        <v>48</v>
      </c>
    </row>
    <row r="71" spans="1:5" x14ac:dyDescent="0.3">
      <c r="A71">
        <v>104</v>
      </c>
      <c r="B71" t="s">
        <v>21</v>
      </c>
      <c r="C71" s="20">
        <v>45662</v>
      </c>
      <c r="D71">
        <v>0</v>
      </c>
      <c r="E71" t="s">
        <v>45</v>
      </c>
    </row>
    <row r="72" spans="1:5" x14ac:dyDescent="0.3">
      <c r="A72">
        <v>104</v>
      </c>
      <c r="B72" t="s">
        <v>21</v>
      </c>
      <c r="C72" s="20">
        <v>45662</v>
      </c>
      <c r="D72">
        <v>0</v>
      </c>
      <c r="E72" t="s">
        <v>49</v>
      </c>
    </row>
    <row r="73" spans="1:5" x14ac:dyDescent="0.3">
      <c r="A73">
        <v>104</v>
      </c>
      <c r="B73" t="s">
        <v>21</v>
      </c>
      <c r="C73" s="20">
        <v>45662</v>
      </c>
      <c r="D73">
        <v>0</v>
      </c>
      <c r="E73" t="s">
        <v>50</v>
      </c>
    </row>
    <row r="74" spans="1:5" x14ac:dyDescent="0.3">
      <c r="A74">
        <v>104</v>
      </c>
      <c r="B74" t="s">
        <v>21</v>
      </c>
      <c r="C74" s="20">
        <v>45662</v>
      </c>
      <c r="D74">
        <v>0</v>
      </c>
      <c r="E74" t="s">
        <v>51</v>
      </c>
    </row>
    <row r="75" spans="1:5" x14ac:dyDescent="0.3">
      <c r="A75">
        <v>104</v>
      </c>
      <c r="B75" t="s">
        <v>21</v>
      </c>
      <c r="C75" s="20">
        <v>45662</v>
      </c>
      <c r="D75">
        <v>0</v>
      </c>
      <c r="E75" t="s">
        <v>52</v>
      </c>
    </row>
    <row r="76" spans="1:5" x14ac:dyDescent="0.3">
      <c r="A76">
        <v>104</v>
      </c>
      <c r="B76" t="s">
        <v>21</v>
      </c>
      <c r="C76" s="20">
        <v>45662</v>
      </c>
      <c r="D76">
        <v>0</v>
      </c>
      <c r="E76" t="s">
        <v>53</v>
      </c>
    </row>
    <row r="77" spans="1:5" x14ac:dyDescent="0.3">
      <c r="A77">
        <v>104</v>
      </c>
      <c r="B77" t="s">
        <v>21</v>
      </c>
      <c r="C77" s="20">
        <v>45662</v>
      </c>
      <c r="D77">
        <v>0</v>
      </c>
      <c r="E77" t="s">
        <v>54</v>
      </c>
    </row>
    <row r="78" spans="1:5" x14ac:dyDescent="0.3">
      <c r="A78">
        <v>104</v>
      </c>
      <c r="B78" t="s">
        <v>21</v>
      </c>
      <c r="C78" s="20">
        <v>45663</v>
      </c>
      <c r="D78">
        <v>0</v>
      </c>
      <c r="E78" t="s">
        <v>37</v>
      </c>
    </row>
    <row r="79" spans="1:5" x14ac:dyDescent="0.3">
      <c r="A79">
        <v>104</v>
      </c>
      <c r="B79" t="s">
        <v>21</v>
      </c>
      <c r="C79" s="20">
        <v>45663</v>
      </c>
      <c r="D79">
        <v>0</v>
      </c>
      <c r="E79" t="s">
        <v>38</v>
      </c>
    </row>
    <row r="80" spans="1:5" x14ac:dyDescent="0.3">
      <c r="A80">
        <v>104</v>
      </c>
      <c r="B80" t="s">
        <v>21</v>
      </c>
      <c r="C80" s="20">
        <v>45663</v>
      </c>
      <c r="D80">
        <v>0</v>
      </c>
      <c r="E80" t="s">
        <v>39</v>
      </c>
    </row>
    <row r="81" spans="1:5" x14ac:dyDescent="0.3">
      <c r="A81">
        <v>104</v>
      </c>
      <c r="B81" t="s">
        <v>21</v>
      </c>
      <c r="C81" s="20">
        <v>45663</v>
      </c>
      <c r="D81">
        <v>0</v>
      </c>
      <c r="E81" t="s">
        <v>40</v>
      </c>
    </row>
    <row r="82" spans="1:5" x14ac:dyDescent="0.3">
      <c r="A82">
        <v>104</v>
      </c>
      <c r="B82" t="s">
        <v>21</v>
      </c>
      <c r="C82" s="20">
        <v>45663</v>
      </c>
      <c r="D82">
        <v>0</v>
      </c>
      <c r="E82" t="s">
        <v>41</v>
      </c>
    </row>
    <row r="83" spans="1:5" x14ac:dyDescent="0.3">
      <c r="A83">
        <v>104</v>
      </c>
      <c r="B83" t="s">
        <v>21</v>
      </c>
      <c r="C83" s="20">
        <v>45663</v>
      </c>
      <c r="D83">
        <v>134.13</v>
      </c>
      <c r="E83" t="s">
        <v>42</v>
      </c>
    </row>
    <row r="84" spans="1:5" x14ac:dyDescent="0.3">
      <c r="A84">
        <v>104</v>
      </c>
      <c r="B84" t="s">
        <v>21</v>
      </c>
      <c r="C84" s="20">
        <v>45663</v>
      </c>
      <c r="D84">
        <v>0</v>
      </c>
      <c r="E84" t="s">
        <v>43</v>
      </c>
    </row>
    <row r="85" spans="1:5" x14ac:dyDescent="0.3">
      <c r="A85">
        <v>104</v>
      </c>
      <c r="B85" t="s">
        <v>21</v>
      </c>
      <c r="C85" s="20">
        <v>45663</v>
      </c>
      <c r="D85">
        <v>0</v>
      </c>
      <c r="E85" t="s">
        <v>44</v>
      </c>
    </row>
    <row r="86" spans="1:5" x14ac:dyDescent="0.3">
      <c r="A86">
        <v>104</v>
      </c>
      <c r="B86" t="s">
        <v>21</v>
      </c>
      <c r="C86" s="20">
        <v>45663</v>
      </c>
      <c r="D86">
        <v>0</v>
      </c>
      <c r="E86" t="s">
        <v>45</v>
      </c>
    </row>
    <row r="87" spans="1:5" x14ac:dyDescent="0.3">
      <c r="A87">
        <v>104</v>
      </c>
      <c r="B87" t="s">
        <v>21</v>
      </c>
      <c r="C87" s="20">
        <v>45663</v>
      </c>
      <c r="D87">
        <v>0</v>
      </c>
      <c r="E87" t="s">
        <v>46</v>
      </c>
    </row>
    <row r="88" spans="1:5" x14ac:dyDescent="0.3">
      <c r="A88">
        <v>104</v>
      </c>
      <c r="B88" t="s">
        <v>21</v>
      </c>
      <c r="C88" s="20">
        <v>45663</v>
      </c>
      <c r="D88">
        <v>0</v>
      </c>
      <c r="E88" t="s">
        <v>47</v>
      </c>
    </row>
    <row r="89" spans="1:5" x14ac:dyDescent="0.3">
      <c r="A89">
        <v>104</v>
      </c>
      <c r="B89" t="s">
        <v>21</v>
      </c>
      <c r="C89" s="20">
        <v>45663</v>
      </c>
      <c r="D89">
        <v>0</v>
      </c>
      <c r="E89" t="s">
        <v>48</v>
      </c>
    </row>
    <row r="90" spans="1:5" x14ac:dyDescent="0.3">
      <c r="A90">
        <v>104</v>
      </c>
      <c r="B90" t="s">
        <v>21</v>
      </c>
      <c r="C90" s="20">
        <v>45663</v>
      </c>
      <c r="D90">
        <v>0</v>
      </c>
      <c r="E90" t="s">
        <v>45</v>
      </c>
    </row>
    <row r="91" spans="1:5" x14ac:dyDescent="0.3">
      <c r="A91">
        <v>104</v>
      </c>
      <c r="B91" t="s">
        <v>21</v>
      </c>
      <c r="C91" s="20">
        <v>45663</v>
      </c>
      <c r="D91">
        <v>7.9</v>
      </c>
      <c r="E91" t="s">
        <v>49</v>
      </c>
    </row>
    <row r="92" spans="1:5" x14ac:dyDescent="0.3">
      <c r="A92">
        <v>104</v>
      </c>
      <c r="B92" t="s">
        <v>21</v>
      </c>
      <c r="C92" s="20">
        <v>45663</v>
      </c>
      <c r="D92">
        <v>0</v>
      </c>
      <c r="E92" t="s">
        <v>50</v>
      </c>
    </row>
    <row r="93" spans="1:5" x14ac:dyDescent="0.3">
      <c r="A93">
        <v>104</v>
      </c>
      <c r="B93" t="s">
        <v>21</v>
      </c>
      <c r="C93" s="20">
        <v>45663</v>
      </c>
      <c r="D93">
        <v>0</v>
      </c>
      <c r="E93" t="s">
        <v>51</v>
      </c>
    </row>
    <row r="94" spans="1:5" x14ac:dyDescent="0.3">
      <c r="A94">
        <v>104</v>
      </c>
      <c r="B94" t="s">
        <v>21</v>
      </c>
      <c r="C94" s="20">
        <v>45663</v>
      </c>
      <c r="D94">
        <v>0</v>
      </c>
      <c r="E94" t="s">
        <v>52</v>
      </c>
    </row>
    <row r="95" spans="1:5" x14ac:dyDescent="0.3">
      <c r="A95">
        <v>104</v>
      </c>
      <c r="B95" t="s">
        <v>21</v>
      </c>
      <c r="C95" s="20">
        <v>45663</v>
      </c>
      <c r="D95">
        <v>0</v>
      </c>
      <c r="E95" t="s">
        <v>53</v>
      </c>
    </row>
    <row r="96" spans="1:5" x14ac:dyDescent="0.3">
      <c r="A96">
        <v>104</v>
      </c>
      <c r="B96" t="s">
        <v>21</v>
      </c>
      <c r="C96" s="20">
        <v>45663</v>
      </c>
      <c r="D96">
        <v>0</v>
      </c>
      <c r="E96" t="s">
        <v>54</v>
      </c>
    </row>
    <row r="97" spans="1:5" x14ac:dyDescent="0.3">
      <c r="A97">
        <v>104</v>
      </c>
      <c r="B97" t="s">
        <v>21</v>
      </c>
      <c r="C97" s="20">
        <v>45664</v>
      </c>
      <c r="D97">
        <v>0</v>
      </c>
      <c r="E97" t="s">
        <v>37</v>
      </c>
    </row>
    <row r="98" spans="1:5" x14ac:dyDescent="0.3">
      <c r="A98">
        <v>104</v>
      </c>
      <c r="B98" t="s">
        <v>21</v>
      </c>
      <c r="C98" s="20">
        <v>45664</v>
      </c>
      <c r="D98">
        <v>0</v>
      </c>
      <c r="E98" t="s">
        <v>38</v>
      </c>
    </row>
    <row r="99" spans="1:5" x14ac:dyDescent="0.3">
      <c r="A99">
        <v>104</v>
      </c>
      <c r="B99" t="s">
        <v>21</v>
      </c>
      <c r="C99" s="20">
        <v>45664</v>
      </c>
      <c r="D99">
        <v>0</v>
      </c>
      <c r="E99" t="s">
        <v>39</v>
      </c>
    </row>
    <row r="100" spans="1:5" x14ac:dyDescent="0.3">
      <c r="A100">
        <v>104</v>
      </c>
      <c r="B100" t="s">
        <v>21</v>
      </c>
      <c r="C100" s="20">
        <v>45664</v>
      </c>
      <c r="D100">
        <v>0</v>
      </c>
      <c r="E100" t="s">
        <v>40</v>
      </c>
    </row>
    <row r="101" spans="1:5" x14ac:dyDescent="0.3">
      <c r="A101">
        <v>104</v>
      </c>
      <c r="B101" t="s">
        <v>21</v>
      </c>
      <c r="C101" s="20">
        <v>45664</v>
      </c>
      <c r="D101">
        <v>0</v>
      </c>
      <c r="E101" t="s">
        <v>41</v>
      </c>
    </row>
    <row r="102" spans="1:5" x14ac:dyDescent="0.3">
      <c r="A102">
        <v>104</v>
      </c>
      <c r="B102" t="s">
        <v>21</v>
      </c>
      <c r="C102" s="20">
        <v>45664</v>
      </c>
      <c r="D102">
        <v>54.57</v>
      </c>
      <c r="E102" t="s">
        <v>42</v>
      </c>
    </row>
    <row r="103" spans="1:5" x14ac:dyDescent="0.3">
      <c r="A103">
        <v>104</v>
      </c>
      <c r="B103" t="s">
        <v>21</v>
      </c>
      <c r="C103" s="20">
        <v>45664</v>
      </c>
      <c r="D103">
        <v>0</v>
      </c>
      <c r="E103" t="s">
        <v>43</v>
      </c>
    </row>
    <row r="104" spans="1:5" x14ac:dyDescent="0.3">
      <c r="A104">
        <v>104</v>
      </c>
      <c r="B104" t="s">
        <v>21</v>
      </c>
      <c r="C104" s="20">
        <v>45664</v>
      </c>
      <c r="D104">
        <v>0</v>
      </c>
      <c r="E104" t="s">
        <v>44</v>
      </c>
    </row>
    <row r="105" spans="1:5" x14ac:dyDescent="0.3">
      <c r="A105">
        <v>104</v>
      </c>
      <c r="B105" t="s">
        <v>21</v>
      </c>
      <c r="C105" s="20">
        <v>45664</v>
      </c>
      <c r="D105">
        <v>0</v>
      </c>
      <c r="E105" t="s">
        <v>45</v>
      </c>
    </row>
    <row r="106" spans="1:5" x14ac:dyDescent="0.3">
      <c r="A106">
        <v>104</v>
      </c>
      <c r="B106" t="s">
        <v>21</v>
      </c>
      <c r="C106" s="20">
        <v>45664</v>
      </c>
      <c r="D106">
        <v>0</v>
      </c>
      <c r="E106" t="s">
        <v>46</v>
      </c>
    </row>
    <row r="107" spans="1:5" x14ac:dyDescent="0.3">
      <c r="A107">
        <v>104</v>
      </c>
      <c r="B107" t="s">
        <v>21</v>
      </c>
      <c r="C107" s="20">
        <v>45664</v>
      </c>
      <c r="D107">
        <v>0</v>
      </c>
      <c r="E107" t="s">
        <v>47</v>
      </c>
    </row>
    <row r="108" spans="1:5" x14ac:dyDescent="0.3">
      <c r="A108">
        <v>104</v>
      </c>
      <c r="B108" t="s">
        <v>21</v>
      </c>
      <c r="C108" s="20">
        <v>45664</v>
      </c>
      <c r="D108">
        <v>0</v>
      </c>
      <c r="E108" t="s">
        <v>48</v>
      </c>
    </row>
    <row r="109" spans="1:5" x14ac:dyDescent="0.3">
      <c r="A109">
        <v>104</v>
      </c>
      <c r="B109" t="s">
        <v>21</v>
      </c>
      <c r="C109" s="20">
        <v>45664</v>
      </c>
      <c r="D109">
        <v>0</v>
      </c>
      <c r="E109" t="s">
        <v>45</v>
      </c>
    </row>
    <row r="110" spans="1:5" x14ac:dyDescent="0.3">
      <c r="A110">
        <v>104</v>
      </c>
      <c r="B110" t="s">
        <v>21</v>
      </c>
      <c r="C110" s="20">
        <v>45664</v>
      </c>
      <c r="D110">
        <v>0</v>
      </c>
      <c r="E110" t="s">
        <v>49</v>
      </c>
    </row>
    <row r="111" spans="1:5" x14ac:dyDescent="0.3">
      <c r="A111">
        <v>104</v>
      </c>
      <c r="B111" t="s">
        <v>21</v>
      </c>
      <c r="C111" s="20">
        <v>45664</v>
      </c>
      <c r="D111">
        <v>0</v>
      </c>
      <c r="E111" t="s">
        <v>50</v>
      </c>
    </row>
    <row r="112" spans="1:5" x14ac:dyDescent="0.3">
      <c r="A112">
        <v>104</v>
      </c>
      <c r="B112" t="s">
        <v>21</v>
      </c>
      <c r="C112" s="20">
        <v>45664</v>
      </c>
      <c r="D112">
        <v>0</v>
      </c>
      <c r="E112" t="s">
        <v>51</v>
      </c>
    </row>
    <row r="113" spans="1:5" x14ac:dyDescent="0.3">
      <c r="A113">
        <v>104</v>
      </c>
      <c r="B113" t="s">
        <v>21</v>
      </c>
      <c r="C113" s="20">
        <v>45664</v>
      </c>
      <c r="D113">
        <v>0</v>
      </c>
      <c r="E113" t="s">
        <v>52</v>
      </c>
    </row>
    <row r="114" spans="1:5" x14ac:dyDescent="0.3">
      <c r="A114">
        <v>104</v>
      </c>
      <c r="B114" t="s">
        <v>21</v>
      </c>
      <c r="C114" s="20">
        <v>45664</v>
      </c>
      <c r="D114">
        <v>0</v>
      </c>
      <c r="E114" t="s">
        <v>53</v>
      </c>
    </row>
    <row r="115" spans="1:5" x14ac:dyDescent="0.3">
      <c r="A115">
        <v>104</v>
      </c>
      <c r="B115" t="s">
        <v>21</v>
      </c>
      <c r="C115" s="20">
        <v>45664</v>
      </c>
      <c r="D115">
        <v>0</v>
      </c>
      <c r="E115" t="s">
        <v>54</v>
      </c>
    </row>
    <row r="116" spans="1:5" x14ac:dyDescent="0.3">
      <c r="A116">
        <v>104</v>
      </c>
      <c r="B116" t="s">
        <v>21</v>
      </c>
      <c r="C116" s="20">
        <v>45666</v>
      </c>
      <c r="D116">
        <v>9971.1200000000008</v>
      </c>
      <c r="E116" t="s">
        <v>37</v>
      </c>
    </row>
    <row r="117" spans="1:5" x14ac:dyDescent="0.3">
      <c r="A117">
        <v>104</v>
      </c>
      <c r="B117" t="s">
        <v>21</v>
      </c>
      <c r="C117" s="20">
        <v>45666</v>
      </c>
      <c r="D117">
        <v>1230.1300000000001</v>
      </c>
      <c r="E117" t="s">
        <v>38</v>
      </c>
    </row>
    <row r="118" spans="1:5" x14ac:dyDescent="0.3">
      <c r="A118">
        <v>104</v>
      </c>
      <c r="B118" t="s">
        <v>21</v>
      </c>
      <c r="C118" s="20">
        <v>45666</v>
      </c>
      <c r="D118">
        <v>0</v>
      </c>
      <c r="E118" t="s">
        <v>39</v>
      </c>
    </row>
    <row r="119" spans="1:5" x14ac:dyDescent="0.3">
      <c r="A119">
        <v>104</v>
      </c>
      <c r="B119" t="s">
        <v>21</v>
      </c>
      <c r="C119" s="20">
        <v>45666</v>
      </c>
      <c r="D119">
        <v>0</v>
      </c>
      <c r="E119" t="s">
        <v>40</v>
      </c>
    </row>
    <row r="120" spans="1:5" x14ac:dyDescent="0.3">
      <c r="A120">
        <v>104</v>
      </c>
      <c r="B120" t="s">
        <v>21</v>
      </c>
      <c r="C120" s="20">
        <v>45666</v>
      </c>
      <c r="D120">
        <v>0</v>
      </c>
      <c r="E120" t="s">
        <v>41</v>
      </c>
    </row>
    <row r="121" spans="1:5" x14ac:dyDescent="0.3">
      <c r="A121">
        <v>104</v>
      </c>
      <c r="B121" t="s">
        <v>21</v>
      </c>
      <c r="C121" s="20">
        <v>45666</v>
      </c>
      <c r="D121">
        <v>895.57</v>
      </c>
      <c r="E121" t="s">
        <v>42</v>
      </c>
    </row>
    <row r="122" spans="1:5" x14ac:dyDescent="0.3">
      <c r="A122">
        <v>104</v>
      </c>
      <c r="B122" t="s">
        <v>21</v>
      </c>
      <c r="C122" s="20">
        <v>45666</v>
      </c>
      <c r="D122">
        <v>0</v>
      </c>
      <c r="E122" t="s">
        <v>43</v>
      </c>
    </row>
    <row r="123" spans="1:5" x14ac:dyDescent="0.3">
      <c r="A123">
        <v>104</v>
      </c>
      <c r="B123" t="s">
        <v>21</v>
      </c>
      <c r="C123" s="20">
        <v>45666</v>
      </c>
      <c r="D123">
        <v>0</v>
      </c>
      <c r="E123" t="s">
        <v>44</v>
      </c>
    </row>
    <row r="124" spans="1:5" x14ac:dyDescent="0.3">
      <c r="A124">
        <v>104</v>
      </c>
      <c r="B124" t="s">
        <v>21</v>
      </c>
      <c r="C124" s="20">
        <v>45666</v>
      </c>
      <c r="D124">
        <v>0</v>
      </c>
      <c r="E124" t="s">
        <v>45</v>
      </c>
    </row>
    <row r="125" spans="1:5" x14ac:dyDescent="0.3">
      <c r="A125">
        <v>104</v>
      </c>
      <c r="B125" t="s">
        <v>21</v>
      </c>
      <c r="C125" s="20">
        <v>45666</v>
      </c>
      <c r="D125">
        <v>719.56</v>
      </c>
      <c r="E125" t="s">
        <v>46</v>
      </c>
    </row>
    <row r="126" spans="1:5" x14ac:dyDescent="0.3">
      <c r="A126">
        <v>104</v>
      </c>
      <c r="B126" t="s">
        <v>21</v>
      </c>
      <c r="C126" s="20">
        <v>45666</v>
      </c>
      <c r="D126">
        <v>4262.8999999999996</v>
      </c>
      <c r="E126" t="s">
        <v>47</v>
      </c>
    </row>
    <row r="127" spans="1:5" x14ac:dyDescent="0.3">
      <c r="A127">
        <v>104</v>
      </c>
      <c r="B127" t="s">
        <v>21</v>
      </c>
      <c r="C127" s="20">
        <v>45666</v>
      </c>
      <c r="D127">
        <v>0</v>
      </c>
      <c r="E127" t="s">
        <v>48</v>
      </c>
    </row>
    <row r="128" spans="1:5" x14ac:dyDescent="0.3">
      <c r="A128">
        <v>104</v>
      </c>
      <c r="B128" t="s">
        <v>21</v>
      </c>
      <c r="C128" s="20">
        <v>45666</v>
      </c>
      <c r="D128">
        <v>0</v>
      </c>
      <c r="E128" t="s">
        <v>45</v>
      </c>
    </row>
    <row r="129" spans="1:5" x14ac:dyDescent="0.3">
      <c r="A129">
        <v>104</v>
      </c>
      <c r="B129" t="s">
        <v>21</v>
      </c>
      <c r="C129" s="20">
        <v>45666</v>
      </c>
      <c r="D129">
        <v>0</v>
      </c>
      <c r="E129" t="s">
        <v>49</v>
      </c>
    </row>
    <row r="130" spans="1:5" x14ac:dyDescent="0.3">
      <c r="A130">
        <v>104</v>
      </c>
      <c r="B130" t="s">
        <v>21</v>
      </c>
      <c r="C130" s="20">
        <v>45666</v>
      </c>
      <c r="D130">
        <v>0</v>
      </c>
      <c r="E130" t="s">
        <v>50</v>
      </c>
    </row>
    <row r="131" spans="1:5" x14ac:dyDescent="0.3">
      <c r="A131">
        <v>104</v>
      </c>
      <c r="B131" t="s">
        <v>21</v>
      </c>
      <c r="C131" s="20">
        <v>45666</v>
      </c>
      <c r="D131">
        <v>0</v>
      </c>
      <c r="E131" t="s">
        <v>51</v>
      </c>
    </row>
    <row r="132" spans="1:5" x14ac:dyDescent="0.3">
      <c r="A132">
        <v>104</v>
      </c>
      <c r="B132" t="s">
        <v>21</v>
      </c>
      <c r="C132" s="20">
        <v>45666</v>
      </c>
      <c r="D132">
        <v>0</v>
      </c>
      <c r="E132" t="s">
        <v>52</v>
      </c>
    </row>
    <row r="133" spans="1:5" x14ac:dyDescent="0.3">
      <c r="A133">
        <v>104</v>
      </c>
      <c r="B133" t="s">
        <v>21</v>
      </c>
      <c r="C133" s="20">
        <v>45666</v>
      </c>
      <c r="D133">
        <v>0</v>
      </c>
      <c r="E133" t="s">
        <v>53</v>
      </c>
    </row>
    <row r="134" spans="1:5" x14ac:dyDescent="0.3">
      <c r="A134">
        <v>104</v>
      </c>
      <c r="B134" t="s">
        <v>21</v>
      </c>
      <c r="C134" s="20">
        <v>45666</v>
      </c>
      <c r="D134">
        <v>0</v>
      </c>
      <c r="E134" t="s">
        <v>54</v>
      </c>
    </row>
    <row r="135" spans="1:5" x14ac:dyDescent="0.3">
      <c r="A135">
        <v>104</v>
      </c>
      <c r="B135" t="s">
        <v>21</v>
      </c>
      <c r="C135" s="20">
        <v>45667</v>
      </c>
      <c r="D135">
        <v>34206.42</v>
      </c>
      <c r="E135" t="s">
        <v>37</v>
      </c>
    </row>
    <row r="136" spans="1:5" x14ac:dyDescent="0.3">
      <c r="A136">
        <v>104</v>
      </c>
      <c r="B136" t="s">
        <v>21</v>
      </c>
      <c r="C136" s="20">
        <v>45667</v>
      </c>
      <c r="D136">
        <v>539.51</v>
      </c>
      <c r="E136" t="s">
        <v>38</v>
      </c>
    </row>
    <row r="137" spans="1:5" x14ac:dyDescent="0.3">
      <c r="A137">
        <v>104</v>
      </c>
      <c r="B137" t="s">
        <v>21</v>
      </c>
      <c r="C137" s="20">
        <v>45667</v>
      </c>
      <c r="D137">
        <v>0</v>
      </c>
      <c r="E137" t="s">
        <v>39</v>
      </c>
    </row>
    <row r="138" spans="1:5" x14ac:dyDescent="0.3">
      <c r="A138">
        <v>104</v>
      </c>
      <c r="B138" t="s">
        <v>21</v>
      </c>
      <c r="C138" s="20">
        <v>45667</v>
      </c>
      <c r="D138">
        <v>0</v>
      </c>
      <c r="E138" t="s">
        <v>40</v>
      </c>
    </row>
    <row r="139" spans="1:5" x14ac:dyDescent="0.3">
      <c r="A139">
        <v>104</v>
      </c>
      <c r="B139" t="s">
        <v>21</v>
      </c>
      <c r="C139" s="20">
        <v>45667</v>
      </c>
      <c r="D139">
        <v>0</v>
      </c>
      <c r="E139" t="s">
        <v>41</v>
      </c>
    </row>
    <row r="140" spans="1:5" x14ac:dyDescent="0.3">
      <c r="A140">
        <v>104</v>
      </c>
      <c r="B140" t="s">
        <v>21</v>
      </c>
      <c r="C140" s="20">
        <v>45667</v>
      </c>
      <c r="D140">
        <v>1832.17</v>
      </c>
      <c r="E140" t="s">
        <v>42</v>
      </c>
    </row>
    <row r="141" spans="1:5" x14ac:dyDescent="0.3">
      <c r="A141">
        <v>104</v>
      </c>
      <c r="B141" t="s">
        <v>21</v>
      </c>
      <c r="C141" s="20">
        <v>45667</v>
      </c>
      <c r="D141">
        <v>0</v>
      </c>
      <c r="E141" t="s">
        <v>43</v>
      </c>
    </row>
    <row r="142" spans="1:5" x14ac:dyDescent="0.3">
      <c r="A142">
        <v>104</v>
      </c>
      <c r="B142" t="s">
        <v>21</v>
      </c>
      <c r="C142" s="20">
        <v>45667</v>
      </c>
      <c r="D142">
        <v>0</v>
      </c>
      <c r="E142" t="s">
        <v>44</v>
      </c>
    </row>
    <row r="143" spans="1:5" x14ac:dyDescent="0.3">
      <c r="A143">
        <v>104</v>
      </c>
      <c r="B143" t="s">
        <v>21</v>
      </c>
      <c r="C143" s="20">
        <v>45667</v>
      </c>
      <c r="D143">
        <v>0</v>
      </c>
      <c r="E143" t="s">
        <v>45</v>
      </c>
    </row>
    <row r="144" spans="1:5" x14ac:dyDescent="0.3">
      <c r="A144">
        <v>104</v>
      </c>
      <c r="B144" t="s">
        <v>21</v>
      </c>
      <c r="C144" s="20">
        <v>45667</v>
      </c>
      <c r="D144">
        <v>1813.37</v>
      </c>
      <c r="E144" t="s">
        <v>46</v>
      </c>
    </row>
    <row r="145" spans="1:5" x14ac:dyDescent="0.3">
      <c r="A145">
        <v>104</v>
      </c>
      <c r="B145" t="s">
        <v>21</v>
      </c>
      <c r="C145" s="20">
        <v>45667</v>
      </c>
      <c r="D145">
        <v>10650.57</v>
      </c>
      <c r="E145" t="s">
        <v>47</v>
      </c>
    </row>
    <row r="146" spans="1:5" x14ac:dyDescent="0.3">
      <c r="A146">
        <v>104</v>
      </c>
      <c r="B146" t="s">
        <v>21</v>
      </c>
      <c r="C146" s="20">
        <v>45667</v>
      </c>
      <c r="D146">
        <v>0</v>
      </c>
      <c r="E146" t="s">
        <v>48</v>
      </c>
    </row>
    <row r="147" spans="1:5" x14ac:dyDescent="0.3">
      <c r="A147">
        <v>104</v>
      </c>
      <c r="B147" t="s">
        <v>21</v>
      </c>
      <c r="C147" s="20">
        <v>45667</v>
      </c>
      <c r="D147">
        <v>0</v>
      </c>
      <c r="E147" t="s">
        <v>45</v>
      </c>
    </row>
    <row r="148" spans="1:5" x14ac:dyDescent="0.3">
      <c r="A148">
        <v>104</v>
      </c>
      <c r="B148" t="s">
        <v>21</v>
      </c>
      <c r="C148" s="20">
        <v>45667</v>
      </c>
      <c r="D148">
        <v>0</v>
      </c>
      <c r="E148" t="s">
        <v>49</v>
      </c>
    </row>
    <row r="149" spans="1:5" x14ac:dyDescent="0.3">
      <c r="A149">
        <v>104</v>
      </c>
      <c r="B149" t="s">
        <v>21</v>
      </c>
      <c r="C149" s="20">
        <v>45667</v>
      </c>
      <c r="D149">
        <v>0</v>
      </c>
      <c r="E149" t="s">
        <v>50</v>
      </c>
    </row>
    <row r="150" spans="1:5" x14ac:dyDescent="0.3">
      <c r="A150">
        <v>104</v>
      </c>
      <c r="B150" t="s">
        <v>21</v>
      </c>
      <c r="C150" s="20">
        <v>45667</v>
      </c>
      <c r="D150">
        <v>0</v>
      </c>
      <c r="E150" t="s">
        <v>51</v>
      </c>
    </row>
    <row r="151" spans="1:5" x14ac:dyDescent="0.3">
      <c r="A151">
        <v>104</v>
      </c>
      <c r="B151" t="s">
        <v>21</v>
      </c>
      <c r="C151" s="20">
        <v>45667</v>
      </c>
      <c r="D151">
        <v>0</v>
      </c>
      <c r="E151" t="s">
        <v>52</v>
      </c>
    </row>
    <row r="152" spans="1:5" x14ac:dyDescent="0.3">
      <c r="A152">
        <v>104</v>
      </c>
      <c r="B152" t="s">
        <v>21</v>
      </c>
      <c r="C152" s="20">
        <v>45667</v>
      </c>
      <c r="D152">
        <v>0</v>
      </c>
      <c r="E152" t="s">
        <v>53</v>
      </c>
    </row>
    <row r="153" spans="1:5" x14ac:dyDescent="0.3">
      <c r="A153">
        <v>104</v>
      </c>
      <c r="B153" t="s">
        <v>21</v>
      </c>
      <c r="C153" s="20">
        <v>45667</v>
      </c>
      <c r="D153">
        <v>0</v>
      </c>
      <c r="E153" t="s">
        <v>54</v>
      </c>
    </row>
    <row r="154" spans="1:5" x14ac:dyDescent="0.3">
      <c r="A154">
        <v>104</v>
      </c>
      <c r="B154" t="s">
        <v>21</v>
      </c>
      <c r="C154" s="20">
        <v>45668</v>
      </c>
      <c r="D154">
        <v>53626.53</v>
      </c>
      <c r="E154" t="s">
        <v>37</v>
      </c>
    </row>
    <row r="155" spans="1:5" x14ac:dyDescent="0.3">
      <c r="A155">
        <v>104</v>
      </c>
      <c r="B155" t="s">
        <v>21</v>
      </c>
      <c r="C155" s="20">
        <v>45668</v>
      </c>
      <c r="D155">
        <v>663.6</v>
      </c>
      <c r="E155" t="s">
        <v>38</v>
      </c>
    </row>
    <row r="156" spans="1:5" x14ac:dyDescent="0.3">
      <c r="A156">
        <v>104</v>
      </c>
      <c r="B156" t="s">
        <v>21</v>
      </c>
      <c r="C156" s="20">
        <v>45668</v>
      </c>
      <c r="D156">
        <v>0</v>
      </c>
      <c r="E156" t="s">
        <v>39</v>
      </c>
    </row>
    <row r="157" spans="1:5" x14ac:dyDescent="0.3">
      <c r="A157">
        <v>104</v>
      </c>
      <c r="B157" t="s">
        <v>21</v>
      </c>
      <c r="C157" s="20">
        <v>45668</v>
      </c>
      <c r="D157">
        <v>0</v>
      </c>
      <c r="E157" t="s">
        <v>40</v>
      </c>
    </row>
    <row r="158" spans="1:5" x14ac:dyDescent="0.3">
      <c r="A158">
        <v>104</v>
      </c>
      <c r="B158" t="s">
        <v>21</v>
      </c>
      <c r="C158" s="20">
        <v>45668</v>
      </c>
      <c r="D158">
        <v>0</v>
      </c>
      <c r="E158" t="s">
        <v>41</v>
      </c>
    </row>
    <row r="159" spans="1:5" x14ac:dyDescent="0.3">
      <c r="A159">
        <v>104</v>
      </c>
      <c r="B159" t="s">
        <v>21</v>
      </c>
      <c r="C159" s="20">
        <v>45668</v>
      </c>
      <c r="D159">
        <v>3196.77</v>
      </c>
      <c r="E159" t="s">
        <v>42</v>
      </c>
    </row>
    <row r="160" spans="1:5" x14ac:dyDescent="0.3">
      <c r="A160">
        <v>104</v>
      </c>
      <c r="B160" t="s">
        <v>21</v>
      </c>
      <c r="C160" s="20">
        <v>45668</v>
      </c>
      <c r="D160">
        <v>0</v>
      </c>
      <c r="E160" t="s">
        <v>43</v>
      </c>
    </row>
    <row r="161" spans="1:5" x14ac:dyDescent="0.3">
      <c r="A161">
        <v>104</v>
      </c>
      <c r="B161" t="s">
        <v>21</v>
      </c>
      <c r="C161" s="20">
        <v>45668</v>
      </c>
      <c r="D161">
        <v>0</v>
      </c>
      <c r="E161" t="s">
        <v>44</v>
      </c>
    </row>
    <row r="162" spans="1:5" x14ac:dyDescent="0.3">
      <c r="A162">
        <v>104</v>
      </c>
      <c r="B162" t="s">
        <v>21</v>
      </c>
      <c r="C162" s="20">
        <v>45668</v>
      </c>
      <c r="D162">
        <v>0</v>
      </c>
      <c r="E162" t="s">
        <v>45</v>
      </c>
    </row>
    <row r="163" spans="1:5" x14ac:dyDescent="0.3">
      <c r="A163">
        <v>104</v>
      </c>
      <c r="B163" t="s">
        <v>21</v>
      </c>
      <c r="C163" s="20">
        <v>45668</v>
      </c>
      <c r="D163">
        <v>3205.84</v>
      </c>
      <c r="E163" t="s">
        <v>46</v>
      </c>
    </row>
    <row r="164" spans="1:5" x14ac:dyDescent="0.3">
      <c r="A164">
        <v>104</v>
      </c>
      <c r="B164" t="s">
        <v>21</v>
      </c>
      <c r="C164" s="20">
        <v>45668</v>
      </c>
      <c r="D164">
        <v>14146.43</v>
      </c>
      <c r="E164" t="s">
        <v>47</v>
      </c>
    </row>
    <row r="165" spans="1:5" x14ac:dyDescent="0.3">
      <c r="A165">
        <v>104</v>
      </c>
      <c r="B165" t="s">
        <v>21</v>
      </c>
      <c r="C165" s="20">
        <v>45668</v>
      </c>
      <c r="D165">
        <v>0</v>
      </c>
      <c r="E165" t="s">
        <v>48</v>
      </c>
    </row>
    <row r="166" spans="1:5" x14ac:dyDescent="0.3">
      <c r="A166">
        <v>104</v>
      </c>
      <c r="B166" t="s">
        <v>21</v>
      </c>
      <c r="C166" s="20">
        <v>45668</v>
      </c>
      <c r="D166">
        <v>0</v>
      </c>
      <c r="E166" t="s">
        <v>45</v>
      </c>
    </row>
    <row r="167" spans="1:5" x14ac:dyDescent="0.3">
      <c r="A167">
        <v>104</v>
      </c>
      <c r="B167" t="s">
        <v>21</v>
      </c>
      <c r="C167" s="20">
        <v>45668</v>
      </c>
      <c r="D167">
        <v>0</v>
      </c>
      <c r="E167" t="s">
        <v>49</v>
      </c>
    </row>
    <row r="168" spans="1:5" x14ac:dyDescent="0.3">
      <c r="A168">
        <v>104</v>
      </c>
      <c r="B168" t="s">
        <v>21</v>
      </c>
      <c r="C168" s="20">
        <v>45668</v>
      </c>
      <c r="D168">
        <v>0</v>
      </c>
      <c r="E168" t="s">
        <v>50</v>
      </c>
    </row>
    <row r="169" spans="1:5" x14ac:dyDescent="0.3">
      <c r="A169">
        <v>104</v>
      </c>
      <c r="B169" t="s">
        <v>21</v>
      </c>
      <c r="C169" s="20">
        <v>45668</v>
      </c>
      <c r="D169">
        <v>0</v>
      </c>
      <c r="E169" t="s">
        <v>51</v>
      </c>
    </row>
    <row r="170" spans="1:5" x14ac:dyDescent="0.3">
      <c r="A170">
        <v>104</v>
      </c>
      <c r="B170" t="s">
        <v>21</v>
      </c>
      <c r="C170" s="20">
        <v>45668</v>
      </c>
      <c r="D170">
        <v>0</v>
      </c>
      <c r="E170" t="s">
        <v>52</v>
      </c>
    </row>
    <row r="171" spans="1:5" x14ac:dyDescent="0.3">
      <c r="A171">
        <v>104</v>
      </c>
      <c r="B171" t="s">
        <v>21</v>
      </c>
      <c r="C171" s="20">
        <v>45668</v>
      </c>
      <c r="D171">
        <v>0</v>
      </c>
      <c r="E171" t="s">
        <v>53</v>
      </c>
    </row>
    <row r="172" spans="1:5" x14ac:dyDescent="0.3">
      <c r="A172">
        <v>104</v>
      </c>
      <c r="B172" t="s">
        <v>21</v>
      </c>
      <c r="C172" s="20">
        <v>45668</v>
      </c>
      <c r="D172">
        <v>0</v>
      </c>
      <c r="E172" t="s">
        <v>54</v>
      </c>
    </row>
    <row r="173" spans="1:5" x14ac:dyDescent="0.3">
      <c r="A173">
        <v>104</v>
      </c>
      <c r="B173" t="s">
        <v>21</v>
      </c>
      <c r="C173" s="20">
        <v>45669</v>
      </c>
      <c r="D173">
        <v>39881.33</v>
      </c>
      <c r="E173" t="s">
        <v>37</v>
      </c>
    </row>
    <row r="174" spans="1:5" x14ac:dyDescent="0.3">
      <c r="A174">
        <v>104</v>
      </c>
      <c r="B174" t="s">
        <v>21</v>
      </c>
      <c r="C174" s="20">
        <v>45669</v>
      </c>
      <c r="D174">
        <v>341.82</v>
      </c>
      <c r="E174" t="s">
        <v>38</v>
      </c>
    </row>
    <row r="175" spans="1:5" x14ac:dyDescent="0.3">
      <c r="A175">
        <v>104</v>
      </c>
      <c r="B175" t="s">
        <v>21</v>
      </c>
      <c r="C175" s="20">
        <v>45669</v>
      </c>
      <c r="D175">
        <v>0</v>
      </c>
      <c r="E175" t="s">
        <v>39</v>
      </c>
    </row>
    <row r="176" spans="1:5" x14ac:dyDescent="0.3">
      <c r="A176">
        <v>104</v>
      </c>
      <c r="B176" t="s">
        <v>21</v>
      </c>
      <c r="C176" s="20">
        <v>45669</v>
      </c>
      <c r="D176">
        <v>0</v>
      </c>
      <c r="E176" t="s">
        <v>40</v>
      </c>
    </row>
    <row r="177" spans="1:5" x14ac:dyDescent="0.3">
      <c r="A177">
        <v>104</v>
      </c>
      <c r="B177" t="s">
        <v>21</v>
      </c>
      <c r="C177" s="20">
        <v>45669</v>
      </c>
      <c r="D177">
        <v>0</v>
      </c>
      <c r="E177" t="s">
        <v>41</v>
      </c>
    </row>
    <row r="178" spans="1:5" x14ac:dyDescent="0.3">
      <c r="A178">
        <v>104</v>
      </c>
      <c r="B178" t="s">
        <v>21</v>
      </c>
      <c r="C178" s="20">
        <v>45669</v>
      </c>
      <c r="D178">
        <v>1936.73</v>
      </c>
      <c r="E178" t="s">
        <v>42</v>
      </c>
    </row>
    <row r="179" spans="1:5" x14ac:dyDescent="0.3">
      <c r="A179">
        <v>104</v>
      </c>
      <c r="B179" t="s">
        <v>21</v>
      </c>
      <c r="C179" s="20">
        <v>45669</v>
      </c>
      <c r="D179">
        <v>0</v>
      </c>
      <c r="E179" t="s">
        <v>43</v>
      </c>
    </row>
    <row r="180" spans="1:5" x14ac:dyDescent="0.3">
      <c r="A180">
        <v>104</v>
      </c>
      <c r="B180" t="s">
        <v>21</v>
      </c>
      <c r="C180" s="20">
        <v>45669</v>
      </c>
      <c r="D180">
        <v>0</v>
      </c>
      <c r="E180" t="s">
        <v>44</v>
      </c>
    </row>
    <row r="181" spans="1:5" x14ac:dyDescent="0.3">
      <c r="A181">
        <v>104</v>
      </c>
      <c r="B181" t="s">
        <v>21</v>
      </c>
      <c r="C181" s="20">
        <v>45669</v>
      </c>
      <c r="D181">
        <v>0</v>
      </c>
      <c r="E181" t="s">
        <v>45</v>
      </c>
    </row>
    <row r="182" spans="1:5" x14ac:dyDescent="0.3">
      <c r="A182">
        <v>104</v>
      </c>
      <c r="B182" t="s">
        <v>21</v>
      </c>
      <c r="C182" s="20">
        <v>45669</v>
      </c>
      <c r="D182">
        <v>2242.67</v>
      </c>
      <c r="E182" t="s">
        <v>46</v>
      </c>
    </row>
    <row r="183" spans="1:5" x14ac:dyDescent="0.3">
      <c r="A183">
        <v>104</v>
      </c>
      <c r="B183" t="s">
        <v>21</v>
      </c>
      <c r="C183" s="20">
        <v>45669</v>
      </c>
      <c r="D183">
        <v>12628.39</v>
      </c>
      <c r="E183" t="s">
        <v>47</v>
      </c>
    </row>
    <row r="184" spans="1:5" x14ac:dyDescent="0.3">
      <c r="A184">
        <v>104</v>
      </c>
      <c r="B184" t="s">
        <v>21</v>
      </c>
      <c r="C184" s="20">
        <v>45669</v>
      </c>
      <c r="D184">
        <v>0</v>
      </c>
      <c r="E184" t="s">
        <v>48</v>
      </c>
    </row>
    <row r="185" spans="1:5" x14ac:dyDescent="0.3">
      <c r="A185">
        <v>104</v>
      </c>
      <c r="B185" t="s">
        <v>21</v>
      </c>
      <c r="C185" s="20">
        <v>45669</v>
      </c>
      <c r="D185">
        <v>0</v>
      </c>
      <c r="E185" t="s">
        <v>45</v>
      </c>
    </row>
    <row r="186" spans="1:5" x14ac:dyDescent="0.3">
      <c r="A186">
        <v>104</v>
      </c>
      <c r="B186" t="s">
        <v>21</v>
      </c>
      <c r="C186" s="20">
        <v>45669</v>
      </c>
      <c r="D186">
        <v>0</v>
      </c>
      <c r="E186" t="s">
        <v>49</v>
      </c>
    </row>
    <row r="187" spans="1:5" x14ac:dyDescent="0.3">
      <c r="A187">
        <v>104</v>
      </c>
      <c r="B187" t="s">
        <v>21</v>
      </c>
      <c r="C187" s="20">
        <v>45669</v>
      </c>
      <c r="D187">
        <v>0</v>
      </c>
      <c r="E187" t="s">
        <v>50</v>
      </c>
    </row>
    <row r="188" spans="1:5" x14ac:dyDescent="0.3">
      <c r="A188">
        <v>104</v>
      </c>
      <c r="B188" t="s">
        <v>21</v>
      </c>
      <c r="C188" s="20">
        <v>45669</v>
      </c>
      <c r="D188">
        <v>0</v>
      </c>
      <c r="E188" t="s">
        <v>51</v>
      </c>
    </row>
    <row r="189" spans="1:5" x14ac:dyDescent="0.3">
      <c r="A189">
        <v>104</v>
      </c>
      <c r="B189" t="s">
        <v>21</v>
      </c>
      <c r="C189" s="20">
        <v>45669</v>
      </c>
      <c r="D189">
        <v>0</v>
      </c>
      <c r="E189" t="s">
        <v>52</v>
      </c>
    </row>
    <row r="190" spans="1:5" x14ac:dyDescent="0.3">
      <c r="A190">
        <v>104</v>
      </c>
      <c r="B190" t="s">
        <v>21</v>
      </c>
      <c r="C190" s="20">
        <v>45669</v>
      </c>
      <c r="D190">
        <v>0</v>
      </c>
      <c r="E190" t="s">
        <v>53</v>
      </c>
    </row>
    <row r="191" spans="1:5" x14ac:dyDescent="0.3">
      <c r="A191">
        <v>104</v>
      </c>
      <c r="B191" t="s">
        <v>21</v>
      </c>
      <c r="C191" s="20">
        <v>45669</v>
      </c>
      <c r="D191">
        <v>0</v>
      </c>
      <c r="E191" t="s">
        <v>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defaultRowHeight="14.4" x14ac:dyDescent="0.3"/>
  <sheetData>
    <row r="1" spans="1:9" x14ac:dyDescent="0.3">
      <c r="A1" t="s">
        <v>55</v>
      </c>
      <c r="B1" t="s">
        <v>15</v>
      </c>
      <c r="C1" t="s">
        <v>16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">
      <c r="A2">
        <v>3917</v>
      </c>
      <c r="B2">
        <v>104</v>
      </c>
      <c r="C2" t="s">
        <v>21</v>
      </c>
      <c r="D2" t="s">
        <v>62</v>
      </c>
      <c r="E2" s="20">
        <v>45666</v>
      </c>
      <c r="F2" s="20">
        <v>45666</v>
      </c>
      <c r="G2" s="20">
        <v>45666</v>
      </c>
      <c r="H2">
        <v>2761.86</v>
      </c>
    </row>
    <row r="3" spans="1:9" x14ac:dyDescent="0.3">
      <c r="A3">
        <v>3876</v>
      </c>
      <c r="B3">
        <v>104</v>
      </c>
      <c r="C3" t="s">
        <v>21</v>
      </c>
      <c r="D3" t="s">
        <v>63</v>
      </c>
      <c r="E3" s="20">
        <v>45663</v>
      </c>
      <c r="F3" s="20">
        <v>45663</v>
      </c>
      <c r="G3" s="20">
        <v>45663</v>
      </c>
      <c r="H3">
        <v>1744.43</v>
      </c>
    </row>
    <row r="4" spans="1:9" x14ac:dyDescent="0.3">
      <c r="A4">
        <v>3919</v>
      </c>
      <c r="B4">
        <v>104</v>
      </c>
      <c r="C4" t="s">
        <v>21</v>
      </c>
      <c r="D4" t="s">
        <v>64</v>
      </c>
      <c r="E4" s="20">
        <v>45660</v>
      </c>
      <c r="F4" s="20">
        <v>45660</v>
      </c>
      <c r="G4" s="20">
        <v>45660</v>
      </c>
      <c r="H4">
        <v>935.79</v>
      </c>
    </row>
    <row r="5" spans="1:9" x14ac:dyDescent="0.3">
      <c r="A5">
        <v>3874</v>
      </c>
      <c r="B5">
        <v>104</v>
      </c>
      <c r="C5" t="s">
        <v>21</v>
      </c>
      <c r="D5" t="s">
        <v>62</v>
      </c>
      <c r="E5" s="20">
        <v>45659</v>
      </c>
      <c r="F5" s="20">
        <v>45659</v>
      </c>
      <c r="G5" s="20">
        <v>45659</v>
      </c>
      <c r="H5">
        <v>1427.04</v>
      </c>
    </row>
    <row r="6" spans="1:9" x14ac:dyDescent="0.3">
      <c r="A6">
        <v>3875</v>
      </c>
      <c r="B6">
        <v>104</v>
      </c>
      <c r="C6" t="s">
        <v>21</v>
      </c>
      <c r="D6" t="s">
        <v>65</v>
      </c>
      <c r="E6" s="20">
        <v>45659</v>
      </c>
      <c r="F6" s="20">
        <v>45659</v>
      </c>
      <c r="G6" s="20">
        <v>45659</v>
      </c>
      <c r="H6">
        <v>2335.08</v>
      </c>
      <c r="I6" t="s">
        <v>66</v>
      </c>
    </row>
    <row r="7" spans="1:9" x14ac:dyDescent="0.3">
      <c r="A7">
        <v>3875</v>
      </c>
      <c r="B7">
        <v>104</v>
      </c>
      <c r="C7" t="s">
        <v>21</v>
      </c>
      <c r="D7" t="s">
        <v>65</v>
      </c>
      <c r="E7" s="20">
        <v>45659</v>
      </c>
      <c r="F7" s="20">
        <v>45659</v>
      </c>
      <c r="G7" s="20">
        <v>45659</v>
      </c>
      <c r="H7">
        <v>870.06</v>
      </c>
      <c r="I7" t="s">
        <v>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3"/>
  <sheetViews>
    <sheetView workbookViewId="0"/>
  </sheetViews>
  <sheetFormatPr defaultRowHeight="14.4" x14ac:dyDescent="0.3"/>
  <sheetData>
    <row r="1" spans="1:20" x14ac:dyDescent="0.3">
      <c r="A1" t="s">
        <v>67</v>
      </c>
      <c r="B1" t="s">
        <v>15</v>
      </c>
      <c r="C1" t="s">
        <v>16</v>
      </c>
      <c r="D1" t="s">
        <v>68</v>
      </c>
      <c r="E1" t="s">
        <v>20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</row>
    <row r="2" spans="1:20" x14ac:dyDescent="0.3">
      <c r="A2">
        <v>100370</v>
      </c>
      <c r="B2">
        <v>104</v>
      </c>
      <c r="C2" t="s">
        <v>21</v>
      </c>
      <c r="D2" t="s">
        <v>84</v>
      </c>
      <c r="E2">
        <v>6151.08</v>
      </c>
      <c r="F2" s="20">
        <v>45667</v>
      </c>
      <c r="G2" s="20">
        <v>45671</v>
      </c>
      <c r="H2" s="20">
        <v>45667</v>
      </c>
      <c r="I2" s="20">
        <v>45658</v>
      </c>
      <c r="J2" s="20">
        <v>45664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s">
        <v>93</v>
      </c>
    </row>
    <row r="3" spans="1:20" x14ac:dyDescent="0.3">
      <c r="A3">
        <v>97646</v>
      </c>
      <c r="B3">
        <v>104</v>
      </c>
      <c r="C3" t="s">
        <v>21</v>
      </c>
      <c r="D3" t="s">
        <v>94</v>
      </c>
      <c r="E3">
        <v>1118.8</v>
      </c>
      <c r="F3" s="20">
        <v>45667</v>
      </c>
      <c r="G3" s="20">
        <v>45667</v>
      </c>
      <c r="H3" s="20">
        <v>45667</v>
      </c>
      <c r="I3" s="20">
        <v>45645</v>
      </c>
      <c r="J3" s="20">
        <v>45646</v>
      </c>
      <c r="K3" t="s">
        <v>95</v>
      </c>
      <c r="L3" t="s">
        <v>96</v>
      </c>
      <c r="M3" t="s">
        <v>97</v>
      </c>
      <c r="N3" t="s">
        <v>98</v>
      </c>
      <c r="O3" t="s">
        <v>89</v>
      </c>
      <c r="P3" t="s">
        <v>90</v>
      </c>
      <c r="Q3" t="s">
        <v>91</v>
      </c>
      <c r="R3" t="s">
        <v>92</v>
      </c>
      <c r="S3" t="s">
        <v>99</v>
      </c>
    </row>
    <row r="4" spans="1:20" x14ac:dyDescent="0.3">
      <c r="A4">
        <v>97647</v>
      </c>
      <c r="B4">
        <v>104</v>
      </c>
      <c r="C4" t="s">
        <v>21</v>
      </c>
      <c r="D4" t="s">
        <v>94</v>
      </c>
      <c r="E4">
        <v>1922.76</v>
      </c>
      <c r="F4" s="20">
        <v>45667</v>
      </c>
      <c r="G4" s="20">
        <v>45667</v>
      </c>
      <c r="H4" s="20">
        <v>45667</v>
      </c>
      <c r="I4" s="20">
        <v>45646</v>
      </c>
      <c r="J4" s="20">
        <v>45646</v>
      </c>
      <c r="K4" t="s">
        <v>95</v>
      </c>
      <c r="N4" t="s">
        <v>100</v>
      </c>
      <c r="O4" t="s">
        <v>89</v>
      </c>
      <c r="P4" t="s">
        <v>90</v>
      </c>
      <c r="Q4" t="s">
        <v>91</v>
      </c>
      <c r="R4" t="s">
        <v>92</v>
      </c>
      <c r="S4" t="s">
        <v>99</v>
      </c>
    </row>
    <row r="5" spans="1:20" x14ac:dyDescent="0.3">
      <c r="A5">
        <v>95614</v>
      </c>
      <c r="B5">
        <v>104</v>
      </c>
      <c r="C5" t="s">
        <v>21</v>
      </c>
      <c r="D5" t="s">
        <v>101</v>
      </c>
      <c r="E5">
        <v>2000</v>
      </c>
      <c r="F5" s="20">
        <v>45667</v>
      </c>
      <c r="G5" s="20">
        <v>45667</v>
      </c>
      <c r="H5" s="20">
        <v>45667</v>
      </c>
      <c r="I5" s="20">
        <v>45627</v>
      </c>
      <c r="J5" s="20">
        <v>45642</v>
      </c>
      <c r="K5" t="s">
        <v>85</v>
      </c>
      <c r="L5" t="s">
        <v>86</v>
      </c>
      <c r="M5" t="s">
        <v>102</v>
      </c>
      <c r="N5" t="s">
        <v>103</v>
      </c>
      <c r="O5" t="s">
        <v>89</v>
      </c>
      <c r="P5" t="s">
        <v>90</v>
      </c>
      <c r="Q5" t="s">
        <v>91</v>
      </c>
      <c r="R5" t="s">
        <v>92</v>
      </c>
      <c r="S5" t="s">
        <v>93</v>
      </c>
    </row>
    <row r="6" spans="1:20" x14ac:dyDescent="0.3">
      <c r="A6">
        <v>94931</v>
      </c>
      <c r="B6">
        <v>104</v>
      </c>
      <c r="C6" t="s">
        <v>21</v>
      </c>
      <c r="D6" t="s">
        <v>104</v>
      </c>
      <c r="E6">
        <v>421.18</v>
      </c>
      <c r="F6" s="20">
        <v>45667</v>
      </c>
      <c r="G6" s="20">
        <v>45667</v>
      </c>
      <c r="H6" s="20">
        <v>45667</v>
      </c>
      <c r="I6" s="20">
        <v>45637</v>
      </c>
      <c r="J6" s="20">
        <v>45638</v>
      </c>
      <c r="K6" t="s">
        <v>95</v>
      </c>
      <c r="N6" t="s">
        <v>105</v>
      </c>
      <c r="O6" t="s">
        <v>89</v>
      </c>
      <c r="P6" t="s">
        <v>90</v>
      </c>
      <c r="Q6" t="s">
        <v>91</v>
      </c>
      <c r="R6" t="s">
        <v>92</v>
      </c>
      <c r="S6" t="s">
        <v>99</v>
      </c>
    </row>
    <row r="7" spans="1:20" x14ac:dyDescent="0.3">
      <c r="A7">
        <v>97760</v>
      </c>
      <c r="B7">
        <v>104</v>
      </c>
      <c r="C7" t="s">
        <v>21</v>
      </c>
      <c r="D7" t="s">
        <v>106</v>
      </c>
      <c r="E7">
        <v>249.9</v>
      </c>
      <c r="F7" s="20">
        <v>45667</v>
      </c>
      <c r="G7" s="20">
        <v>45667</v>
      </c>
      <c r="H7" s="20">
        <v>45667</v>
      </c>
      <c r="I7" s="20">
        <v>45658</v>
      </c>
      <c r="J7" s="20"/>
      <c r="K7" t="s">
        <v>95</v>
      </c>
      <c r="L7" t="s">
        <v>107</v>
      </c>
      <c r="M7" t="s">
        <v>108</v>
      </c>
      <c r="N7" t="s">
        <v>109</v>
      </c>
      <c r="O7" t="s">
        <v>89</v>
      </c>
      <c r="P7" t="s">
        <v>90</v>
      </c>
      <c r="Q7" t="s">
        <v>91</v>
      </c>
      <c r="R7" t="s">
        <v>92</v>
      </c>
      <c r="S7" t="s">
        <v>99</v>
      </c>
    </row>
    <row r="8" spans="1:20" x14ac:dyDescent="0.3">
      <c r="A8">
        <v>97763</v>
      </c>
      <c r="B8">
        <v>104</v>
      </c>
      <c r="C8" t="s">
        <v>21</v>
      </c>
      <c r="D8" t="s">
        <v>110</v>
      </c>
      <c r="E8">
        <v>820</v>
      </c>
      <c r="F8" s="20">
        <v>45667</v>
      </c>
      <c r="G8" s="20">
        <v>45667</v>
      </c>
      <c r="H8" s="20">
        <v>45667</v>
      </c>
      <c r="I8" s="20">
        <v>45627</v>
      </c>
      <c r="J8" s="20"/>
      <c r="K8" t="s">
        <v>95</v>
      </c>
      <c r="L8" t="s">
        <v>111</v>
      </c>
      <c r="M8" t="s">
        <v>112</v>
      </c>
      <c r="N8" t="s">
        <v>113</v>
      </c>
      <c r="O8" t="s">
        <v>89</v>
      </c>
      <c r="P8" t="s">
        <v>90</v>
      </c>
      <c r="Q8" t="s">
        <v>91</v>
      </c>
      <c r="R8" t="s">
        <v>92</v>
      </c>
      <c r="S8" t="s">
        <v>99</v>
      </c>
    </row>
    <row r="9" spans="1:20" x14ac:dyDescent="0.3">
      <c r="A9">
        <v>98133</v>
      </c>
      <c r="B9">
        <v>104</v>
      </c>
      <c r="C9" t="s">
        <v>21</v>
      </c>
      <c r="D9" t="s">
        <v>94</v>
      </c>
      <c r="E9">
        <v>1596</v>
      </c>
      <c r="F9" s="20">
        <v>45667</v>
      </c>
      <c r="G9" s="20">
        <v>45667</v>
      </c>
      <c r="H9" s="20">
        <v>45667</v>
      </c>
      <c r="I9" s="20">
        <v>45650</v>
      </c>
      <c r="J9" s="20">
        <v>45650</v>
      </c>
      <c r="K9" t="s">
        <v>95</v>
      </c>
      <c r="N9" t="s">
        <v>114</v>
      </c>
      <c r="O9" t="s">
        <v>89</v>
      </c>
      <c r="P9" t="s">
        <v>90</v>
      </c>
      <c r="Q9" t="s">
        <v>91</v>
      </c>
      <c r="R9" t="s">
        <v>92</v>
      </c>
      <c r="S9" t="s">
        <v>99</v>
      </c>
    </row>
    <row r="10" spans="1:20" x14ac:dyDescent="0.3">
      <c r="A10">
        <v>98134</v>
      </c>
      <c r="B10">
        <v>104</v>
      </c>
      <c r="C10" t="s">
        <v>21</v>
      </c>
      <c r="D10" t="s">
        <v>94</v>
      </c>
      <c r="E10">
        <v>604.36</v>
      </c>
      <c r="F10" s="20">
        <v>45667</v>
      </c>
      <c r="G10" s="20">
        <v>45667</v>
      </c>
      <c r="H10" s="20">
        <v>45667</v>
      </c>
      <c r="I10" s="20">
        <v>45650</v>
      </c>
      <c r="J10" s="20">
        <v>45650</v>
      </c>
      <c r="K10" t="s">
        <v>95</v>
      </c>
      <c r="N10" t="s">
        <v>115</v>
      </c>
      <c r="O10" t="s">
        <v>89</v>
      </c>
      <c r="P10" t="s">
        <v>90</v>
      </c>
      <c r="Q10" t="s">
        <v>91</v>
      </c>
      <c r="R10" t="s">
        <v>92</v>
      </c>
      <c r="S10" t="s">
        <v>99</v>
      </c>
    </row>
    <row r="11" spans="1:20" x14ac:dyDescent="0.3">
      <c r="A11">
        <v>98135</v>
      </c>
      <c r="B11">
        <v>104</v>
      </c>
      <c r="C11" t="s">
        <v>21</v>
      </c>
      <c r="D11" t="s">
        <v>94</v>
      </c>
      <c r="E11">
        <v>1626.76</v>
      </c>
      <c r="F11" s="20">
        <v>45667</v>
      </c>
      <c r="G11" s="20">
        <v>45667</v>
      </c>
      <c r="H11" s="20">
        <v>45667</v>
      </c>
      <c r="I11" s="20">
        <v>45647</v>
      </c>
      <c r="J11" s="20">
        <v>45650</v>
      </c>
      <c r="K11" t="s">
        <v>95</v>
      </c>
      <c r="L11" t="s">
        <v>96</v>
      </c>
      <c r="M11" t="s">
        <v>116</v>
      </c>
      <c r="N11" t="s">
        <v>117</v>
      </c>
      <c r="O11" t="s">
        <v>89</v>
      </c>
      <c r="P11" t="s">
        <v>90</v>
      </c>
      <c r="Q11" t="s">
        <v>91</v>
      </c>
      <c r="R11" t="s">
        <v>92</v>
      </c>
      <c r="S11" t="s">
        <v>99</v>
      </c>
    </row>
    <row r="12" spans="1:20" x14ac:dyDescent="0.3">
      <c r="A12">
        <v>98457</v>
      </c>
      <c r="B12">
        <v>104</v>
      </c>
      <c r="C12" t="s">
        <v>21</v>
      </c>
      <c r="D12" t="s">
        <v>118</v>
      </c>
      <c r="E12">
        <v>513</v>
      </c>
      <c r="F12" s="20">
        <v>45667</v>
      </c>
      <c r="G12" s="20">
        <v>45667</v>
      </c>
      <c r="H12" s="20">
        <v>45667</v>
      </c>
      <c r="I12" s="20">
        <v>45652</v>
      </c>
      <c r="J12" s="20">
        <v>45652</v>
      </c>
      <c r="K12" t="s">
        <v>95</v>
      </c>
      <c r="N12" t="s">
        <v>119</v>
      </c>
      <c r="O12" t="s">
        <v>89</v>
      </c>
      <c r="P12" t="s">
        <v>90</v>
      </c>
      <c r="Q12" t="s">
        <v>91</v>
      </c>
      <c r="R12" t="s">
        <v>92</v>
      </c>
      <c r="S12" t="s">
        <v>99</v>
      </c>
    </row>
    <row r="13" spans="1:20" x14ac:dyDescent="0.3">
      <c r="A13">
        <v>98693</v>
      </c>
      <c r="B13">
        <v>104</v>
      </c>
      <c r="C13" t="s">
        <v>21</v>
      </c>
      <c r="D13" t="s">
        <v>120</v>
      </c>
      <c r="E13">
        <v>940</v>
      </c>
      <c r="F13" s="20">
        <v>45667</v>
      </c>
      <c r="G13" s="20">
        <v>45667</v>
      </c>
      <c r="H13" s="20">
        <v>45667</v>
      </c>
      <c r="I13" s="20">
        <v>45652</v>
      </c>
      <c r="J13" s="20">
        <v>45653</v>
      </c>
      <c r="K13" t="s">
        <v>95</v>
      </c>
      <c r="N13" t="s">
        <v>121</v>
      </c>
      <c r="O13" t="s">
        <v>89</v>
      </c>
      <c r="P13" t="s">
        <v>90</v>
      </c>
      <c r="Q13" t="s">
        <v>91</v>
      </c>
      <c r="R13" t="s">
        <v>92</v>
      </c>
      <c r="S13" t="s">
        <v>99</v>
      </c>
    </row>
    <row r="14" spans="1:20" x14ac:dyDescent="0.3">
      <c r="A14">
        <v>98468</v>
      </c>
      <c r="B14">
        <v>104</v>
      </c>
      <c r="C14" t="s">
        <v>21</v>
      </c>
      <c r="D14" t="s">
        <v>122</v>
      </c>
      <c r="E14">
        <v>4490.76</v>
      </c>
      <c r="F14" s="20">
        <v>45666</v>
      </c>
      <c r="G14" s="20">
        <v>45666</v>
      </c>
      <c r="H14" s="20">
        <v>45666</v>
      </c>
      <c r="I14" s="20">
        <v>45652</v>
      </c>
      <c r="J14" s="20">
        <v>45652</v>
      </c>
      <c r="K14" t="s">
        <v>95</v>
      </c>
      <c r="N14" t="s">
        <v>123</v>
      </c>
      <c r="O14" t="s">
        <v>89</v>
      </c>
      <c r="P14" t="s">
        <v>90</v>
      </c>
      <c r="Q14" t="s">
        <v>91</v>
      </c>
      <c r="R14" t="s">
        <v>92</v>
      </c>
      <c r="S14" t="s">
        <v>99</v>
      </c>
    </row>
    <row r="15" spans="1:20" x14ac:dyDescent="0.3">
      <c r="A15">
        <v>98474</v>
      </c>
      <c r="B15">
        <v>104</v>
      </c>
      <c r="C15" t="s">
        <v>21</v>
      </c>
      <c r="D15" t="s">
        <v>124</v>
      </c>
      <c r="E15">
        <v>533.51</v>
      </c>
      <c r="F15" s="20">
        <v>45666</v>
      </c>
      <c r="G15" s="20">
        <v>45666</v>
      </c>
      <c r="H15" s="20">
        <v>45666</v>
      </c>
      <c r="I15" s="20">
        <v>45652</v>
      </c>
      <c r="J15" s="20">
        <v>45652</v>
      </c>
      <c r="K15" t="s">
        <v>95</v>
      </c>
      <c r="N15" t="s">
        <v>125</v>
      </c>
      <c r="O15" t="s">
        <v>89</v>
      </c>
      <c r="P15" t="s">
        <v>90</v>
      </c>
      <c r="Q15" t="s">
        <v>91</v>
      </c>
      <c r="R15" t="s">
        <v>92</v>
      </c>
      <c r="S15" t="s">
        <v>99</v>
      </c>
    </row>
    <row r="16" spans="1:20" x14ac:dyDescent="0.3">
      <c r="A16">
        <v>98479</v>
      </c>
      <c r="B16">
        <v>104</v>
      </c>
      <c r="C16" t="s">
        <v>21</v>
      </c>
      <c r="D16" t="s">
        <v>124</v>
      </c>
      <c r="E16">
        <v>206.41</v>
      </c>
      <c r="F16" s="20">
        <v>45666</v>
      </c>
      <c r="G16" s="20">
        <v>45666</v>
      </c>
      <c r="H16" s="20">
        <v>45666</v>
      </c>
      <c r="I16" s="20">
        <v>45652</v>
      </c>
      <c r="J16" s="20">
        <v>45652</v>
      </c>
      <c r="K16" t="s">
        <v>95</v>
      </c>
      <c r="N16" t="s">
        <v>126</v>
      </c>
      <c r="O16" t="s">
        <v>89</v>
      </c>
      <c r="P16" t="s">
        <v>90</v>
      </c>
      <c r="Q16" t="s">
        <v>91</v>
      </c>
      <c r="R16" t="s">
        <v>92</v>
      </c>
      <c r="S16" t="s">
        <v>99</v>
      </c>
    </row>
    <row r="17" spans="1:19" x14ac:dyDescent="0.3">
      <c r="A17">
        <v>98487</v>
      </c>
      <c r="B17">
        <v>104</v>
      </c>
      <c r="C17" t="s">
        <v>21</v>
      </c>
      <c r="D17" t="s">
        <v>127</v>
      </c>
      <c r="E17">
        <v>14307.73</v>
      </c>
      <c r="F17" s="20">
        <v>45666</v>
      </c>
      <c r="G17" s="20">
        <v>45666</v>
      </c>
      <c r="H17" s="20">
        <v>45666</v>
      </c>
      <c r="I17" s="20">
        <v>45652</v>
      </c>
      <c r="J17" s="20">
        <v>45652</v>
      </c>
      <c r="K17" t="s">
        <v>95</v>
      </c>
      <c r="L17" t="s">
        <v>96</v>
      </c>
      <c r="M17" t="s">
        <v>116</v>
      </c>
      <c r="N17" t="s">
        <v>128</v>
      </c>
      <c r="O17" t="s">
        <v>89</v>
      </c>
      <c r="P17" t="s">
        <v>90</v>
      </c>
      <c r="Q17" t="s">
        <v>91</v>
      </c>
      <c r="R17" t="s">
        <v>92</v>
      </c>
      <c r="S17" t="s">
        <v>99</v>
      </c>
    </row>
    <row r="18" spans="1:19" x14ac:dyDescent="0.3">
      <c r="A18">
        <v>100948</v>
      </c>
      <c r="B18">
        <v>104</v>
      </c>
      <c r="C18" t="s">
        <v>21</v>
      </c>
      <c r="D18" t="s">
        <v>129</v>
      </c>
      <c r="E18">
        <v>2710.81</v>
      </c>
      <c r="F18" s="20">
        <v>45666</v>
      </c>
      <c r="G18" s="20">
        <v>45666</v>
      </c>
      <c r="H18" s="20">
        <v>45666</v>
      </c>
      <c r="I18" s="20">
        <v>45666</v>
      </c>
      <c r="J18" s="20">
        <v>45666</v>
      </c>
      <c r="K18" t="s">
        <v>95</v>
      </c>
      <c r="L18" t="s">
        <v>130</v>
      </c>
      <c r="M18" t="s">
        <v>131</v>
      </c>
      <c r="N18" t="s">
        <v>132</v>
      </c>
      <c r="O18" t="s">
        <v>89</v>
      </c>
      <c r="P18" t="s">
        <v>90</v>
      </c>
      <c r="Q18" t="s">
        <v>91</v>
      </c>
      <c r="R18" t="s">
        <v>92</v>
      </c>
      <c r="S18" t="s">
        <v>93</v>
      </c>
    </row>
    <row r="19" spans="1:19" x14ac:dyDescent="0.3">
      <c r="A19">
        <v>101517</v>
      </c>
      <c r="B19">
        <v>104</v>
      </c>
      <c r="C19" t="s">
        <v>21</v>
      </c>
      <c r="D19" t="s">
        <v>133</v>
      </c>
      <c r="E19">
        <v>13.74</v>
      </c>
      <c r="F19" s="20">
        <v>45666</v>
      </c>
      <c r="G19" s="20"/>
      <c r="H19" s="20">
        <v>45666</v>
      </c>
      <c r="I19" s="20">
        <v>45666</v>
      </c>
      <c r="J19" s="20">
        <v>45667</v>
      </c>
      <c r="K19" t="s">
        <v>85</v>
      </c>
      <c r="L19" t="s">
        <v>134</v>
      </c>
      <c r="M19" t="s">
        <v>135</v>
      </c>
      <c r="N19" t="s">
        <v>136</v>
      </c>
      <c r="R19" t="s">
        <v>92</v>
      </c>
    </row>
    <row r="20" spans="1:19" x14ac:dyDescent="0.3">
      <c r="A20">
        <v>96785</v>
      </c>
      <c r="B20">
        <v>104</v>
      </c>
      <c r="C20" t="s">
        <v>21</v>
      </c>
      <c r="D20" t="s">
        <v>110</v>
      </c>
      <c r="E20">
        <v>618.79999999999995</v>
      </c>
      <c r="F20" s="20">
        <v>45666</v>
      </c>
      <c r="G20" s="20">
        <v>45666</v>
      </c>
      <c r="H20" s="20">
        <v>45666</v>
      </c>
      <c r="I20" s="20">
        <v>45646</v>
      </c>
      <c r="J20" s="20">
        <v>45646</v>
      </c>
      <c r="K20" t="s">
        <v>95</v>
      </c>
      <c r="L20" t="s">
        <v>96</v>
      </c>
      <c r="M20" t="s">
        <v>97</v>
      </c>
      <c r="N20" t="s">
        <v>137</v>
      </c>
      <c r="O20" t="s">
        <v>89</v>
      </c>
      <c r="P20" t="s">
        <v>90</v>
      </c>
      <c r="Q20" t="s">
        <v>91</v>
      </c>
      <c r="R20" t="s">
        <v>92</v>
      </c>
      <c r="S20" t="s">
        <v>99</v>
      </c>
    </row>
    <row r="21" spans="1:19" x14ac:dyDescent="0.3">
      <c r="A21">
        <v>98966</v>
      </c>
      <c r="B21">
        <v>104</v>
      </c>
      <c r="C21" t="s">
        <v>21</v>
      </c>
      <c r="D21" t="s">
        <v>127</v>
      </c>
      <c r="E21">
        <v>3330</v>
      </c>
      <c r="F21" s="20">
        <v>45666</v>
      </c>
      <c r="G21" s="20">
        <v>45666</v>
      </c>
      <c r="H21" s="20">
        <v>45666</v>
      </c>
      <c r="I21" s="20">
        <v>45653</v>
      </c>
      <c r="J21" s="20">
        <v>45656</v>
      </c>
      <c r="K21" t="s">
        <v>95</v>
      </c>
      <c r="L21" t="s">
        <v>96</v>
      </c>
      <c r="M21" t="s">
        <v>116</v>
      </c>
      <c r="N21" t="s">
        <v>138</v>
      </c>
      <c r="O21" t="s">
        <v>89</v>
      </c>
      <c r="P21" t="s">
        <v>90</v>
      </c>
      <c r="Q21" t="s">
        <v>91</v>
      </c>
      <c r="R21" t="s">
        <v>92</v>
      </c>
      <c r="S21" t="s">
        <v>99</v>
      </c>
    </row>
    <row r="22" spans="1:19" x14ac:dyDescent="0.3">
      <c r="A22">
        <v>98703</v>
      </c>
      <c r="B22">
        <v>104</v>
      </c>
      <c r="C22" t="s">
        <v>21</v>
      </c>
      <c r="D22" t="s">
        <v>139</v>
      </c>
      <c r="E22">
        <v>824.9</v>
      </c>
      <c r="F22" s="20">
        <v>45665</v>
      </c>
      <c r="G22" s="20">
        <v>45665</v>
      </c>
      <c r="H22" s="20">
        <v>45665</v>
      </c>
      <c r="I22" s="20">
        <v>45653</v>
      </c>
      <c r="J22" s="20">
        <v>45653</v>
      </c>
      <c r="K22" t="s">
        <v>95</v>
      </c>
      <c r="N22" t="s">
        <v>140</v>
      </c>
      <c r="O22" t="s">
        <v>89</v>
      </c>
      <c r="P22" t="s">
        <v>90</v>
      </c>
      <c r="Q22" t="s">
        <v>91</v>
      </c>
      <c r="R22" t="s">
        <v>92</v>
      </c>
      <c r="S22" t="s">
        <v>99</v>
      </c>
    </row>
    <row r="23" spans="1:19" x14ac:dyDescent="0.3">
      <c r="A23">
        <v>100034</v>
      </c>
      <c r="B23">
        <v>104</v>
      </c>
      <c r="C23" t="s">
        <v>21</v>
      </c>
      <c r="D23" t="s">
        <v>141</v>
      </c>
      <c r="E23">
        <v>16080</v>
      </c>
      <c r="F23" s="20">
        <v>45665</v>
      </c>
      <c r="G23" s="20"/>
      <c r="H23" s="20">
        <v>45665</v>
      </c>
      <c r="I23" s="20">
        <v>45658</v>
      </c>
      <c r="J23" s="20">
        <v>45663</v>
      </c>
      <c r="K23" t="s">
        <v>85</v>
      </c>
      <c r="L23" t="s">
        <v>142</v>
      </c>
      <c r="M23" t="s">
        <v>143</v>
      </c>
      <c r="N23" t="s">
        <v>144</v>
      </c>
      <c r="O23" t="s">
        <v>89</v>
      </c>
      <c r="P23" t="s">
        <v>90</v>
      </c>
      <c r="Q23" t="s">
        <v>91</v>
      </c>
      <c r="R23" t="s">
        <v>92</v>
      </c>
      <c r="S23" t="s">
        <v>99</v>
      </c>
    </row>
    <row r="24" spans="1:19" x14ac:dyDescent="0.3">
      <c r="A24">
        <v>96238</v>
      </c>
      <c r="B24">
        <v>104</v>
      </c>
      <c r="C24" t="s">
        <v>21</v>
      </c>
      <c r="D24" t="s">
        <v>145</v>
      </c>
      <c r="E24">
        <v>600</v>
      </c>
      <c r="F24" s="20">
        <v>45665</v>
      </c>
      <c r="G24" s="20">
        <v>45665</v>
      </c>
      <c r="H24" s="20">
        <v>45665</v>
      </c>
      <c r="I24" s="20">
        <v>45644</v>
      </c>
      <c r="J24" s="20">
        <v>45644</v>
      </c>
      <c r="K24" t="s">
        <v>95</v>
      </c>
      <c r="L24" t="s">
        <v>142</v>
      </c>
      <c r="M24" t="s">
        <v>146</v>
      </c>
      <c r="N24" t="s">
        <v>147</v>
      </c>
      <c r="O24" t="s">
        <v>89</v>
      </c>
      <c r="P24" t="s">
        <v>90</v>
      </c>
      <c r="Q24" t="s">
        <v>91</v>
      </c>
      <c r="R24" t="s">
        <v>92</v>
      </c>
      <c r="S24" t="s">
        <v>99</v>
      </c>
    </row>
    <row r="25" spans="1:19" x14ac:dyDescent="0.3">
      <c r="A25">
        <v>97649</v>
      </c>
      <c r="B25">
        <v>104</v>
      </c>
      <c r="C25" t="s">
        <v>21</v>
      </c>
      <c r="D25" t="s">
        <v>148</v>
      </c>
      <c r="E25">
        <v>3117.23</v>
      </c>
      <c r="F25" s="20">
        <v>45665</v>
      </c>
      <c r="G25" s="20">
        <v>45665</v>
      </c>
      <c r="H25" s="20">
        <v>45665</v>
      </c>
      <c r="I25" s="20">
        <v>45644</v>
      </c>
      <c r="J25" s="20">
        <v>45646</v>
      </c>
      <c r="K25" t="s">
        <v>95</v>
      </c>
      <c r="N25" t="s">
        <v>149</v>
      </c>
      <c r="O25" t="s">
        <v>89</v>
      </c>
      <c r="P25" t="s">
        <v>90</v>
      </c>
      <c r="Q25" t="s">
        <v>91</v>
      </c>
      <c r="R25" t="s">
        <v>92</v>
      </c>
      <c r="S25" t="s">
        <v>99</v>
      </c>
    </row>
    <row r="26" spans="1:19" x14ac:dyDescent="0.3">
      <c r="A26">
        <v>97669</v>
      </c>
      <c r="B26">
        <v>104</v>
      </c>
      <c r="C26" t="s">
        <v>21</v>
      </c>
      <c r="D26" t="s">
        <v>150</v>
      </c>
      <c r="E26">
        <v>1201.2</v>
      </c>
      <c r="F26" s="20">
        <v>45665</v>
      </c>
      <c r="G26" s="20">
        <v>45665</v>
      </c>
      <c r="H26" s="20">
        <v>45665</v>
      </c>
      <c r="I26" s="20">
        <v>45645</v>
      </c>
      <c r="J26" s="20">
        <v>45646</v>
      </c>
      <c r="K26" t="s">
        <v>95</v>
      </c>
      <c r="L26" t="s">
        <v>142</v>
      </c>
      <c r="M26" t="s">
        <v>151</v>
      </c>
      <c r="N26" t="s">
        <v>152</v>
      </c>
      <c r="O26" t="s">
        <v>89</v>
      </c>
      <c r="P26" t="s">
        <v>90</v>
      </c>
      <c r="Q26" t="s">
        <v>91</v>
      </c>
      <c r="R26" t="s">
        <v>92</v>
      </c>
      <c r="S26" t="s">
        <v>99</v>
      </c>
    </row>
    <row r="27" spans="1:19" x14ac:dyDescent="0.3">
      <c r="A27">
        <v>94795</v>
      </c>
      <c r="B27">
        <v>104</v>
      </c>
      <c r="C27" t="s">
        <v>21</v>
      </c>
      <c r="D27" t="s">
        <v>153</v>
      </c>
      <c r="E27">
        <v>3300</v>
      </c>
      <c r="F27" s="20">
        <v>45665</v>
      </c>
      <c r="G27" s="20">
        <v>45665</v>
      </c>
      <c r="H27" s="20">
        <v>45665</v>
      </c>
      <c r="I27" s="20">
        <v>45658</v>
      </c>
      <c r="J27" s="20">
        <v>45638</v>
      </c>
      <c r="K27" t="s">
        <v>95</v>
      </c>
      <c r="L27" t="s">
        <v>86</v>
      </c>
      <c r="M27" t="s">
        <v>154</v>
      </c>
      <c r="N27" t="s">
        <v>88</v>
      </c>
      <c r="O27" t="s">
        <v>89</v>
      </c>
      <c r="P27" t="s">
        <v>90</v>
      </c>
      <c r="Q27" t="s">
        <v>91</v>
      </c>
      <c r="R27" t="s">
        <v>92</v>
      </c>
      <c r="S27" t="s">
        <v>93</v>
      </c>
    </row>
    <row r="28" spans="1:19" x14ac:dyDescent="0.3">
      <c r="A28">
        <v>94949</v>
      </c>
      <c r="B28">
        <v>104</v>
      </c>
      <c r="C28" t="s">
        <v>21</v>
      </c>
      <c r="D28" t="s">
        <v>155</v>
      </c>
      <c r="E28">
        <v>236.7</v>
      </c>
      <c r="F28" s="20">
        <v>45665</v>
      </c>
      <c r="G28" s="20">
        <v>45665</v>
      </c>
      <c r="H28" s="20">
        <v>45665</v>
      </c>
      <c r="I28" s="20">
        <v>45636</v>
      </c>
      <c r="J28" s="20">
        <v>45638</v>
      </c>
      <c r="K28" t="s">
        <v>95</v>
      </c>
      <c r="N28" t="s">
        <v>156</v>
      </c>
      <c r="O28" t="s">
        <v>89</v>
      </c>
      <c r="P28" t="s">
        <v>90</v>
      </c>
      <c r="Q28" t="s">
        <v>91</v>
      </c>
      <c r="R28" t="s">
        <v>92</v>
      </c>
      <c r="S28" t="s">
        <v>99</v>
      </c>
    </row>
    <row r="29" spans="1:19" x14ac:dyDescent="0.3">
      <c r="A29">
        <v>64536</v>
      </c>
      <c r="B29">
        <v>104</v>
      </c>
      <c r="C29" t="s">
        <v>21</v>
      </c>
      <c r="D29" t="s">
        <v>141</v>
      </c>
      <c r="E29">
        <v>28000</v>
      </c>
      <c r="F29" s="20">
        <v>45665</v>
      </c>
      <c r="G29" s="20">
        <v>45665</v>
      </c>
      <c r="H29" s="20">
        <v>45665</v>
      </c>
      <c r="I29" s="20">
        <v>45658</v>
      </c>
      <c r="J29" s="20"/>
      <c r="K29" t="s">
        <v>95</v>
      </c>
      <c r="L29" t="s">
        <v>157</v>
      </c>
      <c r="M29" t="s">
        <v>158</v>
      </c>
      <c r="N29" t="s">
        <v>159</v>
      </c>
      <c r="O29" t="s">
        <v>89</v>
      </c>
      <c r="P29" t="s">
        <v>90</v>
      </c>
      <c r="Q29" t="s">
        <v>91</v>
      </c>
      <c r="R29" t="s">
        <v>92</v>
      </c>
      <c r="S29" t="s">
        <v>99</v>
      </c>
    </row>
    <row r="30" spans="1:19" x14ac:dyDescent="0.3">
      <c r="A30">
        <v>64558</v>
      </c>
      <c r="B30">
        <v>104</v>
      </c>
      <c r="C30" t="s">
        <v>21</v>
      </c>
      <c r="D30" t="s">
        <v>141</v>
      </c>
      <c r="E30">
        <v>11243.82</v>
      </c>
      <c r="F30" s="20">
        <v>45665</v>
      </c>
      <c r="G30" s="20">
        <v>45665</v>
      </c>
      <c r="H30" s="20">
        <v>45665</v>
      </c>
      <c r="I30" s="20">
        <v>45658</v>
      </c>
      <c r="J30" s="20"/>
      <c r="K30" t="s">
        <v>95</v>
      </c>
      <c r="L30" t="s">
        <v>157</v>
      </c>
      <c r="M30" t="s">
        <v>160</v>
      </c>
      <c r="N30" t="s">
        <v>161</v>
      </c>
      <c r="O30" t="s">
        <v>89</v>
      </c>
      <c r="P30" t="s">
        <v>90</v>
      </c>
      <c r="Q30" t="s">
        <v>91</v>
      </c>
      <c r="R30" t="s">
        <v>92</v>
      </c>
      <c r="S30" t="s">
        <v>99</v>
      </c>
    </row>
    <row r="31" spans="1:19" x14ac:dyDescent="0.3">
      <c r="A31">
        <v>98484</v>
      </c>
      <c r="B31">
        <v>104</v>
      </c>
      <c r="C31" t="s">
        <v>21</v>
      </c>
      <c r="D31" t="s">
        <v>162</v>
      </c>
      <c r="E31">
        <v>511.8</v>
      </c>
      <c r="F31" s="20">
        <v>45664</v>
      </c>
      <c r="G31" s="20">
        <v>45664</v>
      </c>
      <c r="H31" s="20">
        <v>45664</v>
      </c>
      <c r="I31" s="20">
        <v>45652</v>
      </c>
      <c r="J31" s="20">
        <v>45652</v>
      </c>
      <c r="K31" t="s">
        <v>95</v>
      </c>
      <c r="N31" t="s">
        <v>163</v>
      </c>
      <c r="O31" t="s">
        <v>89</v>
      </c>
      <c r="P31" t="s">
        <v>90</v>
      </c>
      <c r="Q31" t="s">
        <v>91</v>
      </c>
      <c r="R31" t="s">
        <v>92</v>
      </c>
      <c r="S31" t="s">
        <v>99</v>
      </c>
    </row>
    <row r="32" spans="1:19" x14ac:dyDescent="0.3">
      <c r="A32">
        <v>98972</v>
      </c>
      <c r="B32">
        <v>104</v>
      </c>
      <c r="C32" t="s">
        <v>21</v>
      </c>
      <c r="D32" t="s">
        <v>120</v>
      </c>
      <c r="E32">
        <v>897.5</v>
      </c>
      <c r="F32" s="20">
        <v>45664</v>
      </c>
      <c r="G32" s="20">
        <v>45664</v>
      </c>
      <c r="H32" s="20">
        <v>45664</v>
      </c>
      <c r="I32" s="20">
        <v>45652</v>
      </c>
      <c r="J32" s="20">
        <v>45656</v>
      </c>
      <c r="K32" t="s">
        <v>95</v>
      </c>
      <c r="L32" t="s">
        <v>96</v>
      </c>
      <c r="M32" t="s">
        <v>116</v>
      </c>
      <c r="N32" t="s">
        <v>164</v>
      </c>
      <c r="O32" t="s">
        <v>89</v>
      </c>
      <c r="P32" t="s">
        <v>90</v>
      </c>
      <c r="Q32" t="s">
        <v>91</v>
      </c>
      <c r="R32" t="s">
        <v>92</v>
      </c>
      <c r="S32" t="s">
        <v>99</v>
      </c>
    </row>
    <row r="33" spans="1:19" x14ac:dyDescent="0.3">
      <c r="A33">
        <v>99895</v>
      </c>
      <c r="B33">
        <v>104</v>
      </c>
      <c r="C33" t="s">
        <v>21</v>
      </c>
      <c r="D33" t="s">
        <v>165</v>
      </c>
      <c r="E33">
        <v>3613.95</v>
      </c>
      <c r="F33" s="20">
        <v>45664</v>
      </c>
      <c r="G33" s="20">
        <v>45664</v>
      </c>
      <c r="H33" s="20">
        <v>45664</v>
      </c>
      <c r="I33" s="20">
        <v>45656</v>
      </c>
      <c r="J33" s="20"/>
      <c r="L33" t="s">
        <v>86</v>
      </c>
      <c r="M33" t="s">
        <v>166</v>
      </c>
      <c r="O33" t="s">
        <v>89</v>
      </c>
      <c r="P33" t="s">
        <v>90</v>
      </c>
      <c r="Q33" t="s">
        <v>91</v>
      </c>
      <c r="R33" t="s">
        <v>92</v>
      </c>
      <c r="S33" t="s">
        <v>93</v>
      </c>
    </row>
    <row r="34" spans="1:19" x14ac:dyDescent="0.3">
      <c r="A34">
        <v>99896</v>
      </c>
      <c r="B34">
        <v>104</v>
      </c>
      <c r="C34" t="s">
        <v>21</v>
      </c>
      <c r="D34" t="s">
        <v>167</v>
      </c>
      <c r="E34">
        <v>3309.52</v>
      </c>
      <c r="F34" s="20">
        <v>45664</v>
      </c>
      <c r="G34" s="20">
        <v>45664</v>
      </c>
      <c r="H34" s="20">
        <v>45664</v>
      </c>
      <c r="I34" s="20">
        <v>45656</v>
      </c>
      <c r="J34" s="20"/>
      <c r="L34" t="s">
        <v>86</v>
      </c>
      <c r="M34" t="s">
        <v>166</v>
      </c>
      <c r="O34" t="s">
        <v>89</v>
      </c>
      <c r="P34" t="s">
        <v>90</v>
      </c>
      <c r="Q34" t="s">
        <v>91</v>
      </c>
      <c r="R34" t="s">
        <v>92</v>
      </c>
      <c r="S34" t="s">
        <v>93</v>
      </c>
    </row>
    <row r="35" spans="1:19" x14ac:dyDescent="0.3">
      <c r="A35">
        <v>99897</v>
      </c>
      <c r="B35">
        <v>104</v>
      </c>
      <c r="C35" t="s">
        <v>21</v>
      </c>
      <c r="D35" t="s">
        <v>168</v>
      </c>
      <c r="E35">
        <v>3308.55</v>
      </c>
      <c r="F35" s="20">
        <v>45664</v>
      </c>
      <c r="G35" s="20">
        <v>45664</v>
      </c>
      <c r="H35" s="20">
        <v>45664</v>
      </c>
      <c r="I35" s="20">
        <v>45656</v>
      </c>
      <c r="J35" s="20"/>
      <c r="L35" t="s">
        <v>86</v>
      </c>
      <c r="M35" t="s">
        <v>166</v>
      </c>
      <c r="O35" t="s">
        <v>89</v>
      </c>
      <c r="P35" t="s">
        <v>90</v>
      </c>
      <c r="Q35" t="s">
        <v>91</v>
      </c>
      <c r="R35" t="s">
        <v>92</v>
      </c>
      <c r="S35" t="s">
        <v>93</v>
      </c>
    </row>
    <row r="36" spans="1:19" x14ac:dyDescent="0.3">
      <c r="A36">
        <v>99898</v>
      </c>
      <c r="B36">
        <v>104</v>
      </c>
      <c r="C36" t="s">
        <v>21</v>
      </c>
      <c r="D36" t="s">
        <v>169</v>
      </c>
      <c r="E36">
        <v>2283.94</v>
      </c>
      <c r="F36" s="20">
        <v>45664</v>
      </c>
      <c r="G36" s="20">
        <v>45664</v>
      </c>
      <c r="H36" s="20">
        <v>45664</v>
      </c>
      <c r="I36" s="20">
        <v>45656</v>
      </c>
      <c r="J36" s="20"/>
      <c r="L36" t="s">
        <v>86</v>
      </c>
      <c r="M36" t="s">
        <v>166</v>
      </c>
      <c r="O36" t="s">
        <v>89</v>
      </c>
      <c r="P36" t="s">
        <v>90</v>
      </c>
      <c r="Q36" t="s">
        <v>91</v>
      </c>
      <c r="R36" t="s">
        <v>92</v>
      </c>
      <c r="S36" t="s">
        <v>93</v>
      </c>
    </row>
    <row r="37" spans="1:19" x14ac:dyDescent="0.3">
      <c r="A37">
        <v>99899</v>
      </c>
      <c r="B37">
        <v>104</v>
      </c>
      <c r="C37" t="s">
        <v>21</v>
      </c>
      <c r="D37" t="s">
        <v>170</v>
      </c>
      <c r="E37">
        <v>3687.84</v>
      </c>
      <c r="F37" s="20">
        <v>45664</v>
      </c>
      <c r="G37" s="20">
        <v>45664</v>
      </c>
      <c r="H37" s="20">
        <v>45664</v>
      </c>
      <c r="I37" s="20">
        <v>45656</v>
      </c>
      <c r="J37" s="20"/>
      <c r="L37" t="s">
        <v>86</v>
      </c>
      <c r="M37" t="s">
        <v>166</v>
      </c>
      <c r="O37" t="s">
        <v>89</v>
      </c>
      <c r="P37" t="s">
        <v>90</v>
      </c>
      <c r="Q37" t="s">
        <v>91</v>
      </c>
      <c r="R37" t="s">
        <v>92</v>
      </c>
      <c r="S37" t="s">
        <v>93</v>
      </c>
    </row>
    <row r="38" spans="1:19" x14ac:dyDescent="0.3">
      <c r="A38">
        <v>99900</v>
      </c>
      <c r="B38">
        <v>104</v>
      </c>
      <c r="C38" t="s">
        <v>21</v>
      </c>
      <c r="D38" t="s">
        <v>171</v>
      </c>
      <c r="E38">
        <v>5563.16</v>
      </c>
      <c r="F38" s="20">
        <v>45664</v>
      </c>
      <c r="G38" s="20">
        <v>45664</v>
      </c>
      <c r="H38" s="20">
        <v>45664</v>
      </c>
      <c r="I38" s="20">
        <v>45656</v>
      </c>
      <c r="J38" s="20"/>
      <c r="L38" t="s">
        <v>86</v>
      </c>
      <c r="M38" t="s">
        <v>166</v>
      </c>
      <c r="O38" t="s">
        <v>89</v>
      </c>
      <c r="P38" t="s">
        <v>90</v>
      </c>
      <c r="Q38" t="s">
        <v>91</v>
      </c>
      <c r="R38" t="s">
        <v>92</v>
      </c>
      <c r="S38" t="s">
        <v>93</v>
      </c>
    </row>
    <row r="39" spans="1:19" x14ac:dyDescent="0.3">
      <c r="A39">
        <v>99901</v>
      </c>
      <c r="B39">
        <v>104</v>
      </c>
      <c r="C39" t="s">
        <v>21</v>
      </c>
      <c r="D39" t="s">
        <v>172</v>
      </c>
      <c r="E39">
        <v>4483.3900000000003</v>
      </c>
      <c r="F39" s="20">
        <v>45664</v>
      </c>
      <c r="G39" s="20">
        <v>45664</v>
      </c>
      <c r="H39" s="20">
        <v>45664</v>
      </c>
      <c r="I39" s="20">
        <v>45656</v>
      </c>
      <c r="J39" s="20"/>
      <c r="L39" t="s">
        <v>86</v>
      </c>
      <c r="M39" t="s">
        <v>166</v>
      </c>
      <c r="O39" t="s">
        <v>89</v>
      </c>
      <c r="P39" t="s">
        <v>90</v>
      </c>
      <c r="Q39" t="s">
        <v>91</v>
      </c>
      <c r="R39" t="s">
        <v>92</v>
      </c>
      <c r="S39" t="s">
        <v>93</v>
      </c>
    </row>
    <row r="40" spans="1:19" x14ac:dyDescent="0.3">
      <c r="A40">
        <v>99902</v>
      </c>
      <c r="B40">
        <v>104</v>
      </c>
      <c r="C40" t="s">
        <v>21</v>
      </c>
      <c r="D40" t="s">
        <v>173</v>
      </c>
      <c r="E40">
        <v>3728.95</v>
      </c>
      <c r="F40" s="20">
        <v>45664</v>
      </c>
      <c r="G40" s="20">
        <v>45664</v>
      </c>
      <c r="H40" s="20">
        <v>45664</v>
      </c>
      <c r="I40" s="20">
        <v>45656</v>
      </c>
      <c r="J40" s="20"/>
      <c r="L40" t="s">
        <v>86</v>
      </c>
      <c r="M40" t="s">
        <v>166</v>
      </c>
      <c r="O40" t="s">
        <v>89</v>
      </c>
      <c r="P40" t="s">
        <v>90</v>
      </c>
      <c r="Q40" t="s">
        <v>91</v>
      </c>
      <c r="R40" t="s">
        <v>92</v>
      </c>
      <c r="S40" t="s">
        <v>93</v>
      </c>
    </row>
    <row r="41" spans="1:19" x14ac:dyDescent="0.3">
      <c r="A41">
        <v>99903</v>
      </c>
      <c r="B41">
        <v>104</v>
      </c>
      <c r="C41" t="s">
        <v>21</v>
      </c>
      <c r="D41" t="s">
        <v>174</v>
      </c>
      <c r="E41">
        <v>4847.08</v>
      </c>
      <c r="F41" s="20">
        <v>45664</v>
      </c>
      <c r="G41" s="20">
        <v>45664</v>
      </c>
      <c r="H41" s="20">
        <v>45664</v>
      </c>
      <c r="I41" s="20">
        <v>45656</v>
      </c>
      <c r="J41" s="20"/>
      <c r="L41" t="s">
        <v>86</v>
      </c>
      <c r="M41" t="s">
        <v>166</v>
      </c>
      <c r="O41" t="s">
        <v>89</v>
      </c>
      <c r="P41" t="s">
        <v>90</v>
      </c>
      <c r="Q41" t="s">
        <v>91</v>
      </c>
      <c r="R41" t="s">
        <v>92</v>
      </c>
      <c r="S41" t="s">
        <v>93</v>
      </c>
    </row>
    <row r="42" spans="1:19" x14ac:dyDescent="0.3">
      <c r="A42">
        <v>99904</v>
      </c>
      <c r="B42">
        <v>104</v>
      </c>
      <c r="C42" t="s">
        <v>21</v>
      </c>
      <c r="D42" t="s">
        <v>175</v>
      </c>
      <c r="E42">
        <v>3309.99</v>
      </c>
      <c r="F42" s="20">
        <v>45664</v>
      </c>
      <c r="G42" s="20">
        <v>45664</v>
      </c>
      <c r="H42" s="20">
        <v>45664</v>
      </c>
      <c r="I42" s="20">
        <v>45656</v>
      </c>
      <c r="J42" s="20"/>
      <c r="L42" t="s">
        <v>86</v>
      </c>
      <c r="M42" t="s">
        <v>166</v>
      </c>
      <c r="O42" t="s">
        <v>89</v>
      </c>
      <c r="P42" t="s">
        <v>90</v>
      </c>
      <c r="Q42" t="s">
        <v>91</v>
      </c>
      <c r="R42" t="s">
        <v>92</v>
      </c>
      <c r="S42" t="s">
        <v>93</v>
      </c>
    </row>
    <row r="43" spans="1:19" x14ac:dyDescent="0.3">
      <c r="A43">
        <v>99905</v>
      </c>
      <c r="B43">
        <v>104</v>
      </c>
      <c r="C43" t="s">
        <v>21</v>
      </c>
      <c r="D43" t="s">
        <v>176</v>
      </c>
      <c r="E43">
        <v>4010.16</v>
      </c>
      <c r="F43" s="20">
        <v>45664</v>
      </c>
      <c r="G43" s="20">
        <v>45664</v>
      </c>
      <c r="H43" s="20">
        <v>45664</v>
      </c>
      <c r="I43" s="20">
        <v>45656</v>
      </c>
      <c r="J43" s="20"/>
      <c r="L43" t="s">
        <v>86</v>
      </c>
      <c r="M43" t="s">
        <v>166</v>
      </c>
      <c r="O43" t="s">
        <v>89</v>
      </c>
      <c r="P43" t="s">
        <v>90</v>
      </c>
      <c r="Q43" t="s">
        <v>91</v>
      </c>
      <c r="R43" t="s">
        <v>92</v>
      </c>
      <c r="S43" t="s">
        <v>93</v>
      </c>
    </row>
    <row r="44" spans="1:19" x14ac:dyDescent="0.3">
      <c r="A44">
        <v>99906</v>
      </c>
      <c r="B44">
        <v>104</v>
      </c>
      <c r="C44" t="s">
        <v>21</v>
      </c>
      <c r="D44" t="s">
        <v>177</v>
      </c>
      <c r="E44">
        <v>4212.8100000000004</v>
      </c>
      <c r="F44" s="20">
        <v>45664</v>
      </c>
      <c r="G44" s="20">
        <v>45664</v>
      </c>
      <c r="H44" s="20">
        <v>45664</v>
      </c>
      <c r="I44" s="20">
        <v>45656</v>
      </c>
      <c r="J44" s="20"/>
      <c r="L44" t="s">
        <v>86</v>
      </c>
      <c r="M44" t="s">
        <v>166</v>
      </c>
      <c r="O44" t="s">
        <v>89</v>
      </c>
      <c r="P44" t="s">
        <v>90</v>
      </c>
      <c r="Q44" t="s">
        <v>91</v>
      </c>
      <c r="R44" t="s">
        <v>92</v>
      </c>
      <c r="S44" t="s">
        <v>93</v>
      </c>
    </row>
    <row r="45" spans="1:19" x14ac:dyDescent="0.3">
      <c r="A45">
        <v>99907</v>
      </c>
      <c r="B45">
        <v>104</v>
      </c>
      <c r="C45" t="s">
        <v>21</v>
      </c>
      <c r="D45" t="s">
        <v>178</v>
      </c>
      <c r="E45">
        <v>3309.99</v>
      </c>
      <c r="F45" s="20">
        <v>45664</v>
      </c>
      <c r="G45" s="20">
        <v>45664</v>
      </c>
      <c r="H45" s="20">
        <v>45664</v>
      </c>
      <c r="I45" s="20">
        <v>45656</v>
      </c>
      <c r="J45" s="20"/>
      <c r="L45" t="s">
        <v>86</v>
      </c>
      <c r="M45" t="s">
        <v>166</v>
      </c>
      <c r="O45" t="s">
        <v>89</v>
      </c>
      <c r="P45" t="s">
        <v>90</v>
      </c>
      <c r="Q45" t="s">
        <v>91</v>
      </c>
      <c r="R45" t="s">
        <v>92</v>
      </c>
      <c r="S45" t="s">
        <v>93</v>
      </c>
    </row>
    <row r="46" spans="1:19" x14ac:dyDescent="0.3">
      <c r="A46">
        <v>99908</v>
      </c>
      <c r="B46">
        <v>104</v>
      </c>
      <c r="C46" t="s">
        <v>21</v>
      </c>
      <c r="D46" t="s">
        <v>179</v>
      </c>
      <c r="E46">
        <v>4115.8100000000004</v>
      </c>
      <c r="F46" s="20">
        <v>45664</v>
      </c>
      <c r="G46" s="20">
        <v>45664</v>
      </c>
      <c r="H46" s="20">
        <v>45664</v>
      </c>
      <c r="I46" s="20">
        <v>45656</v>
      </c>
      <c r="J46" s="20"/>
      <c r="L46" t="s">
        <v>86</v>
      </c>
      <c r="M46" t="s">
        <v>166</v>
      </c>
      <c r="O46" t="s">
        <v>89</v>
      </c>
      <c r="P46" t="s">
        <v>90</v>
      </c>
      <c r="Q46" t="s">
        <v>91</v>
      </c>
      <c r="R46" t="s">
        <v>92</v>
      </c>
      <c r="S46" t="s">
        <v>93</v>
      </c>
    </row>
    <row r="47" spans="1:19" x14ac:dyDescent="0.3">
      <c r="A47">
        <v>99909</v>
      </c>
      <c r="B47">
        <v>104</v>
      </c>
      <c r="C47" t="s">
        <v>21</v>
      </c>
      <c r="D47" t="s">
        <v>180</v>
      </c>
      <c r="E47">
        <v>3775.82</v>
      </c>
      <c r="F47" s="20">
        <v>45664</v>
      </c>
      <c r="G47" s="20">
        <v>45664</v>
      </c>
      <c r="H47" s="20">
        <v>45664</v>
      </c>
      <c r="I47" s="20">
        <v>45656</v>
      </c>
      <c r="J47" s="20"/>
      <c r="L47" t="s">
        <v>86</v>
      </c>
      <c r="M47" t="s">
        <v>166</v>
      </c>
      <c r="O47" t="s">
        <v>89</v>
      </c>
      <c r="P47" t="s">
        <v>90</v>
      </c>
      <c r="Q47" t="s">
        <v>91</v>
      </c>
      <c r="R47" t="s">
        <v>92</v>
      </c>
      <c r="S47" t="s">
        <v>93</v>
      </c>
    </row>
    <row r="48" spans="1:19" x14ac:dyDescent="0.3">
      <c r="A48">
        <v>99910</v>
      </c>
      <c r="B48">
        <v>104</v>
      </c>
      <c r="C48" t="s">
        <v>21</v>
      </c>
      <c r="D48" t="s">
        <v>181</v>
      </c>
      <c r="E48">
        <v>3555.16</v>
      </c>
      <c r="F48" s="20">
        <v>45664</v>
      </c>
      <c r="G48" s="20">
        <v>45664</v>
      </c>
      <c r="H48" s="20">
        <v>45664</v>
      </c>
      <c r="I48" s="20">
        <v>45656</v>
      </c>
      <c r="J48" s="20"/>
      <c r="L48" t="s">
        <v>86</v>
      </c>
      <c r="M48" t="s">
        <v>166</v>
      </c>
      <c r="O48" t="s">
        <v>89</v>
      </c>
      <c r="P48" t="s">
        <v>90</v>
      </c>
      <c r="Q48" t="s">
        <v>91</v>
      </c>
      <c r="R48" t="s">
        <v>92</v>
      </c>
      <c r="S48" t="s">
        <v>93</v>
      </c>
    </row>
    <row r="49" spans="1:19" x14ac:dyDescent="0.3">
      <c r="A49">
        <v>99911</v>
      </c>
      <c r="B49">
        <v>104</v>
      </c>
      <c r="C49" t="s">
        <v>21</v>
      </c>
      <c r="D49" t="s">
        <v>182</v>
      </c>
      <c r="E49">
        <v>3696.77</v>
      </c>
      <c r="F49" s="20">
        <v>45664</v>
      </c>
      <c r="G49" s="20">
        <v>45664</v>
      </c>
      <c r="H49" s="20">
        <v>45664</v>
      </c>
      <c r="I49" s="20">
        <v>45656</v>
      </c>
      <c r="J49" s="20"/>
      <c r="L49" t="s">
        <v>86</v>
      </c>
      <c r="M49" t="s">
        <v>166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</row>
    <row r="50" spans="1:19" x14ac:dyDescent="0.3">
      <c r="A50">
        <v>99912</v>
      </c>
      <c r="B50">
        <v>104</v>
      </c>
      <c r="C50" t="s">
        <v>21</v>
      </c>
      <c r="D50" t="s">
        <v>183</v>
      </c>
      <c r="E50">
        <v>5555.35</v>
      </c>
      <c r="F50" s="20">
        <v>45664</v>
      </c>
      <c r="G50" s="20">
        <v>45664</v>
      </c>
      <c r="H50" s="20">
        <v>45664</v>
      </c>
      <c r="I50" s="20">
        <v>45656</v>
      </c>
      <c r="J50" s="20"/>
      <c r="L50" t="s">
        <v>86</v>
      </c>
      <c r="M50" t="s">
        <v>166</v>
      </c>
      <c r="O50" t="s">
        <v>89</v>
      </c>
      <c r="P50" t="s">
        <v>90</v>
      </c>
      <c r="Q50" t="s">
        <v>91</v>
      </c>
      <c r="R50" t="s">
        <v>92</v>
      </c>
      <c r="S50" t="s">
        <v>93</v>
      </c>
    </row>
    <row r="51" spans="1:19" x14ac:dyDescent="0.3">
      <c r="A51">
        <v>99913</v>
      </c>
      <c r="B51">
        <v>104</v>
      </c>
      <c r="C51" t="s">
        <v>21</v>
      </c>
      <c r="D51" t="s">
        <v>184</v>
      </c>
      <c r="E51">
        <v>4151.8</v>
      </c>
      <c r="F51" s="20">
        <v>45664</v>
      </c>
      <c r="G51" s="20">
        <v>45664</v>
      </c>
      <c r="H51" s="20">
        <v>45664</v>
      </c>
      <c r="I51" s="20">
        <v>45656</v>
      </c>
      <c r="J51" s="20"/>
      <c r="L51" t="s">
        <v>86</v>
      </c>
      <c r="M51" t="s">
        <v>166</v>
      </c>
      <c r="O51" t="s">
        <v>89</v>
      </c>
      <c r="P51" t="s">
        <v>90</v>
      </c>
      <c r="Q51" t="s">
        <v>91</v>
      </c>
      <c r="R51" t="s">
        <v>92</v>
      </c>
      <c r="S51" t="s">
        <v>93</v>
      </c>
    </row>
    <row r="52" spans="1:19" x14ac:dyDescent="0.3">
      <c r="A52">
        <v>99914</v>
      </c>
      <c r="B52">
        <v>104</v>
      </c>
      <c r="C52" t="s">
        <v>21</v>
      </c>
      <c r="D52" t="s">
        <v>185</v>
      </c>
      <c r="E52">
        <v>2944.53</v>
      </c>
      <c r="F52" s="20">
        <v>45664</v>
      </c>
      <c r="G52" s="20">
        <v>45664</v>
      </c>
      <c r="H52" s="20">
        <v>45664</v>
      </c>
      <c r="I52" s="20">
        <v>45656</v>
      </c>
      <c r="J52" s="20"/>
      <c r="L52" t="s">
        <v>86</v>
      </c>
      <c r="M52" t="s">
        <v>166</v>
      </c>
      <c r="O52" t="s">
        <v>89</v>
      </c>
      <c r="P52" t="s">
        <v>90</v>
      </c>
      <c r="Q52" t="s">
        <v>91</v>
      </c>
      <c r="R52" t="s">
        <v>92</v>
      </c>
      <c r="S52" t="s">
        <v>93</v>
      </c>
    </row>
    <row r="53" spans="1:19" x14ac:dyDescent="0.3">
      <c r="A53">
        <v>99915</v>
      </c>
      <c r="B53">
        <v>104</v>
      </c>
      <c r="C53" t="s">
        <v>21</v>
      </c>
      <c r="D53" t="s">
        <v>84</v>
      </c>
      <c r="E53">
        <v>4473.2700000000004</v>
      </c>
      <c r="F53" s="20">
        <v>45664</v>
      </c>
      <c r="G53" s="20">
        <v>45664</v>
      </c>
      <c r="H53" s="20">
        <v>45664</v>
      </c>
      <c r="I53" s="20">
        <v>45656</v>
      </c>
      <c r="J53" s="20"/>
      <c r="L53" t="s">
        <v>86</v>
      </c>
      <c r="M53" t="s">
        <v>166</v>
      </c>
      <c r="O53" t="s">
        <v>89</v>
      </c>
      <c r="P53" t="s">
        <v>90</v>
      </c>
      <c r="Q53" t="s">
        <v>91</v>
      </c>
      <c r="R53" t="s">
        <v>92</v>
      </c>
      <c r="S53" t="s">
        <v>93</v>
      </c>
    </row>
    <row r="54" spans="1:19" x14ac:dyDescent="0.3">
      <c r="A54">
        <v>99916</v>
      </c>
      <c r="B54">
        <v>104</v>
      </c>
      <c r="C54" t="s">
        <v>21</v>
      </c>
      <c r="D54" t="s">
        <v>186</v>
      </c>
      <c r="E54">
        <v>4841.5600000000004</v>
      </c>
      <c r="F54" s="20">
        <v>45664</v>
      </c>
      <c r="G54" s="20">
        <v>45664</v>
      </c>
      <c r="H54" s="20">
        <v>45664</v>
      </c>
      <c r="I54" s="20">
        <v>45656</v>
      </c>
      <c r="J54" s="20"/>
      <c r="L54" t="s">
        <v>86</v>
      </c>
      <c r="M54" t="s">
        <v>166</v>
      </c>
      <c r="O54" t="s">
        <v>89</v>
      </c>
      <c r="P54" t="s">
        <v>90</v>
      </c>
      <c r="Q54" t="s">
        <v>91</v>
      </c>
      <c r="R54" t="s">
        <v>92</v>
      </c>
      <c r="S54" t="s">
        <v>93</v>
      </c>
    </row>
    <row r="55" spans="1:19" x14ac:dyDescent="0.3">
      <c r="A55">
        <v>99917</v>
      </c>
      <c r="B55">
        <v>104</v>
      </c>
      <c r="C55" t="s">
        <v>21</v>
      </c>
      <c r="D55" t="s">
        <v>187</v>
      </c>
      <c r="E55">
        <v>4435.34</v>
      </c>
      <c r="F55" s="20">
        <v>45664</v>
      </c>
      <c r="G55" s="20">
        <v>45664</v>
      </c>
      <c r="H55" s="20">
        <v>45664</v>
      </c>
      <c r="I55" s="20">
        <v>45656</v>
      </c>
      <c r="J55" s="20"/>
      <c r="L55" t="s">
        <v>86</v>
      </c>
      <c r="M55" t="s">
        <v>166</v>
      </c>
      <c r="O55" t="s">
        <v>89</v>
      </c>
      <c r="P55" t="s">
        <v>90</v>
      </c>
      <c r="Q55" t="s">
        <v>91</v>
      </c>
      <c r="R55" t="s">
        <v>92</v>
      </c>
      <c r="S55" t="s">
        <v>93</v>
      </c>
    </row>
    <row r="56" spans="1:19" x14ac:dyDescent="0.3">
      <c r="A56">
        <v>99918</v>
      </c>
      <c r="B56">
        <v>104</v>
      </c>
      <c r="C56" t="s">
        <v>21</v>
      </c>
      <c r="D56" t="s">
        <v>188</v>
      </c>
      <c r="E56">
        <v>2268.94</v>
      </c>
      <c r="F56" s="20">
        <v>45664</v>
      </c>
      <c r="G56" s="20">
        <v>45664</v>
      </c>
      <c r="H56" s="20">
        <v>45664</v>
      </c>
      <c r="I56" s="20">
        <v>45656</v>
      </c>
      <c r="J56" s="20"/>
      <c r="L56" t="s">
        <v>86</v>
      </c>
      <c r="M56" t="s">
        <v>166</v>
      </c>
      <c r="O56" t="s">
        <v>89</v>
      </c>
      <c r="P56" t="s">
        <v>90</v>
      </c>
      <c r="Q56" t="s">
        <v>91</v>
      </c>
      <c r="R56" t="s">
        <v>92</v>
      </c>
      <c r="S56" t="s">
        <v>93</v>
      </c>
    </row>
    <row r="57" spans="1:19" x14ac:dyDescent="0.3">
      <c r="A57">
        <v>99919</v>
      </c>
      <c r="B57">
        <v>104</v>
      </c>
      <c r="C57" t="s">
        <v>21</v>
      </c>
      <c r="D57" t="s">
        <v>189</v>
      </c>
      <c r="E57">
        <v>3995.05</v>
      </c>
      <c r="F57" s="20">
        <v>45664</v>
      </c>
      <c r="G57" s="20">
        <v>45664</v>
      </c>
      <c r="H57" s="20">
        <v>45664</v>
      </c>
      <c r="I57" s="20">
        <v>45656</v>
      </c>
      <c r="J57" s="20"/>
      <c r="L57" t="s">
        <v>86</v>
      </c>
      <c r="M57" t="s">
        <v>166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</row>
    <row r="58" spans="1:19" x14ac:dyDescent="0.3">
      <c r="A58">
        <v>99920</v>
      </c>
      <c r="B58">
        <v>104</v>
      </c>
      <c r="C58" t="s">
        <v>21</v>
      </c>
      <c r="D58" t="s">
        <v>190</v>
      </c>
      <c r="E58">
        <v>3833.41</v>
      </c>
      <c r="F58" s="20">
        <v>45664</v>
      </c>
      <c r="G58" s="20">
        <v>45664</v>
      </c>
      <c r="H58" s="20">
        <v>45664</v>
      </c>
      <c r="I58" s="20">
        <v>45656</v>
      </c>
      <c r="J58" s="20"/>
      <c r="L58" t="s">
        <v>86</v>
      </c>
      <c r="M58" t="s">
        <v>166</v>
      </c>
      <c r="O58" t="s">
        <v>89</v>
      </c>
      <c r="P58" t="s">
        <v>90</v>
      </c>
      <c r="Q58" t="s">
        <v>91</v>
      </c>
      <c r="R58" t="s">
        <v>92</v>
      </c>
      <c r="S58" t="s">
        <v>93</v>
      </c>
    </row>
    <row r="59" spans="1:19" x14ac:dyDescent="0.3">
      <c r="A59">
        <v>97642</v>
      </c>
      <c r="B59">
        <v>104</v>
      </c>
      <c r="C59" t="s">
        <v>21</v>
      </c>
      <c r="D59" t="s">
        <v>191</v>
      </c>
      <c r="E59">
        <v>2395</v>
      </c>
      <c r="F59" s="20">
        <v>45664</v>
      </c>
      <c r="G59" s="20">
        <v>45664</v>
      </c>
      <c r="H59" s="20">
        <v>45664</v>
      </c>
      <c r="I59" s="20">
        <v>45643</v>
      </c>
      <c r="J59" s="20">
        <v>45646</v>
      </c>
      <c r="K59" t="s">
        <v>95</v>
      </c>
      <c r="N59" t="s">
        <v>192</v>
      </c>
      <c r="O59" t="s">
        <v>89</v>
      </c>
      <c r="P59" t="s">
        <v>90</v>
      </c>
      <c r="Q59" t="s">
        <v>91</v>
      </c>
      <c r="R59" t="s">
        <v>92</v>
      </c>
      <c r="S59" t="s">
        <v>99</v>
      </c>
    </row>
    <row r="60" spans="1:19" x14ac:dyDescent="0.3">
      <c r="A60">
        <v>97643</v>
      </c>
      <c r="B60">
        <v>104</v>
      </c>
      <c r="C60" t="s">
        <v>21</v>
      </c>
      <c r="D60" t="s">
        <v>94</v>
      </c>
      <c r="E60">
        <v>1920.65</v>
      </c>
      <c r="F60" s="20">
        <v>45664</v>
      </c>
      <c r="G60" s="20">
        <v>45664</v>
      </c>
      <c r="H60" s="20">
        <v>45664</v>
      </c>
      <c r="I60" s="20">
        <v>45644</v>
      </c>
      <c r="J60" s="20">
        <v>45646</v>
      </c>
      <c r="K60" t="s">
        <v>95</v>
      </c>
      <c r="N60" t="s">
        <v>193</v>
      </c>
      <c r="O60" t="s">
        <v>89</v>
      </c>
      <c r="P60" t="s">
        <v>90</v>
      </c>
      <c r="Q60" t="s">
        <v>91</v>
      </c>
      <c r="R60" t="s">
        <v>92</v>
      </c>
      <c r="S60" t="s">
        <v>99</v>
      </c>
    </row>
    <row r="61" spans="1:19" x14ac:dyDescent="0.3">
      <c r="A61">
        <v>100244</v>
      </c>
      <c r="B61">
        <v>104</v>
      </c>
      <c r="C61" t="s">
        <v>21</v>
      </c>
      <c r="D61" t="s">
        <v>194</v>
      </c>
      <c r="E61">
        <v>609.5</v>
      </c>
      <c r="F61" s="20">
        <v>45664</v>
      </c>
      <c r="G61" s="20"/>
      <c r="H61" s="20">
        <v>45664</v>
      </c>
      <c r="I61" s="20">
        <v>45658</v>
      </c>
      <c r="J61" s="20">
        <v>45663</v>
      </c>
      <c r="K61" t="s">
        <v>85</v>
      </c>
      <c r="L61" t="s">
        <v>96</v>
      </c>
      <c r="M61" t="s">
        <v>116</v>
      </c>
      <c r="N61" t="s">
        <v>195</v>
      </c>
      <c r="O61" t="s">
        <v>89</v>
      </c>
      <c r="P61" t="s">
        <v>90</v>
      </c>
      <c r="Q61" t="s">
        <v>91</v>
      </c>
      <c r="R61" t="s">
        <v>92</v>
      </c>
      <c r="S61" t="s">
        <v>99</v>
      </c>
    </row>
    <row r="62" spans="1:19" x14ac:dyDescent="0.3">
      <c r="A62">
        <v>100433</v>
      </c>
      <c r="B62">
        <v>104</v>
      </c>
      <c r="C62" t="s">
        <v>21</v>
      </c>
      <c r="D62" t="s">
        <v>133</v>
      </c>
      <c r="E62">
        <v>13.72</v>
      </c>
      <c r="F62" s="20">
        <v>45664</v>
      </c>
      <c r="G62" s="20"/>
      <c r="H62" s="20">
        <v>45664</v>
      </c>
      <c r="I62" s="20">
        <v>45664</v>
      </c>
      <c r="J62" s="20">
        <v>45665</v>
      </c>
      <c r="K62" t="s">
        <v>85</v>
      </c>
      <c r="L62" t="s">
        <v>134</v>
      </c>
      <c r="M62" t="s">
        <v>135</v>
      </c>
      <c r="N62" t="s">
        <v>196</v>
      </c>
      <c r="R62" t="s">
        <v>92</v>
      </c>
    </row>
    <row r="63" spans="1:19" x14ac:dyDescent="0.3">
      <c r="A63">
        <v>90568</v>
      </c>
      <c r="B63">
        <v>104</v>
      </c>
      <c r="C63" t="s">
        <v>21</v>
      </c>
      <c r="D63" t="s">
        <v>197</v>
      </c>
      <c r="E63">
        <v>338.73</v>
      </c>
      <c r="F63" s="20">
        <v>45664</v>
      </c>
      <c r="G63" s="20">
        <v>45664</v>
      </c>
      <c r="H63" s="20">
        <v>45664</v>
      </c>
      <c r="I63" s="20">
        <v>45658</v>
      </c>
      <c r="J63" s="20">
        <v>45629</v>
      </c>
      <c r="K63" t="s">
        <v>85</v>
      </c>
      <c r="L63" t="s">
        <v>96</v>
      </c>
      <c r="M63" t="s">
        <v>97</v>
      </c>
      <c r="N63" t="s">
        <v>198</v>
      </c>
      <c r="O63" t="s">
        <v>89</v>
      </c>
      <c r="P63" t="s">
        <v>90</v>
      </c>
      <c r="Q63" t="s">
        <v>91</v>
      </c>
      <c r="R63" t="s">
        <v>92</v>
      </c>
      <c r="S63" t="s">
        <v>99</v>
      </c>
    </row>
    <row r="64" spans="1:19" x14ac:dyDescent="0.3">
      <c r="A64">
        <v>91742</v>
      </c>
      <c r="B64">
        <v>104</v>
      </c>
      <c r="C64" t="s">
        <v>21</v>
      </c>
      <c r="D64" t="s">
        <v>199</v>
      </c>
      <c r="E64">
        <v>407.36</v>
      </c>
      <c r="F64" s="20">
        <v>45663</v>
      </c>
      <c r="G64" s="20">
        <v>45663</v>
      </c>
      <c r="H64" s="20">
        <v>45663</v>
      </c>
      <c r="I64" s="20">
        <v>45627</v>
      </c>
      <c r="J64" s="20">
        <v>45632</v>
      </c>
      <c r="K64" t="s">
        <v>95</v>
      </c>
      <c r="L64" t="s">
        <v>86</v>
      </c>
      <c r="M64" t="s">
        <v>200</v>
      </c>
      <c r="N64" t="s">
        <v>201</v>
      </c>
      <c r="O64" t="s">
        <v>89</v>
      </c>
      <c r="P64" t="s">
        <v>90</v>
      </c>
      <c r="Q64" t="s">
        <v>91</v>
      </c>
      <c r="R64" t="s">
        <v>92</v>
      </c>
      <c r="S64" t="s">
        <v>93</v>
      </c>
    </row>
    <row r="65" spans="1:19" x14ac:dyDescent="0.3">
      <c r="A65">
        <v>96251</v>
      </c>
      <c r="B65">
        <v>104</v>
      </c>
      <c r="C65" t="s">
        <v>21</v>
      </c>
      <c r="D65" t="s">
        <v>202</v>
      </c>
      <c r="E65">
        <v>1200</v>
      </c>
      <c r="F65" s="20">
        <v>45662</v>
      </c>
      <c r="G65" s="20">
        <v>45663</v>
      </c>
      <c r="H65" s="20">
        <v>45663</v>
      </c>
      <c r="I65" s="20">
        <v>45644</v>
      </c>
      <c r="J65" s="20">
        <v>45644</v>
      </c>
      <c r="K65" t="s">
        <v>95</v>
      </c>
      <c r="L65" t="s">
        <v>111</v>
      </c>
      <c r="M65" t="s">
        <v>112</v>
      </c>
      <c r="N65" t="s">
        <v>203</v>
      </c>
      <c r="O65" t="s">
        <v>89</v>
      </c>
      <c r="P65" t="s">
        <v>90</v>
      </c>
      <c r="Q65" t="s">
        <v>91</v>
      </c>
      <c r="R65" t="s">
        <v>92</v>
      </c>
      <c r="S65" t="s">
        <v>99</v>
      </c>
    </row>
    <row r="66" spans="1:19" x14ac:dyDescent="0.3">
      <c r="A66">
        <v>98963</v>
      </c>
      <c r="B66">
        <v>104</v>
      </c>
      <c r="C66" t="s">
        <v>21</v>
      </c>
      <c r="D66" t="s">
        <v>204</v>
      </c>
      <c r="E66">
        <v>479</v>
      </c>
      <c r="F66" s="20">
        <v>45663</v>
      </c>
      <c r="G66" s="20">
        <v>45663</v>
      </c>
      <c r="H66" s="20">
        <v>45663</v>
      </c>
      <c r="I66" s="20">
        <v>45649</v>
      </c>
      <c r="J66" s="20">
        <v>45656</v>
      </c>
      <c r="K66" t="s">
        <v>95</v>
      </c>
      <c r="N66" t="s">
        <v>205</v>
      </c>
      <c r="O66" t="s">
        <v>89</v>
      </c>
      <c r="P66" t="s">
        <v>90</v>
      </c>
      <c r="Q66" t="s">
        <v>91</v>
      </c>
      <c r="R66" t="s">
        <v>92</v>
      </c>
      <c r="S66" t="s">
        <v>99</v>
      </c>
    </row>
    <row r="67" spans="1:19" x14ac:dyDescent="0.3">
      <c r="A67">
        <v>98964</v>
      </c>
      <c r="B67">
        <v>104</v>
      </c>
      <c r="C67" t="s">
        <v>21</v>
      </c>
      <c r="D67" t="s">
        <v>127</v>
      </c>
      <c r="E67">
        <v>243.57</v>
      </c>
      <c r="F67" s="20">
        <v>45663</v>
      </c>
      <c r="G67" s="20">
        <v>45663</v>
      </c>
      <c r="H67" s="20">
        <v>45663</v>
      </c>
      <c r="I67" s="20">
        <v>45652</v>
      </c>
      <c r="J67" s="20">
        <v>45656</v>
      </c>
      <c r="K67" t="s">
        <v>95</v>
      </c>
      <c r="N67" t="s">
        <v>206</v>
      </c>
      <c r="O67" t="s">
        <v>89</v>
      </c>
      <c r="P67" t="s">
        <v>90</v>
      </c>
      <c r="Q67" t="s">
        <v>91</v>
      </c>
      <c r="R67" t="s">
        <v>92</v>
      </c>
      <c r="S67" t="s">
        <v>99</v>
      </c>
    </row>
    <row r="68" spans="1:19" x14ac:dyDescent="0.3">
      <c r="A68">
        <v>95147</v>
      </c>
      <c r="B68">
        <v>104</v>
      </c>
      <c r="C68" t="s">
        <v>21</v>
      </c>
      <c r="D68" t="s">
        <v>207</v>
      </c>
      <c r="E68">
        <v>1450.47</v>
      </c>
      <c r="F68" s="20">
        <v>45663</v>
      </c>
      <c r="G68" s="20">
        <v>45663</v>
      </c>
      <c r="H68" s="20">
        <v>45663</v>
      </c>
      <c r="I68" s="20">
        <v>45642</v>
      </c>
      <c r="J68" s="20">
        <v>45642</v>
      </c>
      <c r="K68" t="s">
        <v>95</v>
      </c>
      <c r="L68" t="s">
        <v>142</v>
      </c>
      <c r="M68" t="s">
        <v>208</v>
      </c>
      <c r="N68" t="s">
        <v>209</v>
      </c>
      <c r="O68" t="s">
        <v>89</v>
      </c>
      <c r="P68" t="s">
        <v>90</v>
      </c>
      <c r="Q68" t="s">
        <v>91</v>
      </c>
      <c r="R68" t="s">
        <v>92</v>
      </c>
      <c r="S68" t="s">
        <v>99</v>
      </c>
    </row>
    <row r="69" spans="1:19" x14ac:dyDescent="0.3">
      <c r="A69">
        <v>97778</v>
      </c>
      <c r="B69">
        <v>104</v>
      </c>
      <c r="C69" t="s">
        <v>21</v>
      </c>
      <c r="D69" t="s">
        <v>210</v>
      </c>
      <c r="E69">
        <v>380</v>
      </c>
      <c r="F69" s="20">
        <v>45662</v>
      </c>
      <c r="G69" s="20">
        <v>45663</v>
      </c>
      <c r="H69" s="20">
        <v>45663</v>
      </c>
      <c r="I69" s="20">
        <v>45627</v>
      </c>
      <c r="J69" s="20"/>
      <c r="K69" t="s">
        <v>95</v>
      </c>
      <c r="L69" t="s">
        <v>107</v>
      </c>
      <c r="M69" t="s">
        <v>211</v>
      </c>
      <c r="N69" t="s">
        <v>212</v>
      </c>
      <c r="O69" t="s">
        <v>89</v>
      </c>
      <c r="P69" t="s">
        <v>90</v>
      </c>
      <c r="Q69" t="s">
        <v>91</v>
      </c>
      <c r="R69" t="s">
        <v>92</v>
      </c>
      <c r="S69" t="s">
        <v>99</v>
      </c>
    </row>
    <row r="70" spans="1:19" x14ac:dyDescent="0.3">
      <c r="A70">
        <v>98126</v>
      </c>
      <c r="B70">
        <v>104</v>
      </c>
      <c r="C70" t="s">
        <v>21</v>
      </c>
      <c r="D70" t="s">
        <v>213</v>
      </c>
      <c r="E70">
        <v>1500</v>
      </c>
      <c r="F70" s="20">
        <v>45662</v>
      </c>
      <c r="G70" s="20">
        <v>45663</v>
      </c>
      <c r="H70" s="20">
        <v>45663</v>
      </c>
      <c r="I70" s="20">
        <v>45647</v>
      </c>
      <c r="J70" s="20">
        <v>45650</v>
      </c>
      <c r="K70" t="s">
        <v>95</v>
      </c>
      <c r="N70" t="s">
        <v>214</v>
      </c>
      <c r="O70" t="s">
        <v>89</v>
      </c>
      <c r="P70" t="s">
        <v>90</v>
      </c>
      <c r="Q70" t="s">
        <v>91</v>
      </c>
      <c r="R70" t="s">
        <v>92</v>
      </c>
      <c r="S70" t="s">
        <v>99</v>
      </c>
    </row>
    <row r="71" spans="1:19" x14ac:dyDescent="0.3">
      <c r="A71">
        <v>98128</v>
      </c>
      <c r="B71">
        <v>104</v>
      </c>
      <c r="C71" t="s">
        <v>21</v>
      </c>
      <c r="D71" t="s">
        <v>215</v>
      </c>
      <c r="E71">
        <v>486.72</v>
      </c>
      <c r="F71" s="20">
        <v>45662</v>
      </c>
      <c r="G71" s="20">
        <v>45663</v>
      </c>
      <c r="H71" s="20">
        <v>45663</v>
      </c>
      <c r="I71" s="20">
        <v>45650</v>
      </c>
      <c r="J71" s="20">
        <v>45650</v>
      </c>
      <c r="K71" t="s">
        <v>95</v>
      </c>
      <c r="N71" t="s">
        <v>216</v>
      </c>
      <c r="O71" t="s">
        <v>89</v>
      </c>
      <c r="P71" t="s">
        <v>90</v>
      </c>
      <c r="Q71" t="s">
        <v>91</v>
      </c>
      <c r="R71" t="s">
        <v>92</v>
      </c>
      <c r="S71" t="s">
        <v>99</v>
      </c>
    </row>
    <row r="72" spans="1:19" x14ac:dyDescent="0.3">
      <c r="A72">
        <v>98130</v>
      </c>
      <c r="B72">
        <v>104</v>
      </c>
      <c r="C72" t="s">
        <v>21</v>
      </c>
      <c r="D72" t="s">
        <v>120</v>
      </c>
      <c r="E72">
        <v>305</v>
      </c>
      <c r="F72" s="20">
        <v>45661</v>
      </c>
      <c r="G72" s="20">
        <v>45663</v>
      </c>
      <c r="H72" s="20">
        <v>45663</v>
      </c>
      <c r="I72" s="20">
        <v>45650</v>
      </c>
      <c r="J72" s="20">
        <v>45650</v>
      </c>
      <c r="K72" t="s">
        <v>95</v>
      </c>
      <c r="N72" t="s">
        <v>217</v>
      </c>
      <c r="O72" t="s">
        <v>89</v>
      </c>
      <c r="P72" t="s">
        <v>90</v>
      </c>
      <c r="Q72" t="s">
        <v>91</v>
      </c>
      <c r="R72" t="s">
        <v>92</v>
      </c>
      <c r="S72" t="s">
        <v>99</v>
      </c>
    </row>
    <row r="73" spans="1:19" x14ac:dyDescent="0.3">
      <c r="A73">
        <v>98131</v>
      </c>
      <c r="B73">
        <v>104</v>
      </c>
      <c r="C73" t="s">
        <v>21</v>
      </c>
      <c r="D73" t="s">
        <v>120</v>
      </c>
      <c r="E73">
        <v>2070.5</v>
      </c>
      <c r="F73" s="20">
        <v>45662</v>
      </c>
      <c r="G73" s="20">
        <v>45663</v>
      </c>
      <c r="H73" s="20">
        <v>45663</v>
      </c>
      <c r="I73" s="20">
        <v>45650</v>
      </c>
      <c r="J73" s="20">
        <v>45650</v>
      </c>
      <c r="K73" t="s">
        <v>95</v>
      </c>
      <c r="N73" t="s">
        <v>218</v>
      </c>
      <c r="O73" t="s">
        <v>89</v>
      </c>
      <c r="P73" t="s">
        <v>90</v>
      </c>
      <c r="Q73" t="s">
        <v>91</v>
      </c>
      <c r="R73" t="s">
        <v>92</v>
      </c>
      <c r="S73" t="s">
        <v>99</v>
      </c>
    </row>
    <row r="74" spans="1:19" x14ac:dyDescent="0.3">
      <c r="A74">
        <v>98138</v>
      </c>
      <c r="B74">
        <v>104</v>
      </c>
      <c r="C74" t="s">
        <v>21</v>
      </c>
      <c r="D74" t="s">
        <v>124</v>
      </c>
      <c r="E74">
        <v>123.15</v>
      </c>
      <c r="F74" s="20">
        <v>45661</v>
      </c>
      <c r="G74" s="20">
        <v>45663</v>
      </c>
      <c r="H74" s="20">
        <v>45663</v>
      </c>
      <c r="I74" s="20">
        <v>45650</v>
      </c>
      <c r="J74" s="20">
        <v>45650</v>
      </c>
      <c r="K74" t="s">
        <v>95</v>
      </c>
      <c r="N74" t="s">
        <v>219</v>
      </c>
      <c r="O74" t="s">
        <v>89</v>
      </c>
      <c r="P74" t="s">
        <v>90</v>
      </c>
      <c r="Q74" t="s">
        <v>91</v>
      </c>
      <c r="R74" t="s">
        <v>92</v>
      </c>
      <c r="S74" t="s">
        <v>99</v>
      </c>
    </row>
    <row r="75" spans="1:19" x14ac:dyDescent="0.3">
      <c r="A75">
        <v>98141</v>
      </c>
      <c r="B75">
        <v>104</v>
      </c>
      <c r="C75" t="s">
        <v>21</v>
      </c>
      <c r="D75" t="s">
        <v>220</v>
      </c>
      <c r="E75">
        <v>1679.4</v>
      </c>
      <c r="F75" s="20">
        <v>45662</v>
      </c>
      <c r="G75" s="20">
        <v>45663</v>
      </c>
      <c r="H75" s="20">
        <v>45663</v>
      </c>
      <c r="I75" s="20">
        <v>45588</v>
      </c>
      <c r="J75" s="20">
        <v>45650</v>
      </c>
      <c r="K75" t="s">
        <v>95</v>
      </c>
      <c r="L75" t="s">
        <v>96</v>
      </c>
      <c r="M75" t="s">
        <v>116</v>
      </c>
      <c r="N75" t="s">
        <v>221</v>
      </c>
      <c r="O75" t="s">
        <v>89</v>
      </c>
      <c r="P75" t="s">
        <v>90</v>
      </c>
      <c r="Q75" t="s">
        <v>91</v>
      </c>
      <c r="R75" t="s">
        <v>92</v>
      </c>
      <c r="S75" t="s">
        <v>99</v>
      </c>
    </row>
    <row r="76" spans="1:19" x14ac:dyDescent="0.3">
      <c r="A76">
        <v>98144</v>
      </c>
      <c r="B76">
        <v>104</v>
      </c>
      <c r="C76" t="s">
        <v>21</v>
      </c>
      <c r="D76" t="s">
        <v>204</v>
      </c>
      <c r="E76">
        <v>1590.2</v>
      </c>
      <c r="F76" s="20">
        <v>45661</v>
      </c>
      <c r="G76" s="20">
        <v>45663</v>
      </c>
      <c r="H76" s="20">
        <v>45663</v>
      </c>
      <c r="I76" s="20">
        <v>45650</v>
      </c>
      <c r="J76" s="20">
        <v>45650</v>
      </c>
      <c r="K76" t="s">
        <v>95</v>
      </c>
      <c r="N76" t="s">
        <v>222</v>
      </c>
      <c r="O76" t="s">
        <v>89</v>
      </c>
      <c r="P76" t="s">
        <v>90</v>
      </c>
      <c r="Q76" t="s">
        <v>91</v>
      </c>
      <c r="R76" t="s">
        <v>92</v>
      </c>
      <c r="S76" t="s">
        <v>99</v>
      </c>
    </row>
    <row r="77" spans="1:19" x14ac:dyDescent="0.3">
      <c r="A77">
        <v>98147</v>
      </c>
      <c r="B77">
        <v>104</v>
      </c>
      <c r="C77" t="s">
        <v>21</v>
      </c>
      <c r="D77" t="s">
        <v>223</v>
      </c>
      <c r="E77">
        <v>1340.7</v>
      </c>
      <c r="F77" s="20">
        <v>45663</v>
      </c>
      <c r="G77" s="20">
        <v>45663</v>
      </c>
      <c r="H77" s="20">
        <v>45663</v>
      </c>
      <c r="I77" s="20">
        <v>45650</v>
      </c>
      <c r="J77" s="20">
        <v>45650</v>
      </c>
      <c r="K77" t="s">
        <v>95</v>
      </c>
      <c r="N77" t="s">
        <v>224</v>
      </c>
      <c r="O77" t="s">
        <v>89</v>
      </c>
      <c r="P77" t="s">
        <v>90</v>
      </c>
      <c r="Q77" t="s">
        <v>91</v>
      </c>
      <c r="R77" t="s">
        <v>92</v>
      </c>
      <c r="S77" t="s">
        <v>99</v>
      </c>
    </row>
    <row r="78" spans="1:19" x14ac:dyDescent="0.3">
      <c r="A78">
        <v>98150</v>
      </c>
      <c r="B78">
        <v>104</v>
      </c>
      <c r="C78" t="s">
        <v>21</v>
      </c>
      <c r="D78" t="s">
        <v>225</v>
      </c>
      <c r="E78">
        <v>299.39999999999998</v>
      </c>
      <c r="F78" s="20">
        <v>45663</v>
      </c>
      <c r="G78" s="20">
        <v>45663</v>
      </c>
      <c r="H78" s="20">
        <v>45663</v>
      </c>
      <c r="I78" s="20">
        <v>45650</v>
      </c>
      <c r="J78" s="20">
        <v>45650</v>
      </c>
      <c r="K78" t="s">
        <v>95</v>
      </c>
      <c r="N78" t="s">
        <v>226</v>
      </c>
      <c r="O78" t="s">
        <v>89</v>
      </c>
      <c r="P78" t="s">
        <v>90</v>
      </c>
      <c r="Q78" t="s">
        <v>91</v>
      </c>
      <c r="R78" t="s">
        <v>92</v>
      </c>
      <c r="S78" t="s">
        <v>99</v>
      </c>
    </row>
    <row r="79" spans="1:19" x14ac:dyDescent="0.3">
      <c r="A79">
        <v>98465</v>
      </c>
      <c r="B79">
        <v>104</v>
      </c>
      <c r="C79" t="s">
        <v>21</v>
      </c>
      <c r="D79" t="s">
        <v>227</v>
      </c>
      <c r="E79">
        <v>479</v>
      </c>
      <c r="F79" s="20">
        <v>45663</v>
      </c>
      <c r="G79" s="20">
        <v>45663</v>
      </c>
      <c r="H79" s="20">
        <v>45663</v>
      </c>
      <c r="I79" s="20">
        <v>45652</v>
      </c>
      <c r="J79" s="20">
        <v>45652</v>
      </c>
      <c r="K79" t="s">
        <v>95</v>
      </c>
      <c r="L79" t="s">
        <v>96</v>
      </c>
      <c r="M79" t="s">
        <v>116</v>
      </c>
      <c r="N79" t="s">
        <v>228</v>
      </c>
      <c r="O79" t="s">
        <v>89</v>
      </c>
      <c r="P79" t="s">
        <v>90</v>
      </c>
      <c r="Q79" t="s">
        <v>91</v>
      </c>
      <c r="R79" t="s">
        <v>92</v>
      </c>
      <c r="S79" t="s">
        <v>99</v>
      </c>
    </row>
    <row r="80" spans="1:19" x14ac:dyDescent="0.3">
      <c r="A80">
        <v>98467</v>
      </c>
      <c r="B80">
        <v>104</v>
      </c>
      <c r="C80" t="s">
        <v>21</v>
      </c>
      <c r="D80" t="s">
        <v>229</v>
      </c>
      <c r="E80">
        <v>2554.64</v>
      </c>
      <c r="F80" s="20">
        <v>45663</v>
      </c>
      <c r="G80" s="20">
        <v>45663</v>
      </c>
      <c r="H80" s="20">
        <v>45663</v>
      </c>
      <c r="I80" s="20">
        <v>45652</v>
      </c>
      <c r="J80" s="20">
        <v>45652</v>
      </c>
      <c r="K80" t="s">
        <v>95</v>
      </c>
      <c r="L80" t="s">
        <v>96</v>
      </c>
      <c r="M80" t="s">
        <v>116</v>
      </c>
      <c r="N80" t="s">
        <v>230</v>
      </c>
      <c r="O80" t="s">
        <v>89</v>
      </c>
      <c r="P80" t="s">
        <v>90</v>
      </c>
      <c r="Q80" t="s">
        <v>91</v>
      </c>
      <c r="R80" t="s">
        <v>92</v>
      </c>
      <c r="S80" t="s">
        <v>99</v>
      </c>
    </row>
    <row r="81" spans="1:19" x14ac:dyDescent="0.3">
      <c r="A81">
        <v>98482</v>
      </c>
      <c r="B81">
        <v>104</v>
      </c>
      <c r="C81" t="s">
        <v>21</v>
      </c>
      <c r="D81" t="s">
        <v>231</v>
      </c>
      <c r="E81">
        <v>999.1</v>
      </c>
      <c r="F81" s="20">
        <v>45663</v>
      </c>
      <c r="G81" s="20">
        <v>45663</v>
      </c>
      <c r="H81" s="20">
        <v>45663</v>
      </c>
      <c r="I81" s="20">
        <v>45652</v>
      </c>
      <c r="J81" s="20">
        <v>45652</v>
      </c>
      <c r="K81" t="s">
        <v>95</v>
      </c>
      <c r="N81" t="s">
        <v>232</v>
      </c>
      <c r="O81" t="s">
        <v>89</v>
      </c>
      <c r="P81" t="s">
        <v>90</v>
      </c>
      <c r="Q81" t="s">
        <v>91</v>
      </c>
      <c r="R81" t="s">
        <v>92</v>
      </c>
      <c r="S81" t="s">
        <v>99</v>
      </c>
    </row>
    <row r="82" spans="1:19" x14ac:dyDescent="0.3">
      <c r="A82">
        <v>98702</v>
      </c>
      <c r="B82">
        <v>104</v>
      </c>
      <c r="C82" t="s">
        <v>21</v>
      </c>
      <c r="D82" t="s">
        <v>204</v>
      </c>
      <c r="E82">
        <v>712.15</v>
      </c>
      <c r="F82" s="20">
        <v>45663</v>
      </c>
      <c r="G82" s="20">
        <v>45663</v>
      </c>
      <c r="H82" s="20">
        <v>45663</v>
      </c>
      <c r="I82" s="20">
        <v>45652</v>
      </c>
      <c r="J82" s="20">
        <v>45653</v>
      </c>
      <c r="K82" t="s">
        <v>95</v>
      </c>
      <c r="N82" t="s">
        <v>233</v>
      </c>
      <c r="O82" t="s">
        <v>89</v>
      </c>
      <c r="P82" t="s">
        <v>90</v>
      </c>
      <c r="Q82" t="s">
        <v>91</v>
      </c>
      <c r="R82" t="s">
        <v>92</v>
      </c>
      <c r="S82" t="s">
        <v>99</v>
      </c>
    </row>
    <row r="83" spans="1:19" x14ac:dyDescent="0.3">
      <c r="A83">
        <v>100088</v>
      </c>
      <c r="B83">
        <v>104</v>
      </c>
      <c r="C83" t="s">
        <v>21</v>
      </c>
      <c r="D83" t="s">
        <v>234</v>
      </c>
      <c r="E83">
        <v>1625.72</v>
      </c>
      <c r="F83" s="20">
        <v>45663</v>
      </c>
      <c r="G83" s="20"/>
      <c r="H83" s="20">
        <v>45663</v>
      </c>
      <c r="I83" s="20">
        <v>45658</v>
      </c>
      <c r="J83" s="20">
        <v>45663</v>
      </c>
      <c r="K83" t="s">
        <v>235</v>
      </c>
      <c r="L83" t="s">
        <v>236</v>
      </c>
      <c r="M83" t="s">
        <v>237</v>
      </c>
      <c r="N83" t="s">
        <v>238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</row>
    <row r="84" spans="1:19" x14ac:dyDescent="0.3">
      <c r="A84">
        <v>100089</v>
      </c>
      <c r="B84">
        <v>104</v>
      </c>
      <c r="C84" t="s">
        <v>21</v>
      </c>
      <c r="D84" t="s">
        <v>239</v>
      </c>
      <c r="E84">
        <v>5</v>
      </c>
      <c r="F84" s="20">
        <v>45663</v>
      </c>
      <c r="G84" s="20"/>
      <c r="H84" s="20">
        <v>45663</v>
      </c>
      <c r="I84" s="20">
        <v>45658</v>
      </c>
      <c r="J84" s="20">
        <v>45663</v>
      </c>
      <c r="K84" t="s">
        <v>235</v>
      </c>
      <c r="L84" t="s">
        <v>142</v>
      </c>
      <c r="M84" t="s">
        <v>240</v>
      </c>
      <c r="N84" t="s">
        <v>241</v>
      </c>
      <c r="O84" t="s">
        <v>89</v>
      </c>
      <c r="P84" t="s">
        <v>90</v>
      </c>
      <c r="Q84" t="s">
        <v>91</v>
      </c>
      <c r="R84" t="s">
        <v>92</v>
      </c>
      <c r="S84" t="s">
        <v>93</v>
      </c>
    </row>
    <row r="85" spans="1:19" x14ac:dyDescent="0.3">
      <c r="A85">
        <v>100091</v>
      </c>
      <c r="B85">
        <v>104</v>
      </c>
      <c r="C85" t="s">
        <v>21</v>
      </c>
      <c r="D85" t="s">
        <v>242</v>
      </c>
      <c r="E85">
        <v>21.9</v>
      </c>
      <c r="F85" s="20">
        <v>45663</v>
      </c>
      <c r="G85" s="20"/>
      <c r="H85" s="20">
        <v>45663</v>
      </c>
      <c r="I85" s="20">
        <v>45658</v>
      </c>
      <c r="J85" s="20">
        <v>45663</v>
      </c>
      <c r="K85" t="s">
        <v>235</v>
      </c>
      <c r="L85" t="s">
        <v>107</v>
      </c>
      <c r="M85" t="s">
        <v>243</v>
      </c>
      <c r="N85" t="s">
        <v>244</v>
      </c>
      <c r="O85" t="s">
        <v>89</v>
      </c>
      <c r="P85" t="s">
        <v>90</v>
      </c>
      <c r="Q85" t="s">
        <v>91</v>
      </c>
      <c r="R85" t="s">
        <v>92</v>
      </c>
      <c r="S85" t="s">
        <v>93</v>
      </c>
    </row>
    <row r="86" spans="1:19" x14ac:dyDescent="0.3">
      <c r="A86">
        <v>100113</v>
      </c>
      <c r="B86">
        <v>104</v>
      </c>
      <c r="C86" t="s">
        <v>21</v>
      </c>
      <c r="D86" t="s">
        <v>245</v>
      </c>
      <c r="E86">
        <v>676.65</v>
      </c>
      <c r="F86" s="20">
        <v>45663</v>
      </c>
      <c r="G86" s="20"/>
      <c r="H86" s="20">
        <v>45663</v>
      </c>
      <c r="I86" s="20">
        <v>45628</v>
      </c>
      <c r="J86" s="20">
        <v>45663</v>
      </c>
      <c r="K86" t="s">
        <v>235</v>
      </c>
      <c r="L86" t="s">
        <v>107</v>
      </c>
      <c r="M86" t="s">
        <v>211</v>
      </c>
      <c r="N86" t="s">
        <v>246</v>
      </c>
      <c r="O86" t="s">
        <v>89</v>
      </c>
      <c r="P86" t="s">
        <v>90</v>
      </c>
      <c r="Q86" t="s">
        <v>91</v>
      </c>
      <c r="R86" t="s">
        <v>92</v>
      </c>
      <c r="S86" t="s">
        <v>247</v>
      </c>
    </row>
    <row r="87" spans="1:19" x14ac:dyDescent="0.3">
      <c r="A87">
        <v>100119</v>
      </c>
      <c r="B87">
        <v>104</v>
      </c>
      <c r="C87" t="s">
        <v>21</v>
      </c>
      <c r="D87" t="s">
        <v>248</v>
      </c>
      <c r="E87">
        <v>49.79</v>
      </c>
      <c r="F87" s="20">
        <v>45663</v>
      </c>
      <c r="G87" s="20"/>
      <c r="H87" s="20">
        <v>45663</v>
      </c>
      <c r="I87" s="20"/>
      <c r="J87" s="20">
        <v>45663</v>
      </c>
      <c r="K87" t="s">
        <v>235</v>
      </c>
      <c r="L87" t="s">
        <v>236</v>
      </c>
      <c r="M87" t="s">
        <v>237</v>
      </c>
      <c r="N87" t="s">
        <v>249</v>
      </c>
      <c r="O87" t="s">
        <v>89</v>
      </c>
      <c r="P87" t="s">
        <v>90</v>
      </c>
      <c r="Q87" t="s">
        <v>91</v>
      </c>
      <c r="R87" t="s">
        <v>92</v>
      </c>
      <c r="S87" t="s">
        <v>247</v>
      </c>
    </row>
    <row r="88" spans="1:19" x14ac:dyDescent="0.3">
      <c r="A88">
        <v>100431</v>
      </c>
      <c r="B88">
        <v>104</v>
      </c>
      <c r="C88" t="s">
        <v>21</v>
      </c>
      <c r="D88" t="s">
        <v>133</v>
      </c>
      <c r="E88">
        <v>5.6</v>
      </c>
      <c r="F88" s="20">
        <v>45659</v>
      </c>
      <c r="G88" s="20"/>
      <c r="H88" s="20">
        <v>45663</v>
      </c>
      <c r="I88" s="20">
        <v>45659</v>
      </c>
      <c r="J88" s="20">
        <v>45665</v>
      </c>
      <c r="K88" t="s">
        <v>85</v>
      </c>
      <c r="L88" t="s">
        <v>134</v>
      </c>
      <c r="M88" t="s">
        <v>135</v>
      </c>
      <c r="N88" t="s">
        <v>250</v>
      </c>
      <c r="R88" t="s">
        <v>92</v>
      </c>
    </row>
    <row r="89" spans="1:19" x14ac:dyDescent="0.3">
      <c r="A89">
        <v>100432</v>
      </c>
      <c r="B89">
        <v>104</v>
      </c>
      <c r="C89" t="s">
        <v>21</v>
      </c>
      <c r="D89" t="s">
        <v>133</v>
      </c>
      <c r="E89">
        <v>18</v>
      </c>
      <c r="F89" s="20">
        <v>45663</v>
      </c>
      <c r="G89" s="20"/>
      <c r="H89" s="20">
        <v>45663</v>
      </c>
      <c r="I89" s="20">
        <v>45663</v>
      </c>
      <c r="J89" s="20">
        <v>45665</v>
      </c>
      <c r="K89" t="s">
        <v>85</v>
      </c>
      <c r="L89" t="s">
        <v>134</v>
      </c>
      <c r="M89" t="s">
        <v>135</v>
      </c>
      <c r="N89" t="s">
        <v>251</v>
      </c>
      <c r="R89" t="s">
        <v>92</v>
      </c>
    </row>
    <row r="90" spans="1:19" x14ac:dyDescent="0.3">
      <c r="A90">
        <v>94034</v>
      </c>
      <c r="B90">
        <v>104</v>
      </c>
      <c r="C90" t="s">
        <v>21</v>
      </c>
      <c r="D90" t="s">
        <v>252</v>
      </c>
      <c r="E90">
        <v>2950.56</v>
      </c>
      <c r="F90" s="20">
        <v>45663</v>
      </c>
      <c r="G90" s="20">
        <v>45663</v>
      </c>
      <c r="H90" s="20">
        <v>45663</v>
      </c>
      <c r="I90" s="20">
        <v>45631</v>
      </c>
      <c r="J90" s="20">
        <v>45636</v>
      </c>
      <c r="K90" t="s">
        <v>95</v>
      </c>
      <c r="N90" t="s">
        <v>253</v>
      </c>
      <c r="O90" t="s">
        <v>89</v>
      </c>
      <c r="P90" t="s">
        <v>90</v>
      </c>
      <c r="Q90" t="s">
        <v>91</v>
      </c>
      <c r="R90" t="s">
        <v>92</v>
      </c>
      <c r="S90" t="s">
        <v>99</v>
      </c>
    </row>
    <row r="91" spans="1:19" x14ac:dyDescent="0.3">
      <c r="A91">
        <v>96642</v>
      </c>
      <c r="B91">
        <v>104</v>
      </c>
      <c r="C91" t="s">
        <v>21</v>
      </c>
      <c r="D91" t="s">
        <v>254</v>
      </c>
      <c r="E91">
        <v>128.16999999999999</v>
      </c>
      <c r="F91" s="20">
        <v>45661</v>
      </c>
      <c r="G91" s="20">
        <v>45663</v>
      </c>
      <c r="H91" s="20">
        <v>45663</v>
      </c>
      <c r="I91" s="20">
        <v>45292</v>
      </c>
      <c r="J91" s="20">
        <v>45646</v>
      </c>
      <c r="K91" t="s">
        <v>95</v>
      </c>
      <c r="L91" t="s">
        <v>86</v>
      </c>
      <c r="M91" t="s">
        <v>255</v>
      </c>
      <c r="N91" t="s">
        <v>88</v>
      </c>
      <c r="O91" t="s">
        <v>89</v>
      </c>
      <c r="P91" t="s">
        <v>90</v>
      </c>
      <c r="Q91" t="s">
        <v>91</v>
      </c>
      <c r="R91" t="s">
        <v>92</v>
      </c>
      <c r="S91" t="s">
        <v>93</v>
      </c>
    </row>
    <row r="92" spans="1:19" x14ac:dyDescent="0.3">
      <c r="A92">
        <v>97640</v>
      </c>
      <c r="B92">
        <v>104</v>
      </c>
      <c r="C92" t="s">
        <v>21</v>
      </c>
      <c r="D92" t="s">
        <v>122</v>
      </c>
      <c r="E92">
        <v>4322</v>
      </c>
      <c r="F92" s="20">
        <v>45663</v>
      </c>
      <c r="G92" s="20">
        <v>45663</v>
      </c>
      <c r="H92" s="20">
        <v>45663</v>
      </c>
      <c r="I92" s="20">
        <v>45646</v>
      </c>
      <c r="J92" s="20">
        <v>45646</v>
      </c>
      <c r="K92" t="s">
        <v>95</v>
      </c>
      <c r="L92" t="s">
        <v>96</v>
      </c>
      <c r="M92" t="s">
        <v>116</v>
      </c>
      <c r="N92" t="s">
        <v>256</v>
      </c>
      <c r="O92" t="s">
        <v>89</v>
      </c>
      <c r="P92" t="s">
        <v>90</v>
      </c>
      <c r="Q92" t="s">
        <v>91</v>
      </c>
      <c r="R92" t="s">
        <v>92</v>
      </c>
      <c r="S92" t="s">
        <v>99</v>
      </c>
    </row>
    <row r="93" spans="1:19" x14ac:dyDescent="0.3">
      <c r="A93">
        <v>97641</v>
      </c>
      <c r="B93">
        <v>104</v>
      </c>
      <c r="C93" t="s">
        <v>21</v>
      </c>
      <c r="D93" t="s">
        <v>122</v>
      </c>
      <c r="E93">
        <v>3242</v>
      </c>
      <c r="F93" s="20">
        <v>45662</v>
      </c>
      <c r="G93" s="20">
        <v>45663</v>
      </c>
      <c r="H93" s="20">
        <v>45663</v>
      </c>
      <c r="I93" s="20">
        <v>45646</v>
      </c>
      <c r="J93" s="20">
        <v>45646</v>
      </c>
      <c r="K93" t="s">
        <v>95</v>
      </c>
      <c r="N93" t="s">
        <v>257</v>
      </c>
      <c r="O93" t="s">
        <v>89</v>
      </c>
      <c r="P93" t="s">
        <v>90</v>
      </c>
      <c r="Q93" t="s">
        <v>91</v>
      </c>
      <c r="R93" t="s">
        <v>92</v>
      </c>
      <c r="S93" t="s">
        <v>99</v>
      </c>
    </row>
    <row r="94" spans="1:19" x14ac:dyDescent="0.3">
      <c r="A94">
        <v>97673</v>
      </c>
      <c r="B94">
        <v>104</v>
      </c>
      <c r="C94" t="s">
        <v>21</v>
      </c>
      <c r="D94" t="s">
        <v>258</v>
      </c>
      <c r="E94">
        <v>231.52</v>
      </c>
      <c r="F94" s="20">
        <v>45663</v>
      </c>
      <c r="G94" s="20">
        <v>45663</v>
      </c>
      <c r="H94" s="20">
        <v>45663</v>
      </c>
      <c r="I94" s="20">
        <v>45645</v>
      </c>
      <c r="J94" s="20">
        <v>45646</v>
      </c>
      <c r="K94" t="s">
        <v>95</v>
      </c>
      <c r="N94" t="s">
        <v>259</v>
      </c>
      <c r="O94" t="s">
        <v>89</v>
      </c>
      <c r="P94" t="s">
        <v>90</v>
      </c>
      <c r="Q94" t="s">
        <v>91</v>
      </c>
      <c r="R94" t="s">
        <v>92</v>
      </c>
      <c r="S94" t="s">
        <v>99</v>
      </c>
    </row>
    <row r="95" spans="1:19" x14ac:dyDescent="0.3">
      <c r="A95">
        <v>97630</v>
      </c>
      <c r="B95">
        <v>104</v>
      </c>
      <c r="C95" t="s">
        <v>21</v>
      </c>
      <c r="D95" t="s">
        <v>213</v>
      </c>
      <c r="E95">
        <v>868.5</v>
      </c>
      <c r="F95" s="20">
        <v>45660</v>
      </c>
      <c r="G95" s="20">
        <v>45660</v>
      </c>
      <c r="H95" s="20">
        <v>45660</v>
      </c>
      <c r="I95" s="20">
        <v>45644</v>
      </c>
      <c r="J95" s="20">
        <v>45646</v>
      </c>
      <c r="K95" t="s">
        <v>95</v>
      </c>
      <c r="N95" t="s">
        <v>260</v>
      </c>
      <c r="O95" t="s">
        <v>89</v>
      </c>
      <c r="P95" t="s">
        <v>90</v>
      </c>
      <c r="Q95" t="s">
        <v>91</v>
      </c>
      <c r="R95" t="s">
        <v>92</v>
      </c>
      <c r="S95" t="s">
        <v>99</v>
      </c>
    </row>
    <row r="96" spans="1:19" x14ac:dyDescent="0.3">
      <c r="A96">
        <v>97632</v>
      </c>
      <c r="B96">
        <v>104</v>
      </c>
      <c r="C96" t="s">
        <v>21</v>
      </c>
      <c r="D96" t="s">
        <v>261</v>
      </c>
      <c r="E96">
        <v>219.36</v>
      </c>
      <c r="F96" s="20">
        <v>45658</v>
      </c>
      <c r="G96" s="20">
        <v>45660</v>
      </c>
      <c r="H96" s="20">
        <v>45660</v>
      </c>
      <c r="I96" s="20">
        <v>45645</v>
      </c>
      <c r="J96" s="20">
        <v>45646</v>
      </c>
      <c r="K96" t="s">
        <v>95</v>
      </c>
      <c r="L96" t="s">
        <v>142</v>
      </c>
      <c r="M96" t="s">
        <v>151</v>
      </c>
      <c r="N96" t="s">
        <v>262</v>
      </c>
      <c r="O96" t="s">
        <v>89</v>
      </c>
      <c r="P96" t="s">
        <v>90</v>
      </c>
      <c r="Q96" t="s">
        <v>91</v>
      </c>
      <c r="R96" t="s">
        <v>92</v>
      </c>
      <c r="S96" t="s">
        <v>99</v>
      </c>
    </row>
    <row r="97" spans="1:19" x14ac:dyDescent="0.3">
      <c r="A97">
        <v>97636</v>
      </c>
      <c r="B97">
        <v>104</v>
      </c>
      <c r="C97" t="s">
        <v>21</v>
      </c>
      <c r="D97" t="s">
        <v>120</v>
      </c>
      <c r="E97">
        <v>110</v>
      </c>
      <c r="F97" s="20">
        <v>45658</v>
      </c>
      <c r="G97" s="20">
        <v>45660</v>
      </c>
      <c r="H97" s="20">
        <v>45660</v>
      </c>
      <c r="I97" s="20">
        <v>45643</v>
      </c>
      <c r="J97" s="20">
        <v>45646</v>
      </c>
      <c r="K97" t="s">
        <v>95</v>
      </c>
      <c r="N97" t="s">
        <v>263</v>
      </c>
      <c r="O97" t="s">
        <v>89</v>
      </c>
      <c r="P97" t="s">
        <v>90</v>
      </c>
      <c r="Q97" t="s">
        <v>91</v>
      </c>
      <c r="R97" t="s">
        <v>92</v>
      </c>
      <c r="S97" t="s">
        <v>99</v>
      </c>
    </row>
    <row r="98" spans="1:19" x14ac:dyDescent="0.3">
      <c r="A98">
        <v>97652</v>
      </c>
      <c r="B98">
        <v>104</v>
      </c>
      <c r="C98" t="s">
        <v>21</v>
      </c>
      <c r="D98" t="s">
        <v>118</v>
      </c>
      <c r="E98">
        <v>760</v>
      </c>
      <c r="F98" s="20">
        <v>45660</v>
      </c>
      <c r="G98" s="20">
        <v>45660</v>
      </c>
      <c r="H98" s="20">
        <v>45660</v>
      </c>
      <c r="I98" s="20">
        <v>45645</v>
      </c>
      <c r="J98" s="20">
        <v>45646</v>
      </c>
      <c r="K98" t="s">
        <v>95</v>
      </c>
      <c r="N98" t="s">
        <v>264</v>
      </c>
      <c r="O98" t="s">
        <v>89</v>
      </c>
      <c r="P98" t="s">
        <v>90</v>
      </c>
      <c r="Q98" t="s">
        <v>91</v>
      </c>
      <c r="R98" t="s">
        <v>92</v>
      </c>
      <c r="S98" t="s">
        <v>99</v>
      </c>
    </row>
    <row r="99" spans="1:19" x14ac:dyDescent="0.3">
      <c r="A99">
        <v>94941</v>
      </c>
      <c r="B99">
        <v>104</v>
      </c>
      <c r="C99" t="s">
        <v>21</v>
      </c>
      <c r="D99" t="s">
        <v>94</v>
      </c>
      <c r="E99">
        <v>1435.4</v>
      </c>
      <c r="F99" s="20">
        <v>45660</v>
      </c>
      <c r="G99" s="20">
        <v>45660</v>
      </c>
      <c r="H99" s="20">
        <v>45660</v>
      </c>
      <c r="I99" s="20">
        <v>45638</v>
      </c>
      <c r="J99" s="20">
        <v>45638</v>
      </c>
      <c r="K99" t="s">
        <v>95</v>
      </c>
      <c r="N99" t="s">
        <v>265</v>
      </c>
      <c r="O99" t="s">
        <v>89</v>
      </c>
      <c r="P99" t="s">
        <v>90</v>
      </c>
      <c r="Q99" t="s">
        <v>91</v>
      </c>
      <c r="R99" t="s">
        <v>92</v>
      </c>
      <c r="S99" t="s">
        <v>99</v>
      </c>
    </row>
    <row r="100" spans="1:19" x14ac:dyDescent="0.3">
      <c r="A100">
        <v>94943</v>
      </c>
      <c r="B100">
        <v>104</v>
      </c>
      <c r="C100" t="s">
        <v>21</v>
      </c>
      <c r="D100" t="s">
        <v>148</v>
      </c>
      <c r="E100">
        <v>1039.2</v>
      </c>
      <c r="F100" s="20">
        <v>45660</v>
      </c>
      <c r="G100" s="20">
        <v>45660</v>
      </c>
      <c r="H100" s="20">
        <v>45660</v>
      </c>
      <c r="I100" s="20">
        <v>45638</v>
      </c>
      <c r="J100" s="20">
        <v>45638</v>
      </c>
      <c r="K100" t="s">
        <v>95</v>
      </c>
      <c r="N100" t="s">
        <v>266</v>
      </c>
      <c r="O100" t="s">
        <v>89</v>
      </c>
      <c r="P100" t="s">
        <v>90</v>
      </c>
      <c r="Q100" t="s">
        <v>91</v>
      </c>
      <c r="R100" t="s">
        <v>92</v>
      </c>
      <c r="S100" t="s">
        <v>99</v>
      </c>
    </row>
    <row r="101" spans="1:19" x14ac:dyDescent="0.3">
      <c r="A101">
        <v>94985</v>
      </c>
      <c r="B101">
        <v>104</v>
      </c>
      <c r="C101" t="s">
        <v>21</v>
      </c>
      <c r="D101" t="s">
        <v>267</v>
      </c>
      <c r="E101">
        <v>2745.1</v>
      </c>
      <c r="F101" s="20">
        <v>45660</v>
      </c>
      <c r="G101" s="20">
        <v>45660</v>
      </c>
      <c r="H101" s="20">
        <v>45660</v>
      </c>
      <c r="I101" s="20">
        <v>45658</v>
      </c>
      <c r="J101" s="20">
        <v>45638</v>
      </c>
      <c r="K101" t="s">
        <v>85</v>
      </c>
      <c r="L101" t="s">
        <v>268</v>
      </c>
      <c r="M101" t="s">
        <v>269</v>
      </c>
      <c r="N101" t="s">
        <v>270</v>
      </c>
      <c r="O101" t="s">
        <v>89</v>
      </c>
      <c r="P101" t="s">
        <v>90</v>
      </c>
      <c r="Q101" t="s">
        <v>91</v>
      </c>
      <c r="R101" t="s">
        <v>92</v>
      </c>
      <c r="S101" t="s">
        <v>99</v>
      </c>
    </row>
    <row r="102" spans="1:19" x14ac:dyDescent="0.3">
      <c r="A102">
        <v>95530</v>
      </c>
      <c r="B102">
        <v>104</v>
      </c>
      <c r="C102" t="s">
        <v>21</v>
      </c>
      <c r="D102" t="s">
        <v>94</v>
      </c>
      <c r="E102">
        <v>687.64</v>
      </c>
      <c r="F102" s="20">
        <v>45660</v>
      </c>
      <c r="G102" s="20">
        <v>45660</v>
      </c>
      <c r="H102" s="20">
        <v>45660</v>
      </c>
      <c r="I102" s="20">
        <v>45642</v>
      </c>
      <c r="J102" s="20">
        <v>45642</v>
      </c>
      <c r="K102" t="s">
        <v>95</v>
      </c>
      <c r="L102" t="s">
        <v>96</v>
      </c>
      <c r="M102" t="s">
        <v>97</v>
      </c>
      <c r="N102" t="s">
        <v>271</v>
      </c>
      <c r="O102" t="s">
        <v>89</v>
      </c>
      <c r="P102" t="s">
        <v>90</v>
      </c>
      <c r="Q102" t="s">
        <v>91</v>
      </c>
      <c r="R102" t="s">
        <v>92</v>
      </c>
      <c r="S102" t="s">
        <v>99</v>
      </c>
    </row>
    <row r="103" spans="1:19" x14ac:dyDescent="0.3">
      <c r="A103">
        <v>95533</v>
      </c>
      <c r="B103">
        <v>104</v>
      </c>
      <c r="C103" t="s">
        <v>21</v>
      </c>
      <c r="D103" t="s">
        <v>94</v>
      </c>
      <c r="E103">
        <v>204.74</v>
      </c>
      <c r="F103" s="20">
        <v>45660</v>
      </c>
      <c r="G103" s="20">
        <v>45660</v>
      </c>
      <c r="H103" s="20">
        <v>45660</v>
      </c>
      <c r="I103" s="20">
        <v>45642</v>
      </c>
      <c r="J103" s="20">
        <v>45642</v>
      </c>
      <c r="K103" t="s">
        <v>95</v>
      </c>
      <c r="N103" t="s">
        <v>272</v>
      </c>
      <c r="O103" t="s">
        <v>89</v>
      </c>
      <c r="P103" t="s">
        <v>90</v>
      </c>
      <c r="Q103" t="s">
        <v>91</v>
      </c>
      <c r="R103" t="s">
        <v>92</v>
      </c>
      <c r="S103" t="s">
        <v>99</v>
      </c>
    </row>
    <row r="104" spans="1:19" x14ac:dyDescent="0.3">
      <c r="A104">
        <v>98127</v>
      </c>
      <c r="B104">
        <v>104</v>
      </c>
      <c r="C104" t="s">
        <v>21</v>
      </c>
      <c r="D104" t="s">
        <v>127</v>
      </c>
      <c r="E104">
        <v>3513.96</v>
      </c>
      <c r="F104" s="20">
        <v>45660</v>
      </c>
      <c r="G104" s="20">
        <v>45660</v>
      </c>
      <c r="H104" s="20">
        <v>45660</v>
      </c>
      <c r="I104" s="20">
        <v>45650</v>
      </c>
      <c r="J104" s="20">
        <v>45650</v>
      </c>
      <c r="K104" t="s">
        <v>95</v>
      </c>
      <c r="N104" t="s">
        <v>273</v>
      </c>
      <c r="O104" t="s">
        <v>89</v>
      </c>
      <c r="P104" t="s">
        <v>90</v>
      </c>
      <c r="Q104" t="s">
        <v>91</v>
      </c>
      <c r="R104" t="s">
        <v>92</v>
      </c>
      <c r="S104" t="s">
        <v>99</v>
      </c>
    </row>
    <row r="105" spans="1:19" x14ac:dyDescent="0.3">
      <c r="A105">
        <v>98129</v>
      </c>
      <c r="B105">
        <v>104</v>
      </c>
      <c r="C105" t="s">
        <v>21</v>
      </c>
      <c r="D105" t="s">
        <v>120</v>
      </c>
      <c r="E105">
        <v>1974.2</v>
      </c>
      <c r="F105" s="20">
        <v>45660</v>
      </c>
      <c r="G105" s="20">
        <v>45660</v>
      </c>
      <c r="H105" s="20">
        <v>45660</v>
      </c>
      <c r="I105" s="20">
        <v>45650</v>
      </c>
      <c r="J105" s="20">
        <v>45650</v>
      </c>
      <c r="K105" t="s">
        <v>95</v>
      </c>
      <c r="N105" t="s">
        <v>274</v>
      </c>
      <c r="O105" t="s">
        <v>89</v>
      </c>
      <c r="P105" t="s">
        <v>90</v>
      </c>
      <c r="Q105" t="s">
        <v>91</v>
      </c>
      <c r="R105" t="s">
        <v>92</v>
      </c>
      <c r="S105" t="s">
        <v>99</v>
      </c>
    </row>
    <row r="106" spans="1:19" x14ac:dyDescent="0.3">
      <c r="A106">
        <v>98137</v>
      </c>
      <c r="B106">
        <v>104</v>
      </c>
      <c r="C106" t="s">
        <v>21</v>
      </c>
      <c r="D106" t="s">
        <v>124</v>
      </c>
      <c r="E106">
        <v>360.31</v>
      </c>
      <c r="F106" s="20">
        <v>45660</v>
      </c>
      <c r="G106" s="20">
        <v>45660</v>
      </c>
      <c r="H106" s="20">
        <v>45660</v>
      </c>
      <c r="I106" s="20">
        <v>45650</v>
      </c>
      <c r="J106" s="20">
        <v>45650</v>
      </c>
      <c r="K106" t="s">
        <v>95</v>
      </c>
      <c r="N106" t="s">
        <v>275</v>
      </c>
      <c r="O106" t="s">
        <v>89</v>
      </c>
      <c r="P106" t="s">
        <v>90</v>
      </c>
      <c r="Q106" t="s">
        <v>91</v>
      </c>
      <c r="R106" t="s">
        <v>92</v>
      </c>
      <c r="S106" t="s">
        <v>99</v>
      </c>
    </row>
    <row r="107" spans="1:19" x14ac:dyDescent="0.3">
      <c r="A107">
        <v>98143</v>
      </c>
      <c r="B107">
        <v>104</v>
      </c>
      <c r="C107" t="s">
        <v>21</v>
      </c>
      <c r="D107" t="s">
        <v>204</v>
      </c>
      <c r="E107">
        <v>516.29</v>
      </c>
      <c r="F107" s="20">
        <v>45660</v>
      </c>
      <c r="G107" s="20">
        <v>45660</v>
      </c>
      <c r="H107" s="20">
        <v>45660</v>
      </c>
      <c r="I107" s="20">
        <v>45650</v>
      </c>
      <c r="J107" s="20">
        <v>45650</v>
      </c>
      <c r="K107" t="s">
        <v>95</v>
      </c>
      <c r="N107" t="s">
        <v>276</v>
      </c>
      <c r="O107" t="s">
        <v>89</v>
      </c>
      <c r="P107" t="s">
        <v>90</v>
      </c>
      <c r="Q107" t="s">
        <v>91</v>
      </c>
      <c r="R107" t="s">
        <v>92</v>
      </c>
      <c r="S107" t="s">
        <v>99</v>
      </c>
    </row>
    <row r="108" spans="1:19" x14ac:dyDescent="0.3">
      <c r="A108">
        <v>98145</v>
      </c>
      <c r="B108">
        <v>104</v>
      </c>
      <c r="C108" t="s">
        <v>21</v>
      </c>
      <c r="D108" t="s">
        <v>277</v>
      </c>
      <c r="E108">
        <v>180.34</v>
      </c>
      <c r="F108" s="20">
        <v>45660</v>
      </c>
      <c r="G108" s="20">
        <v>45660</v>
      </c>
      <c r="H108" s="20">
        <v>45660</v>
      </c>
      <c r="I108" s="20">
        <v>45650</v>
      </c>
      <c r="J108" s="20">
        <v>45650</v>
      </c>
      <c r="K108" t="s">
        <v>95</v>
      </c>
      <c r="N108" t="s">
        <v>278</v>
      </c>
      <c r="O108" t="s">
        <v>89</v>
      </c>
      <c r="P108" t="s">
        <v>90</v>
      </c>
      <c r="Q108" t="s">
        <v>91</v>
      </c>
      <c r="R108" t="s">
        <v>92</v>
      </c>
      <c r="S108" t="s">
        <v>99</v>
      </c>
    </row>
    <row r="109" spans="1:19" x14ac:dyDescent="0.3">
      <c r="A109">
        <v>98148</v>
      </c>
      <c r="B109">
        <v>104</v>
      </c>
      <c r="C109" t="s">
        <v>21</v>
      </c>
      <c r="D109" t="s">
        <v>279</v>
      </c>
      <c r="E109">
        <v>568.5</v>
      </c>
      <c r="F109" s="20">
        <v>45660</v>
      </c>
      <c r="G109" s="20">
        <v>45660</v>
      </c>
      <c r="H109" s="20">
        <v>45660</v>
      </c>
      <c r="I109" s="20">
        <v>45650</v>
      </c>
      <c r="J109" s="20">
        <v>45650</v>
      </c>
      <c r="K109" t="s">
        <v>95</v>
      </c>
      <c r="N109" t="s">
        <v>280</v>
      </c>
      <c r="O109" t="s">
        <v>89</v>
      </c>
      <c r="P109" t="s">
        <v>90</v>
      </c>
      <c r="Q109" t="s">
        <v>91</v>
      </c>
      <c r="R109" t="s">
        <v>92</v>
      </c>
      <c r="S109" t="s">
        <v>99</v>
      </c>
    </row>
    <row r="110" spans="1:19" x14ac:dyDescent="0.3">
      <c r="A110">
        <v>98461</v>
      </c>
      <c r="B110">
        <v>104</v>
      </c>
      <c r="C110" t="s">
        <v>21</v>
      </c>
      <c r="D110" t="s">
        <v>215</v>
      </c>
      <c r="E110">
        <v>378</v>
      </c>
      <c r="F110" s="20">
        <v>45660</v>
      </c>
      <c r="G110" s="20">
        <v>45660</v>
      </c>
      <c r="H110" s="20">
        <v>45660</v>
      </c>
      <c r="I110" s="20">
        <v>45647</v>
      </c>
      <c r="J110" s="20">
        <v>45652</v>
      </c>
      <c r="K110" t="s">
        <v>95</v>
      </c>
      <c r="L110" t="s">
        <v>96</v>
      </c>
      <c r="M110" t="s">
        <v>116</v>
      </c>
      <c r="N110" t="s">
        <v>281</v>
      </c>
      <c r="O110" t="s">
        <v>89</v>
      </c>
      <c r="P110" t="s">
        <v>90</v>
      </c>
      <c r="Q110" t="s">
        <v>91</v>
      </c>
      <c r="R110" t="s">
        <v>92</v>
      </c>
      <c r="S110" t="s">
        <v>99</v>
      </c>
    </row>
    <row r="111" spans="1:19" x14ac:dyDescent="0.3">
      <c r="A111">
        <v>98486</v>
      </c>
      <c r="B111">
        <v>104</v>
      </c>
      <c r="C111" t="s">
        <v>21</v>
      </c>
      <c r="D111" t="s">
        <v>162</v>
      </c>
      <c r="E111">
        <v>1299.08</v>
      </c>
      <c r="F111" s="20">
        <v>45660</v>
      </c>
      <c r="G111" s="20">
        <v>45660</v>
      </c>
      <c r="H111" s="20">
        <v>45660</v>
      </c>
      <c r="I111" s="20">
        <v>45652</v>
      </c>
      <c r="J111" s="20">
        <v>45652</v>
      </c>
      <c r="K111" t="s">
        <v>95</v>
      </c>
      <c r="N111" t="s">
        <v>282</v>
      </c>
      <c r="O111" t="s">
        <v>89</v>
      </c>
      <c r="P111" t="s">
        <v>90</v>
      </c>
      <c r="Q111" t="s">
        <v>91</v>
      </c>
      <c r="R111" t="s">
        <v>92</v>
      </c>
      <c r="S111" t="s">
        <v>99</v>
      </c>
    </row>
    <row r="112" spans="1:19" x14ac:dyDescent="0.3">
      <c r="A112">
        <v>79609</v>
      </c>
      <c r="B112">
        <v>104</v>
      </c>
      <c r="C112" t="s">
        <v>21</v>
      </c>
      <c r="D112" t="s">
        <v>283</v>
      </c>
      <c r="E112">
        <v>14360.5</v>
      </c>
      <c r="F112" s="20">
        <v>45659</v>
      </c>
      <c r="G112" s="20">
        <v>45659</v>
      </c>
      <c r="H112" s="20">
        <v>45659</v>
      </c>
      <c r="I112" s="20">
        <v>45627</v>
      </c>
      <c r="J112" s="20">
        <v>45572</v>
      </c>
      <c r="K112" t="s">
        <v>95</v>
      </c>
      <c r="L112" t="s">
        <v>86</v>
      </c>
      <c r="M112" t="s">
        <v>284</v>
      </c>
      <c r="N112" t="s">
        <v>147</v>
      </c>
      <c r="O112" t="s">
        <v>89</v>
      </c>
      <c r="P112" t="s">
        <v>90</v>
      </c>
      <c r="Q112" t="s">
        <v>91</v>
      </c>
      <c r="R112" t="s">
        <v>92</v>
      </c>
      <c r="S112" t="s">
        <v>99</v>
      </c>
    </row>
    <row r="113" spans="1:19" x14ac:dyDescent="0.3">
      <c r="A113">
        <v>95499</v>
      </c>
      <c r="B113">
        <v>104</v>
      </c>
      <c r="C113" t="s">
        <v>21</v>
      </c>
      <c r="D113" t="s">
        <v>285</v>
      </c>
      <c r="E113">
        <v>2510</v>
      </c>
      <c r="F113" s="20">
        <v>45658</v>
      </c>
      <c r="G113" s="20">
        <v>45659</v>
      </c>
      <c r="H113" s="20">
        <v>45659</v>
      </c>
      <c r="I113" s="20">
        <v>45642</v>
      </c>
      <c r="J113" s="20">
        <v>45642</v>
      </c>
      <c r="K113" t="s">
        <v>95</v>
      </c>
      <c r="L113" t="s">
        <v>111</v>
      </c>
      <c r="M113" t="s">
        <v>112</v>
      </c>
      <c r="N113" t="s">
        <v>286</v>
      </c>
      <c r="O113" t="s">
        <v>89</v>
      </c>
      <c r="P113" t="s">
        <v>90</v>
      </c>
      <c r="Q113" t="s">
        <v>91</v>
      </c>
      <c r="R113" t="s">
        <v>92</v>
      </c>
      <c r="S113" t="s">
        <v>99</v>
      </c>
    </row>
    <row r="114" spans="1:19" x14ac:dyDescent="0.3">
      <c r="A114">
        <v>97631</v>
      </c>
      <c r="B114">
        <v>104</v>
      </c>
      <c r="C114" t="s">
        <v>21</v>
      </c>
      <c r="D114" t="s">
        <v>127</v>
      </c>
      <c r="E114">
        <v>2758.8</v>
      </c>
      <c r="F114" s="20">
        <v>45658</v>
      </c>
      <c r="G114" s="20">
        <v>45659</v>
      </c>
      <c r="H114" s="20">
        <v>45659</v>
      </c>
      <c r="I114" s="20">
        <v>45645</v>
      </c>
      <c r="J114" s="20">
        <v>45646</v>
      </c>
      <c r="K114" t="s">
        <v>95</v>
      </c>
      <c r="L114" t="s">
        <v>96</v>
      </c>
      <c r="M114" t="s">
        <v>116</v>
      </c>
      <c r="N114" t="s">
        <v>287</v>
      </c>
      <c r="O114" t="s">
        <v>89</v>
      </c>
      <c r="P114" t="s">
        <v>90</v>
      </c>
      <c r="Q114" t="s">
        <v>91</v>
      </c>
      <c r="R114" t="s">
        <v>92</v>
      </c>
      <c r="S114" t="s">
        <v>99</v>
      </c>
    </row>
    <row r="115" spans="1:19" x14ac:dyDescent="0.3">
      <c r="A115">
        <v>97633</v>
      </c>
      <c r="B115">
        <v>104</v>
      </c>
      <c r="C115" t="s">
        <v>21</v>
      </c>
      <c r="D115" t="s">
        <v>288</v>
      </c>
      <c r="E115">
        <v>815</v>
      </c>
      <c r="F115" s="20">
        <v>45659</v>
      </c>
      <c r="G115" s="20">
        <v>45659</v>
      </c>
      <c r="H115" s="20">
        <v>45659</v>
      </c>
      <c r="I115" s="20">
        <v>45646</v>
      </c>
      <c r="J115" s="20">
        <v>45646</v>
      </c>
      <c r="K115" t="s">
        <v>95</v>
      </c>
      <c r="N115" t="s">
        <v>289</v>
      </c>
      <c r="O115" t="s">
        <v>89</v>
      </c>
      <c r="P115" t="s">
        <v>90</v>
      </c>
      <c r="Q115" t="s">
        <v>91</v>
      </c>
      <c r="R115" t="s">
        <v>92</v>
      </c>
      <c r="S115" t="s">
        <v>99</v>
      </c>
    </row>
    <row r="116" spans="1:19" x14ac:dyDescent="0.3">
      <c r="A116">
        <v>97634</v>
      </c>
      <c r="B116">
        <v>104</v>
      </c>
      <c r="C116" t="s">
        <v>21</v>
      </c>
      <c r="D116" t="s">
        <v>288</v>
      </c>
      <c r="E116">
        <v>815</v>
      </c>
      <c r="F116" s="20">
        <v>45659</v>
      </c>
      <c r="G116" s="20">
        <v>45659</v>
      </c>
      <c r="H116" s="20">
        <v>45659</v>
      </c>
      <c r="I116" s="20">
        <v>45646</v>
      </c>
      <c r="J116" s="20">
        <v>45646</v>
      </c>
      <c r="K116" t="s">
        <v>95</v>
      </c>
      <c r="L116" t="s">
        <v>142</v>
      </c>
      <c r="M116" t="s">
        <v>290</v>
      </c>
      <c r="N116" t="s">
        <v>291</v>
      </c>
      <c r="O116" t="s">
        <v>89</v>
      </c>
      <c r="P116" t="s">
        <v>90</v>
      </c>
      <c r="Q116" t="s">
        <v>91</v>
      </c>
      <c r="R116" t="s">
        <v>92</v>
      </c>
      <c r="S116" t="s">
        <v>99</v>
      </c>
    </row>
    <row r="117" spans="1:19" x14ac:dyDescent="0.3">
      <c r="A117">
        <v>97635</v>
      </c>
      <c r="B117">
        <v>104</v>
      </c>
      <c r="C117" t="s">
        <v>21</v>
      </c>
      <c r="D117" t="s">
        <v>120</v>
      </c>
      <c r="E117">
        <v>214.8</v>
      </c>
      <c r="F117" s="20">
        <v>45657</v>
      </c>
      <c r="G117" s="20">
        <v>45659</v>
      </c>
      <c r="H117" s="20">
        <v>45659</v>
      </c>
      <c r="I117" s="20">
        <v>45643</v>
      </c>
      <c r="J117" s="20">
        <v>45646</v>
      </c>
      <c r="K117" t="s">
        <v>95</v>
      </c>
      <c r="N117" t="s">
        <v>292</v>
      </c>
      <c r="O117" t="s">
        <v>89</v>
      </c>
      <c r="P117" t="s">
        <v>90</v>
      </c>
      <c r="Q117" t="s">
        <v>91</v>
      </c>
      <c r="R117" t="s">
        <v>92</v>
      </c>
      <c r="S117" t="s">
        <v>99</v>
      </c>
    </row>
    <row r="118" spans="1:19" x14ac:dyDescent="0.3">
      <c r="A118">
        <v>97637</v>
      </c>
      <c r="B118">
        <v>104</v>
      </c>
      <c r="C118" t="s">
        <v>21</v>
      </c>
      <c r="D118" t="s">
        <v>120</v>
      </c>
      <c r="E118">
        <v>1209.25</v>
      </c>
      <c r="F118" s="20">
        <v>45658</v>
      </c>
      <c r="G118" s="20">
        <v>45659</v>
      </c>
      <c r="H118" s="20">
        <v>45659</v>
      </c>
      <c r="I118" s="20">
        <v>45644</v>
      </c>
      <c r="J118" s="20">
        <v>45646</v>
      </c>
      <c r="K118" t="s">
        <v>95</v>
      </c>
      <c r="N118" t="s">
        <v>293</v>
      </c>
      <c r="O118" t="s">
        <v>89</v>
      </c>
      <c r="P118" t="s">
        <v>90</v>
      </c>
      <c r="Q118" t="s">
        <v>91</v>
      </c>
      <c r="R118" t="s">
        <v>92</v>
      </c>
      <c r="S118" t="s">
        <v>99</v>
      </c>
    </row>
    <row r="119" spans="1:19" x14ac:dyDescent="0.3">
      <c r="A119">
        <v>97638</v>
      </c>
      <c r="B119">
        <v>104</v>
      </c>
      <c r="C119" t="s">
        <v>21</v>
      </c>
      <c r="D119" t="s">
        <v>120</v>
      </c>
      <c r="E119">
        <v>766</v>
      </c>
      <c r="F119" s="20">
        <v>45659</v>
      </c>
      <c r="G119" s="20">
        <v>45659</v>
      </c>
      <c r="H119" s="20">
        <v>45659</v>
      </c>
      <c r="I119" s="20">
        <v>45645</v>
      </c>
      <c r="J119" s="20">
        <v>45646</v>
      </c>
      <c r="K119" t="s">
        <v>95</v>
      </c>
      <c r="N119" t="s">
        <v>294</v>
      </c>
      <c r="O119" t="s">
        <v>89</v>
      </c>
      <c r="P119" t="s">
        <v>90</v>
      </c>
      <c r="Q119" t="s">
        <v>91</v>
      </c>
      <c r="R119" t="s">
        <v>92</v>
      </c>
      <c r="S119" t="s">
        <v>99</v>
      </c>
    </row>
    <row r="120" spans="1:19" x14ac:dyDescent="0.3">
      <c r="A120">
        <v>97648</v>
      </c>
      <c r="B120">
        <v>104</v>
      </c>
      <c r="C120" t="s">
        <v>21</v>
      </c>
      <c r="D120" t="s">
        <v>295</v>
      </c>
      <c r="E120">
        <v>2430</v>
      </c>
      <c r="F120" s="20">
        <v>45658</v>
      </c>
      <c r="G120" s="20">
        <v>45659</v>
      </c>
      <c r="H120" s="20">
        <v>45659</v>
      </c>
      <c r="I120" s="20">
        <v>45645</v>
      </c>
      <c r="J120" s="20">
        <v>45646</v>
      </c>
      <c r="K120" t="s">
        <v>95</v>
      </c>
      <c r="N120" t="s">
        <v>296</v>
      </c>
      <c r="O120" t="s">
        <v>89</v>
      </c>
      <c r="P120" t="s">
        <v>90</v>
      </c>
      <c r="Q120" t="s">
        <v>91</v>
      </c>
      <c r="R120" t="s">
        <v>92</v>
      </c>
      <c r="S120" t="s">
        <v>99</v>
      </c>
    </row>
    <row r="121" spans="1:19" x14ac:dyDescent="0.3">
      <c r="A121">
        <v>97650</v>
      </c>
      <c r="B121">
        <v>104</v>
      </c>
      <c r="C121" t="s">
        <v>21</v>
      </c>
      <c r="D121" t="s">
        <v>124</v>
      </c>
      <c r="E121">
        <v>505.5</v>
      </c>
      <c r="F121" s="20">
        <v>45657</v>
      </c>
      <c r="G121" s="20">
        <v>45659</v>
      </c>
      <c r="H121" s="20">
        <v>45659</v>
      </c>
      <c r="I121" s="20">
        <v>45643</v>
      </c>
      <c r="J121" s="20">
        <v>45646</v>
      </c>
      <c r="K121" t="s">
        <v>95</v>
      </c>
      <c r="N121" t="s">
        <v>297</v>
      </c>
      <c r="O121" t="s">
        <v>89</v>
      </c>
      <c r="P121" t="s">
        <v>90</v>
      </c>
      <c r="Q121" t="s">
        <v>91</v>
      </c>
      <c r="R121" t="s">
        <v>92</v>
      </c>
      <c r="S121" t="s">
        <v>99</v>
      </c>
    </row>
    <row r="122" spans="1:19" x14ac:dyDescent="0.3">
      <c r="A122">
        <v>97651</v>
      </c>
      <c r="B122">
        <v>104</v>
      </c>
      <c r="C122" t="s">
        <v>21</v>
      </c>
      <c r="D122" t="s">
        <v>124</v>
      </c>
      <c r="E122">
        <v>207.93</v>
      </c>
      <c r="F122" s="20">
        <v>45658</v>
      </c>
      <c r="G122" s="20">
        <v>45659</v>
      </c>
      <c r="H122" s="20">
        <v>45659</v>
      </c>
      <c r="I122" s="20">
        <v>45644</v>
      </c>
      <c r="J122" s="20">
        <v>45646</v>
      </c>
      <c r="K122" t="s">
        <v>95</v>
      </c>
      <c r="N122" t="s">
        <v>298</v>
      </c>
      <c r="O122" t="s">
        <v>89</v>
      </c>
      <c r="P122" t="s">
        <v>90</v>
      </c>
      <c r="Q122" t="s">
        <v>91</v>
      </c>
      <c r="R122" t="s">
        <v>92</v>
      </c>
      <c r="S122" t="s">
        <v>99</v>
      </c>
    </row>
    <row r="123" spans="1:19" x14ac:dyDescent="0.3">
      <c r="A123">
        <v>97653</v>
      </c>
      <c r="B123">
        <v>104</v>
      </c>
      <c r="C123" t="s">
        <v>21</v>
      </c>
      <c r="D123" t="s">
        <v>299</v>
      </c>
      <c r="E123">
        <v>333.6</v>
      </c>
      <c r="F123" s="20">
        <v>45659</v>
      </c>
      <c r="G123" s="20">
        <v>45659</v>
      </c>
      <c r="H123" s="20">
        <v>45659</v>
      </c>
      <c r="I123" s="20">
        <v>45646</v>
      </c>
      <c r="J123" s="20">
        <v>45646</v>
      </c>
      <c r="K123" t="s">
        <v>95</v>
      </c>
      <c r="N123" t="s">
        <v>300</v>
      </c>
      <c r="O123" t="s">
        <v>89</v>
      </c>
      <c r="P123" t="s">
        <v>90</v>
      </c>
      <c r="Q123" t="s">
        <v>91</v>
      </c>
      <c r="R123" t="s">
        <v>92</v>
      </c>
      <c r="S123" t="s">
        <v>99</v>
      </c>
    </row>
    <row r="124" spans="1:19" x14ac:dyDescent="0.3">
      <c r="A124">
        <v>97659</v>
      </c>
      <c r="B124">
        <v>104</v>
      </c>
      <c r="C124" t="s">
        <v>21</v>
      </c>
      <c r="D124" t="s">
        <v>220</v>
      </c>
      <c r="E124">
        <v>2799</v>
      </c>
      <c r="F124" s="20">
        <v>45659</v>
      </c>
      <c r="G124" s="20">
        <v>45659</v>
      </c>
      <c r="H124" s="20">
        <v>45659</v>
      </c>
      <c r="I124" s="20">
        <v>45645</v>
      </c>
      <c r="J124" s="20">
        <v>45646</v>
      </c>
      <c r="K124" t="s">
        <v>95</v>
      </c>
      <c r="N124" t="s">
        <v>301</v>
      </c>
      <c r="O124" t="s">
        <v>89</v>
      </c>
      <c r="P124" t="s">
        <v>90</v>
      </c>
      <c r="Q124" t="s">
        <v>91</v>
      </c>
      <c r="R124" t="s">
        <v>92</v>
      </c>
      <c r="S124" t="s">
        <v>99</v>
      </c>
    </row>
    <row r="125" spans="1:19" x14ac:dyDescent="0.3">
      <c r="A125">
        <v>97661</v>
      </c>
      <c r="B125">
        <v>104</v>
      </c>
      <c r="C125" t="s">
        <v>21</v>
      </c>
      <c r="D125" t="s">
        <v>204</v>
      </c>
      <c r="E125">
        <v>951.77</v>
      </c>
      <c r="F125" s="20">
        <v>45657</v>
      </c>
      <c r="G125" s="20">
        <v>45659</v>
      </c>
      <c r="H125" s="20">
        <v>45659</v>
      </c>
      <c r="I125" s="20">
        <v>45644</v>
      </c>
      <c r="J125" s="20">
        <v>45646</v>
      </c>
      <c r="K125" t="s">
        <v>95</v>
      </c>
      <c r="L125" t="s">
        <v>96</v>
      </c>
      <c r="M125" t="s">
        <v>116</v>
      </c>
      <c r="N125" t="s">
        <v>302</v>
      </c>
      <c r="O125" t="s">
        <v>89</v>
      </c>
      <c r="P125" t="s">
        <v>90</v>
      </c>
      <c r="Q125" t="s">
        <v>91</v>
      </c>
      <c r="R125" t="s">
        <v>92</v>
      </c>
      <c r="S125" t="s">
        <v>99</v>
      </c>
    </row>
    <row r="126" spans="1:19" x14ac:dyDescent="0.3">
      <c r="A126">
        <v>97662</v>
      </c>
      <c r="B126">
        <v>104</v>
      </c>
      <c r="C126" t="s">
        <v>21</v>
      </c>
      <c r="D126" t="s">
        <v>204</v>
      </c>
      <c r="E126">
        <v>934.21</v>
      </c>
      <c r="F126" s="20">
        <v>45658</v>
      </c>
      <c r="G126" s="20">
        <v>45659</v>
      </c>
      <c r="H126" s="20">
        <v>45659</v>
      </c>
      <c r="I126" s="20">
        <v>45645</v>
      </c>
      <c r="J126" s="20">
        <v>45646</v>
      </c>
      <c r="K126" t="s">
        <v>95</v>
      </c>
      <c r="N126" t="s">
        <v>303</v>
      </c>
      <c r="O126" t="s">
        <v>89</v>
      </c>
      <c r="P126" t="s">
        <v>90</v>
      </c>
      <c r="Q126" t="s">
        <v>91</v>
      </c>
      <c r="R126" t="s">
        <v>92</v>
      </c>
      <c r="S126" t="s">
        <v>99</v>
      </c>
    </row>
    <row r="127" spans="1:19" x14ac:dyDescent="0.3">
      <c r="A127">
        <v>97664</v>
      </c>
      <c r="B127">
        <v>104</v>
      </c>
      <c r="C127" t="s">
        <v>21</v>
      </c>
      <c r="D127" t="s">
        <v>304</v>
      </c>
      <c r="E127">
        <v>1044</v>
      </c>
      <c r="F127" s="20">
        <v>45658</v>
      </c>
      <c r="G127" s="20">
        <v>45659</v>
      </c>
      <c r="H127" s="20">
        <v>45659</v>
      </c>
      <c r="I127" s="20">
        <v>45644</v>
      </c>
      <c r="J127" s="20">
        <v>45646</v>
      </c>
      <c r="K127" t="s">
        <v>95</v>
      </c>
      <c r="N127" t="s">
        <v>305</v>
      </c>
      <c r="O127" t="s">
        <v>89</v>
      </c>
      <c r="P127" t="s">
        <v>90</v>
      </c>
      <c r="Q127" t="s">
        <v>91</v>
      </c>
      <c r="R127" t="s">
        <v>92</v>
      </c>
      <c r="S127" t="s">
        <v>99</v>
      </c>
    </row>
    <row r="128" spans="1:19" x14ac:dyDescent="0.3">
      <c r="A128">
        <v>97665</v>
      </c>
      <c r="B128">
        <v>104</v>
      </c>
      <c r="C128" t="s">
        <v>21</v>
      </c>
      <c r="D128" t="s">
        <v>306</v>
      </c>
      <c r="E128">
        <v>980</v>
      </c>
      <c r="F128" s="20">
        <v>45659</v>
      </c>
      <c r="G128" s="20">
        <v>45659</v>
      </c>
      <c r="H128" s="20">
        <v>45659</v>
      </c>
      <c r="I128" s="20">
        <v>45645</v>
      </c>
      <c r="J128" s="20">
        <v>45646</v>
      </c>
      <c r="K128" t="s">
        <v>95</v>
      </c>
      <c r="L128" t="s">
        <v>96</v>
      </c>
      <c r="M128" t="s">
        <v>116</v>
      </c>
      <c r="N128" t="s">
        <v>307</v>
      </c>
      <c r="O128" t="s">
        <v>89</v>
      </c>
      <c r="P128" t="s">
        <v>90</v>
      </c>
      <c r="Q128" t="s">
        <v>91</v>
      </c>
      <c r="R128" t="s">
        <v>92</v>
      </c>
      <c r="S128" t="s">
        <v>99</v>
      </c>
    </row>
    <row r="129" spans="1:19" x14ac:dyDescent="0.3">
      <c r="A129">
        <v>97666</v>
      </c>
      <c r="B129">
        <v>104</v>
      </c>
      <c r="C129" t="s">
        <v>21</v>
      </c>
      <c r="D129" t="s">
        <v>279</v>
      </c>
      <c r="E129">
        <v>1555</v>
      </c>
      <c r="F129" s="20">
        <v>45657</v>
      </c>
      <c r="G129" s="20">
        <v>45659</v>
      </c>
      <c r="H129" s="20">
        <v>45659</v>
      </c>
      <c r="I129" s="20">
        <v>45644</v>
      </c>
      <c r="J129" s="20">
        <v>45646</v>
      </c>
      <c r="K129" t="s">
        <v>95</v>
      </c>
      <c r="N129" t="s">
        <v>308</v>
      </c>
      <c r="O129" t="s">
        <v>89</v>
      </c>
      <c r="P129" t="s">
        <v>90</v>
      </c>
      <c r="Q129" t="s">
        <v>91</v>
      </c>
      <c r="R129" t="s">
        <v>92</v>
      </c>
      <c r="S129" t="s">
        <v>99</v>
      </c>
    </row>
    <row r="130" spans="1:19" x14ac:dyDescent="0.3">
      <c r="A130">
        <v>97670</v>
      </c>
      <c r="B130">
        <v>104</v>
      </c>
      <c r="C130" t="s">
        <v>21</v>
      </c>
      <c r="D130" t="s">
        <v>139</v>
      </c>
      <c r="E130">
        <v>1711.52</v>
      </c>
      <c r="F130" s="20">
        <v>45659</v>
      </c>
      <c r="G130" s="20">
        <v>45659</v>
      </c>
      <c r="H130" s="20">
        <v>45659</v>
      </c>
      <c r="I130" s="20">
        <v>45644</v>
      </c>
      <c r="J130" s="20">
        <v>45646</v>
      </c>
      <c r="K130" t="s">
        <v>95</v>
      </c>
      <c r="N130" t="s">
        <v>309</v>
      </c>
      <c r="O130" t="s">
        <v>89</v>
      </c>
      <c r="P130" t="s">
        <v>90</v>
      </c>
      <c r="Q130" t="s">
        <v>91</v>
      </c>
      <c r="R130" t="s">
        <v>92</v>
      </c>
      <c r="S130" t="s">
        <v>99</v>
      </c>
    </row>
    <row r="131" spans="1:19" x14ac:dyDescent="0.3">
      <c r="A131">
        <v>97671</v>
      </c>
      <c r="B131">
        <v>104</v>
      </c>
      <c r="C131" t="s">
        <v>21</v>
      </c>
      <c r="D131" t="s">
        <v>231</v>
      </c>
      <c r="E131">
        <v>1417.75</v>
      </c>
      <c r="F131" s="20">
        <v>45657</v>
      </c>
      <c r="G131" s="20">
        <v>45659</v>
      </c>
      <c r="H131" s="20">
        <v>45659</v>
      </c>
      <c r="I131" s="20">
        <v>45644</v>
      </c>
      <c r="J131" s="20">
        <v>45646</v>
      </c>
      <c r="K131" t="s">
        <v>95</v>
      </c>
      <c r="N131" t="s">
        <v>310</v>
      </c>
      <c r="O131" t="s">
        <v>89</v>
      </c>
      <c r="P131" t="s">
        <v>90</v>
      </c>
      <c r="Q131" t="s">
        <v>91</v>
      </c>
      <c r="R131" t="s">
        <v>92</v>
      </c>
      <c r="S131" t="s">
        <v>99</v>
      </c>
    </row>
    <row r="132" spans="1:19" x14ac:dyDescent="0.3">
      <c r="A132">
        <v>97672</v>
      </c>
      <c r="B132">
        <v>104</v>
      </c>
      <c r="C132" t="s">
        <v>21</v>
      </c>
      <c r="D132" t="s">
        <v>225</v>
      </c>
      <c r="E132">
        <v>261.77999999999997</v>
      </c>
      <c r="F132" s="20">
        <v>45658</v>
      </c>
      <c r="G132" s="20">
        <v>45659</v>
      </c>
      <c r="H132" s="20">
        <v>45659</v>
      </c>
      <c r="I132" s="20">
        <v>45645</v>
      </c>
      <c r="J132" s="20">
        <v>45646</v>
      </c>
      <c r="K132" t="s">
        <v>95</v>
      </c>
      <c r="N132" t="s">
        <v>311</v>
      </c>
      <c r="O132" t="s">
        <v>89</v>
      </c>
      <c r="P132" t="s">
        <v>90</v>
      </c>
      <c r="Q132" t="s">
        <v>91</v>
      </c>
      <c r="R132" t="s">
        <v>92</v>
      </c>
      <c r="S132" t="s">
        <v>99</v>
      </c>
    </row>
    <row r="133" spans="1:19" x14ac:dyDescent="0.3">
      <c r="A133">
        <v>94929</v>
      </c>
      <c r="B133">
        <v>104</v>
      </c>
      <c r="C133" t="s">
        <v>21</v>
      </c>
      <c r="D133" t="s">
        <v>191</v>
      </c>
      <c r="E133">
        <v>2165.4</v>
      </c>
      <c r="F133" s="20">
        <v>45657</v>
      </c>
      <c r="G133" s="20">
        <v>45659</v>
      </c>
      <c r="H133" s="20">
        <v>45659</v>
      </c>
      <c r="I133" s="20">
        <v>45636</v>
      </c>
      <c r="J133" s="20">
        <v>45638</v>
      </c>
      <c r="K133" t="s">
        <v>95</v>
      </c>
      <c r="N133" t="s">
        <v>312</v>
      </c>
      <c r="O133" t="s">
        <v>89</v>
      </c>
      <c r="P133" t="s">
        <v>90</v>
      </c>
      <c r="Q133" t="s">
        <v>91</v>
      </c>
      <c r="R133" t="s">
        <v>92</v>
      </c>
      <c r="S133" t="s">
        <v>99</v>
      </c>
    </row>
    <row r="134" spans="1:19" x14ac:dyDescent="0.3">
      <c r="A134">
        <v>95114</v>
      </c>
      <c r="B134">
        <v>104</v>
      </c>
      <c r="C134" t="s">
        <v>21</v>
      </c>
      <c r="D134" t="s">
        <v>94</v>
      </c>
      <c r="E134">
        <v>194.51</v>
      </c>
      <c r="F134" s="20">
        <v>45657</v>
      </c>
      <c r="G134" s="20">
        <v>45659</v>
      </c>
      <c r="H134" s="20">
        <v>45659</v>
      </c>
      <c r="I134" s="20">
        <v>45638</v>
      </c>
      <c r="J134" s="20">
        <v>45639</v>
      </c>
      <c r="K134" t="s">
        <v>95</v>
      </c>
      <c r="N134" t="s">
        <v>313</v>
      </c>
      <c r="O134" t="s">
        <v>89</v>
      </c>
      <c r="P134" t="s">
        <v>90</v>
      </c>
      <c r="Q134" t="s">
        <v>91</v>
      </c>
      <c r="R134" t="s">
        <v>92</v>
      </c>
      <c r="S134" t="s">
        <v>99</v>
      </c>
    </row>
    <row r="135" spans="1:19" x14ac:dyDescent="0.3">
      <c r="A135">
        <v>98136</v>
      </c>
      <c r="B135">
        <v>104</v>
      </c>
      <c r="C135" t="s">
        <v>21</v>
      </c>
      <c r="D135" t="s">
        <v>227</v>
      </c>
      <c r="E135">
        <v>365.5</v>
      </c>
      <c r="F135" s="20">
        <v>45659</v>
      </c>
      <c r="G135" s="20">
        <v>45659</v>
      </c>
      <c r="H135" s="20">
        <v>45659</v>
      </c>
      <c r="I135" s="20">
        <v>45645</v>
      </c>
      <c r="J135" s="20">
        <v>45650</v>
      </c>
      <c r="K135" t="s">
        <v>95</v>
      </c>
      <c r="L135" t="s">
        <v>96</v>
      </c>
      <c r="M135" t="s">
        <v>116</v>
      </c>
      <c r="N135" t="s">
        <v>314</v>
      </c>
      <c r="O135" t="s">
        <v>89</v>
      </c>
      <c r="P135" t="s">
        <v>90</v>
      </c>
      <c r="Q135" t="s">
        <v>91</v>
      </c>
      <c r="R135" t="s">
        <v>92</v>
      </c>
      <c r="S135" t="s">
        <v>99</v>
      </c>
    </row>
    <row r="136" spans="1:19" x14ac:dyDescent="0.3">
      <c r="A136">
        <v>98142</v>
      </c>
      <c r="B136">
        <v>104</v>
      </c>
      <c r="C136" t="s">
        <v>21</v>
      </c>
      <c r="D136" t="s">
        <v>204</v>
      </c>
      <c r="E136">
        <v>1694.39</v>
      </c>
      <c r="F136" s="20">
        <v>45659</v>
      </c>
      <c r="G136" s="20">
        <v>45659</v>
      </c>
      <c r="H136" s="20">
        <v>45659</v>
      </c>
      <c r="I136" s="20">
        <v>45650</v>
      </c>
      <c r="J136" s="20">
        <v>45650</v>
      </c>
      <c r="K136" t="s">
        <v>95</v>
      </c>
      <c r="N136" t="s">
        <v>315</v>
      </c>
      <c r="O136" t="s">
        <v>89</v>
      </c>
      <c r="P136" t="s">
        <v>90</v>
      </c>
      <c r="Q136" t="s">
        <v>91</v>
      </c>
      <c r="R136" t="s">
        <v>92</v>
      </c>
      <c r="S136" t="s">
        <v>99</v>
      </c>
    </row>
    <row r="137" spans="1:19" x14ac:dyDescent="0.3">
      <c r="A137">
        <v>98462</v>
      </c>
      <c r="B137">
        <v>104</v>
      </c>
      <c r="C137" t="s">
        <v>21</v>
      </c>
      <c r="D137" t="s">
        <v>162</v>
      </c>
      <c r="E137">
        <v>1785</v>
      </c>
      <c r="F137" s="20">
        <v>45658</v>
      </c>
      <c r="G137" s="20">
        <v>45659</v>
      </c>
      <c r="H137" s="20">
        <v>45659</v>
      </c>
      <c r="I137" s="20">
        <v>45647</v>
      </c>
      <c r="J137" s="20">
        <v>45652</v>
      </c>
      <c r="K137" t="s">
        <v>95</v>
      </c>
      <c r="L137" t="s">
        <v>96</v>
      </c>
      <c r="M137" t="s">
        <v>116</v>
      </c>
      <c r="N137" t="s">
        <v>316</v>
      </c>
      <c r="O137" t="s">
        <v>89</v>
      </c>
      <c r="P137" t="s">
        <v>90</v>
      </c>
      <c r="Q137" t="s">
        <v>91</v>
      </c>
      <c r="R137" t="s">
        <v>92</v>
      </c>
      <c r="S137" t="s">
        <v>99</v>
      </c>
    </row>
    <row r="138" spans="1:19" x14ac:dyDescent="0.3">
      <c r="A138">
        <v>98472</v>
      </c>
      <c r="B138">
        <v>104</v>
      </c>
      <c r="C138" t="s">
        <v>21</v>
      </c>
      <c r="D138" t="s">
        <v>317</v>
      </c>
      <c r="E138">
        <v>719.1</v>
      </c>
      <c r="F138" s="20">
        <v>45652</v>
      </c>
      <c r="G138" s="20">
        <v>45659</v>
      </c>
      <c r="H138" s="20">
        <v>45659</v>
      </c>
      <c r="I138" s="20">
        <v>45652</v>
      </c>
      <c r="J138" s="20">
        <v>45652</v>
      </c>
      <c r="K138" t="s">
        <v>85</v>
      </c>
      <c r="N138" t="s">
        <v>318</v>
      </c>
      <c r="O138" t="s">
        <v>89</v>
      </c>
      <c r="P138" t="s">
        <v>90</v>
      </c>
      <c r="Q138" t="s">
        <v>91</v>
      </c>
      <c r="R138" t="s">
        <v>92</v>
      </c>
    </row>
    <row r="139" spans="1:19" x14ac:dyDescent="0.3">
      <c r="A139">
        <v>93594</v>
      </c>
      <c r="B139">
        <v>104</v>
      </c>
      <c r="C139" t="s">
        <v>21</v>
      </c>
      <c r="D139" t="s">
        <v>319</v>
      </c>
      <c r="E139">
        <v>399.5</v>
      </c>
      <c r="F139" s="20">
        <v>45659</v>
      </c>
      <c r="G139" s="20">
        <v>45659</v>
      </c>
      <c r="H139" s="20">
        <v>45659</v>
      </c>
      <c r="I139" s="20">
        <v>45632</v>
      </c>
      <c r="J139" s="20">
        <v>45632</v>
      </c>
      <c r="K139" t="s">
        <v>95</v>
      </c>
      <c r="N139" t="s">
        <v>320</v>
      </c>
      <c r="O139" t="s">
        <v>89</v>
      </c>
      <c r="P139" t="s">
        <v>90</v>
      </c>
      <c r="Q139" t="s">
        <v>91</v>
      </c>
      <c r="R139" t="s">
        <v>92</v>
      </c>
      <c r="S139" t="s">
        <v>99</v>
      </c>
    </row>
    <row r="140" spans="1:19" x14ac:dyDescent="0.3">
      <c r="A140">
        <v>77988</v>
      </c>
      <c r="B140">
        <v>104</v>
      </c>
      <c r="C140" t="s">
        <v>21</v>
      </c>
      <c r="D140" t="s">
        <v>321</v>
      </c>
      <c r="E140">
        <v>2582.6999999999998</v>
      </c>
      <c r="F140" s="20">
        <v>45657</v>
      </c>
      <c r="G140" s="20">
        <v>45659</v>
      </c>
      <c r="H140" s="20">
        <v>45659</v>
      </c>
      <c r="I140" s="20">
        <v>45597</v>
      </c>
      <c r="J140" s="20">
        <v>45562</v>
      </c>
      <c r="K140" t="s">
        <v>95</v>
      </c>
      <c r="L140" t="s">
        <v>322</v>
      </c>
      <c r="M140" t="s">
        <v>323</v>
      </c>
      <c r="N140" t="s">
        <v>324</v>
      </c>
      <c r="O140" t="s">
        <v>89</v>
      </c>
      <c r="P140" t="s">
        <v>90</v>
      </c>
      <c r="Q140" t="s">
        <v>91</v>
      </c>
      <c r="R140" t="s">
        <v>92</v>
      </c>
      <c r="S140" t="s">
        <v>99</v>
      </c>
    </row>
    <row r="141" spans="1:19" x14ac:dyDescent="0.3">
      <c r="A141">
        <v>91277</v>
      </c>
      <c r="B141">
        <v>104</v>
      </c>
      <c r="C141" t="s">
        <v>21</v>
      </c>
      <c r="D141" t="s">
        <v>325</v>
      </c>
      <c r="E141">
        <v>4500</v>
      </c>
      <c r="F141" s="20">
        <v>45659</v>
      </c>
      <c r="G141" s="20">
        <v>45659</v>
      </c>
      <c r="H141" s="20">
        <v>45659</v>
      </c>
      <c r="I141" s="20">
        <v>45631</v>
      </c>
      <c r="J141" s="20">
        <v>45631</v>
      </c>
      <c r="K141" t="s">
        <v>85</v>
      </c>
      <c r="L141" t="s">
        <v>236</v>
      </c>
      <c r="M141" t="s">
        <v>326</v>
      </c>
      <c r="N141" t="s">
        <v>327</v>
      </c>
      <c r="O141" t="s">
        <v>89</v>
      </c>
      <c r="P141" t="s">
        <v>90</v>
      </c>
      <c r="Q141" t="s">
        <v>91</v>
      </c>
      <c r="R141" t="s">
        <v>92</v>
      </c>
      <c r="S141" t="s">
        <v>99</v>
      </c>
    </row>
    <row r="142" spans="1:19" x14ac:dyDescent="0.3">
      <c r="A142">
        <v>91400</v>
      </c>
      <c r="B142">
        <v>104</v>
      </c>
      <c r="C142" t="s">
        <v>21</v>
      </c>
      <c r="D142" t="s">
        <v>252</v>
      </c>
      <c r="E142">
        <v>9523.92</v>
      </c>
      <c r="F142" s="20">
        <v>45659</v>
      </c>
      <c r="G142" s="20">
        <v>45659</v>
      </c>
      <c r="H142" s="20">
        <v>45659</v>
      </c>
      <c r="I142" s="20">
        <v>45629</v>
      </c>
      <c r="J142" s="20">
        <v>45631</v>
      </c>
      <c r="K142" t="s">
        <v>95</v>
      </c>
      <c r="N142" t="s">
        <v>328</v>
      </c>
      <c r="O142" t="s">
        <v>89</v>
      </c>
      <c r="P142" t="s">
        <v>90</v>
      </c>
      <c r="Q142" t="s">
        <v>91</v>
      </c>
      <c r="R142" t="s">
        <v>92</v>
      </c>
      <c r="S142" t="s">
        <v>99</v>
      </c>
    </row>
    <row r="143" spans="1:19" x14ac:dyDescent="0.3">
      <c r="A143">
        <v>91466</v>
      </c>
      <c r="B143">
        <v>104</v>
      </c>
      <c r="C143" t="s">
        <v>21</v>
      </c>
      <c r="D143" t="s">
        <v>155</v>
      </c>
      <c r="E143">
        <v>394.5</v>
      </c>
      <c r="F143" s="20">
        <v>45659</v>
      </c>
      <c r="G143" s="20">
        <v>45659</v>
      </c>
      <c r="H143" s="20">
        <v>45659</v>
      </c>
      <c r="I143" s="20">
        <v>45631</v>
      </c>
      <c r="J143" s="20">
        <v>45631</v>
      </c>
      <c r="K143" t="s">
        <v>95</v>
      </c>
      <c r="N143" t="s">
        <v>329</v>
      </c>
      <c r="O143" t="s">
        <v>89</v>
      </c>
      <c r="P143" t="s">
        <v>90</v>
      </c>
      <c r="Q143" t="s">
        <v>91</v>
      </c>
      <c r="R143" t="s">
        <v>92</v>
      </c>
      <c r="S143" t="s">
        <v>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8"/>
  <sheetViews>
    <sheetView workbookViewId="0"/>
  </sheetViews>
  <sheetFormatPr defaultRowHeight="14.4" x14ac:dyDescent="0.3"/>
  <sheetData>
    <row r="1" spans="1:24" x14ac:dyDescent="0.3">
      <c r="A1" t="s">
        <v>330</v>
      </c>
      <c r="B1" t="s">
        <v>67</v>
      </c>
      <c r="C1" t="s">
        <v>16</v>
      </c>
      <c r="D1" t="s">
        <v>15</v>
      </c>
      <c r="E1" t="s">
        <v>83</v>
      </c>
      <c r="F1" t="s">
        <v>68</v>
      </c>
      <c r="G1" t="s">
        <v>331</v>
      </c>
      <c r="H1" t="s">
        <v>332</v>
      </c>
      <c r="I1" t="s">
        <v>333</v>
      </c>
      <c r="J1" t="s">
        <v>60</v>
      </c>
      <c r="K1" t="s">
        <v>58</v>
      </c>
      <c r="L1" t="s">
        <v>334</v>
      </c>
      <c r="M1" t="s">
        <v>335</v>
      </c>
      <c r="N1" t="s">
        <v>336</v>
      </c>
      <c r="O1" t="s">
        <v>337</v>
      </c>
      <c r="P1" t="s">
        <v>73</v>
      </c>
      <c r="Q1" t="s">
        <v>74</v>
      </c>
      <c r="R1" t="s">
        <v>75</v>
      </c>
      <c r="S1" t="s">
        <v>76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</row>
    <row r="2" spans="1:24" x14ac:dyDescent="0.3">
      <c r="A2">
        <v>6983</v>
      </c>
      <c r="B2">
        <v>97655</v>
      </c>
      <c r="C2" t="s">
        <v>21</v>
      </c>
      <c r="D2">
        <v>104</v>
      </c>
      <c r="F2" t="s">
        <v>338</v>
      </c>
      <c r="G2" t="s">
        <v>339</v>
      </c>
      <c r="H2">
        <v>2</v>
      </c>
      <c r="I2">
        <v>2</v>
      </c>
      <c r="J2">
        <v>124.75</v>
      </c>
      <c r="K2" s="20">
        <v>45667</v>
      </c>
      <c r="L2" s="20">
        <v>45667</v>
      </c>
      <c r="M2" s="20">
        <v>45667</v>
      </c>
      <c r="N2">
        <v>249.5</v>
      </c>
      <c r="O2">
        <v>249.5</v>
      </c>
      <c r="P2" s="20">
        <v>45646</v>
      </c>
      <c r="Q2" t="s">
        <v>95</v>
      </c>
      <c r="T2" t="s">
        <v>89</v>
      </c>
      <c r="U2" t="s">
        <v>90</v>
      </c>
      <c r="V2" t="s">
        <v>91</v>
      </c>
      <c r="W2" t="s">
        <v>340</v>
      </c>
      <c r="X2" t="s">
        <v>99</v>
      </c>
    </row>
    <row r="3" spans="1:24" x14ac:dyDescent="0.3">
      <c r="A3">
        <v>7011</v>
      </c>
      <c r="B3">
        <v>98139</v>
      </c>
      <c r="C3" t="s">
        <v>21</v>
      </c>
      <c r="D3">
        <v>104</v>
      </c>
      <c r="F3" t="s">
        <v>341</v>
      </c>
      <c r="G3" t="s">
        <v>339</v>
      </c>
      <c r="H3">
        <v>3</v>
      </c>
      <c r="I3">
        <v>2</v>
      </c>
      <c r="J3">
        <v>3741.77</v>
      </c>
      <c r="K3" s="20">
        <v>45667</v>
      </c>
      <c r="L3" s="20">
        <v>45667</v>
      </c>
      <c r="M3" s="20">
        <v>45667</v>
      </c>
      <c r="N3">
        <v>11225.3</v>
      </c>
      <c r="O3">
        <v>11225.3</v>
      </c>
      <c r="P3" s="20">
        <v>45650</v>
      </c>
      <c r="Q3" t="s">
        <v>95</v>
      </c>
      <c r="T3" t="s">
        <v>89</v>
      </c>
      <c r="U3" t="s">
        <v>90</v>
      </c>
      <c r="V3" t="s">
        <v>91</v>
      </c>
      <c r="W3" t="s">
        <v>340</v>
      </c>
      <c r="X3" t="s">
        <v>99</v>
      </c>
    </row>
    <row r="4" spans="1:24" x14ac:dyDescent="0.3">
      <c r="A4">
        <v>6814</v>
      </c>
      <c r="B4">
        <v>94956</v>
      </c>
      <c r="C4" t="s">
        <v>21</v>
      </c>
      <c r="D4">
        <v>104</v>
      </c>
      <c r="F4" t="s">
        <v>319</v>
      </c>
      <c r="G4" t="s">
        <v>339</v>
      </c>
      <c r="H4">
        <v>4</v>
      </c>
      <c r="I4">
        <v>1</v>
      </c>
      <c r="J4">
        <v>1395.69</v>
      </c>
      <c r="K4" s="20">
        <v>45666</v>
      </c>
      <c r="L4" s="20">
        <v>45666</v>
      </c>
      <c r="M4" s="20">
        <v>45666</v>
      </c>
      <c r="N4">
        <v>5582.75</v>
      </c>
      <c r="O4">
        <v>5582.75</v>
      </c>
      <c r="P4" s="20">
        <v>45638</v>
      </c>
      <c r="Q4" t="s">
        <v>95</v>
      </c>
      <c r="T4" t="s">
        <v>89</v>
      </c>
      <c r="U4" t="s">
        <v>90</v>
      </c>
      <c r="V4" t="s">
        <v>91</v>
      </c>
      <c r="W4" t="s">
        <v>340</v>
      </c>
      <c r="X4" t="s">
        <v>99</v>
      </c>
    </row>
    <row r="5" spans="1:24" x14ac:dyDescent="0.3">
      <c r="A5">
        <v>6987</v>
      </c>
      <c r="B5">
        <v>97668</v>
      </c>
      <c r="C5" t="s">
        <v>21</v>
      </c>
      <c r="D5">
        <v>104</v>
      </c>
      <c r="F5" t="s">
        <v>342</v>
      </c>
      <c r="G5" t="s">
        <v>339</v>
      </c>
      <c r="H5">
        <v>3</v>
      </c>
      <c r="I5">
        <v>2</v>
      </c>
      <c r="J5">
        <v>1589.67</v>
      </c>
      <c r="K5" s="20">
        <v>45666</v>
      </c>
      <c r="L5" s="20">
        <v>45666</v>
      </c>
      <c r="M5" s="20">
        <v>45666</v>
      </c>
      <c r="N5">
        <v>4769</v>
      </c>
      <c r="O5">
        <v>4769</v>
      </c>
      <c r="P5" s="20">
        <v>45646</v>
      </c>
      <c r="Q5" t="s">
        <v>95</v>
      </c>
      <c r="R5" t="s">
        <v>96</v>
      </c>
      <c r="S5" t="s">
        <v>116</v>
      </c>
      <c r="T5" t="s">
        <v>89</v>
      </c>
      <c r="U5" t="s">
        <v>90</v>
      </c>
      <c r="V5" t="s">
        <v>91</v>
      </c>
      <c r="W5" t="s">
        <v>340</v>
      </c>
      <c r="X5" t="s">
        <v>99</v>
      </c>
    </row>
    <row r="6" spans="1:24" x14ac:dyDescent="0.3">
      <c r="A6">
        <v>7086</v>
      </c>
      <c r="B6">
        <v>98701</v>
      </c>
      <c r="C6" t="s">
        <v>21</v>
      </c>
      <c r="D6">
        <v>104</v>
      </c>
      <c r="F6" t="s">
        <v>295</v>
      </c>
      <c r="G6" t="s">
        <v>339</v>
      </c>
      <c r="H6">
        <v>2</v>
      </c>
      <c r="I6">
        <v>1</v>
      </c>
      <c r="J6">
        <v>4027.5</v>
      </c>
      <c r="K6" s="20">
        <v>45666</v>
      </c>
      <c r="L6" s="20">
        <v>45666</v>
      </c>
      <c r="M6" s="20">
        <v>45666</v>
      </c>
      <c r="N6">
        <v>8055</v>
      </c>
      <c r="O6">
        <v>8055</v>
      </c>
      <c r="P6" s="20">
        <v>45653</v>
      </c>
      <c r="Q6" t="s">
        <v>95</v>
      </c>
      <c r="T6" t="s">
        <v>89</v>
      </c>
      <c r="U6" t="s">
        <v>90</v>
      </c>
      <c r="V6" t="s">
        <v>91</v>
      </c>
      <c r="W6" t="s">
        <v>340</v>
      </c>
      <c r="X6" t="s">
        <v>99</v>
      </c>
    </row>
    <row r="7" spans="1:24" x14ac:dyDescent="0.3">
      <c r="A7">
        <v>6790</v>
      </c>
      <c r="B7">
        <v>94874</v>
      </c>
      <c r="C7" t="s">
        <v>21</v>
      </c>
      <c r="D7">
        <v>104</v>
      </c>
      <c r="F7" t="s">
        <v>343</v>
      </c>
      <c r="G7" t="s">
        <v>339</v>
      </c>
      <c r="H7">
        <v>4</v>
      </c>
      <c r="I7">
        <v>1</v>
      </c>
      <c r="J7">
        <v>1357.97</v>
      </c>
      <c r="K7" s="20">
        <v>45665</v>
      </c>
      <c r="L7" s="20">
        <v>45665</v>
      </c>
      <c r="M7" s="20">
        <v>45665</v>
      </c>
      <c r="N7">
        <v>5431.87</v>
      </c>
      <c r="O7">
        <v>5431.87</v>
      </c>
      <c r="P7" s="20">
        <v>45638</v>
      </c>
      <c r="Q7" t="s">
        <v>95</v>
      </c>
      <c r="T7" t="s">
        <v>89</v>
      </c>
      <c r="U7" t="s">
        <v>90</v>
      </c>
      <c r="V7" t="s">
        <v>91</v>
      </c>
      <c r="W7" t="s">
        <v>340</v>
      </c>
      <c r="X7" t="s">
        <v>99</v>
      </c>
    </row>
    <row r="8" spans="1:24" x14ac:dyDescent="0.3">
      <c r="A8">
        <v>6457</v>
      </c>
      <c r="B8">
        <v>91425</v>
      </c>
      <c r="C8" t="s">
        <v>21</v>
      </c>
      <c r="D8">
        <v>104</v>
      </c>
      <c r="F8" t="s">
        <v>94</v>
      </c>
      <c r="G8" t="s">
        <v>339</v>
      </c>
      <c r="H8">
        <v>4</v>
      </c>
      <c r="I8">
        <v>3</v>
      </c>
      <c r="J8">
        <v>3285.86</v>
      </c>
      <c r="K8" s="20">
        <v>45664</v>
      </c>
      <c r="L8" s="20">
        <v>45664</v>
      </c>
      <c r="M8" s="20">
        <v>45664</v>
      </c>
      <c r="N8">
        <v>13143.44</v>
      </c>
      <c r="O8">
        <v>13143.44</v>
      </c>
      <c r="P8" s="20">
        <v>45631</v>
      </c>
      <c r="Q8" t="s">
        <v>95</v>
      </c>
      <c r="T8" t="s">
        <v>89</v>
      </c>
      <c r="U8" t="s">
        <v>90</v>
      </c>
      <c r="V8" t="s">
        <v>91</v>
      </c>
      <c r="W8" t="s">
        <v>340</v>
      </c>
      <c r="X8" t="s">
        <v>99</v>
      </c>
    </row>
    <row r="9" spans="1:24" x14ac:dyDescent="0.3">
      <c r="A9">
        <v>6809</v>
      </c>
      <c r="B9">
        <v>94939</v>
      </c>
      <c r="C9" t="s">
        <v>21</v>
      </c>
      <c r="D9">
        <v>104</v>
      </c>
      <c r="F9" t="s">
        <v>94</v>
      </c>
      <c r="G9" t="s">
        <v>339</v>
      </c>
      <c r="H9">
        <v>4</v>
      </c>
      <c r="I9">
        <v>2</v>
      </c>
      <c r="J9">
        <v>3390.51</v>
      </c>
      <c r="K9" s="20">
        <v>45664</v>
      </c>
      <c r="L9" s="20">
        <v>45664</v>
      </c>
      <c r="M9" s="20">
        <v>45664</v>
      </c>
      <c r="N9">
        <v>13562.03</v>
      </c>
      <c r="O9">
        <v>13562.03</v>
      </c>
      <c r="P9" s="20">
        <v>45638</v>
      </c>
      <c r="Q9" t="s">
        <v>95</v>
      </c>
      <c r="T9" t="s">
        <v>89</v>
      </c>
      <c r="U9" t="s">
        <v>90</v>
      </c>
      <c r="V9" t="s">
        <v>91</v>
      </c>
      <c r="W9" t="s">
        <v>340</v>
      </c>
      <c r="X9" t="s">
        <v>99</v>
      </c>
    </row>
    <row r="10" spans="1:24" x14ac:dyDescent="0.3">
      <c r="A10">
        <v>6977</v>
      </c>
      <c r="B10">
        <v>97639</v>
      </c>
      <c r="C10" t="s">
        <v>21</v>
      </c>
      <c r="D10">
        <v>104</v>
      </c>
      <c r="F10" t="s">
        <v>122</v>
      </c>
      <c r="G10" t="s">
        <v>339</v>
      </c>
      <c r="H10">
        <v>2</v>
      </c>
      <c r="I10">
        <v>2</v>
      </c>
      <c r="J10">
        <v>4389.29</v>
      </c>
      <c r="K10" s="20">
        <v>45664</v>
      </c>
      <c r="L10" s="20">
        <v>45664</v>
      </c>
      <c r="M10" s="20">
        <v>45664</v>
      </c>
      <c r="N10">
        <v>8778.57</v>
      </c>
      <c r="O10">
        <v>8778.57</v>
      </c>
      <c r="P10" s="20">
        <v>45646</v>
      </c>
      <c r="Q10" t="s">
        <v>95</v>
      </c>
      <c r="T10" t="s">
        <v>89</v>
      </c>
      <c r="U10" t="s">
        <v>90</v>
      </c>
      <c r="V10" t="s">
        <v>91</v>
      </c>
      <c r="W10" t="s">
        <v>340</v>
      </c>
      <c r="X10" t="s">
        <v>99</v>
      </c>
    </row>
    <row r="11" spans="1:24" x14ac:dyDescent="0.3">
      <c r="A11">
        <v>6978</v>
      </c>
      <c r="B11">
        <v>97644</v>
      </c>
      <c r="C11" t="s">
        <v>21</v>
      </c>
      <c r="D11">
        <v>104</v>
      </c>
      <c r="F11" t="s">
        <v>94</v>
      </c>
      <c r="G11" t="s">
        <v>339</v>
      </c>
      <c r="H11">
        <v>4</v>
      </c>
      <c r="I11">
        <v>1</v>
      </c>
      <c r="J11">
        <v>3635.9</v>
      </c>
      <c r="K11" s="20">
        <v>45664</v>
      </c>
      <c r="L11" s="20">
        <v>45664</v>
      </c>
      <c r="M11" s="20">
        <v>45664</v>
      </c>
      <c r="N11">
        <v>14543.6</v>
      </c>
      <c r="O11">
        <v>14543.6</v>
      </c>
      <c r="P11" s="20">
        <v>45646</v>
      </c>
      <c r="Q11" t="s">
        <v>95</v>
      </c>
      <c r="T11" t="s">
        <v>89</v>
      </c>
      <c r="U11" t="s">
        <v>90</v>
      </c>
      <c r="V11" t="s">
        <v>91</v>
      </c>
      <c r="W11" t="s">
        <v>340</v>
      </c>
      <c r="X11" t="s">
        <v>99</v>
      </c>
    </row>
    <row r="12" spans="1:24" x14ac:dyDescent="0.3">
      <c r="A12">
        <v>6985</v>
      </c>
      <c r="B12">
        <v>97656</v>
      </c>
      <c r="C12" t="s">
        <v>21</v>
      </c>
      <c r="D12">
        <v>104</v>
      </c>
      <c r="F12" t="s">
        <v>341</v>
      </c>
      <c r="G12" t="s">
        <v>339</v>
      </c>
      <c r="H12">
        <v>2</v>
      </c>
      <c r="I12">
        <v>2</v>
      </c>
      <c r="J12">
        <v>2886.84</v>
      </c>
      <c r="K12" s="20">
        <v>45664</v>
      </c>
      <c r="L12" s="20">
        <v>45664</v>
      </c>
      <c r="M12" s="20">
        <v>45664</v>
      </c>
      <c r="N12">
        <v>5773.68</v>
      </c>
      <c r="O12">
        <v>5773.68</v>
      </c>
      <c r="P12" s="20">
        <v>45646</v>
      </c>
      <c r="Q12" t="s">
        <v>95</v>
      </c>
      <c r="T12" t="s">
        <v>89</v>
      </c>
      <c r="U12" t="s">
        <v>90</v>
      </c>
      <c r="V12" t="s">
        <v>91</v>
      </c>
      <c r="W12" t="s">
        <v>340</v>
      </c>
      <c r="X12" t="s">
        <v>99</v>
      </c>
    </row>
    <row r="13" spans="1:24" x14ac:dyDescent="0.3">
      <c r="A13">
        <v>5639</v>
      </c>
      <c r="B13">
        <v>83019</v>
      </c>
      <c r="C13" t="s">
        <v>21</v>
      </c>
      <c r="D13">
        <v>104</v>
      </c>
      <c r="F13" t="s">
        <v>343</v>
      </c>
      <c r="G13" t="s">
        <v>339</v>
      </c>
      <c r="H13">
        <v>4</v>
      </c>
      <c r="I13">
        <v>4</v>
      </c>
      <c r="J13">
        <v>1293.6199999999999</v>
      </c>
      <c r="K13" s="20">
        <v>45663</v>
      </c>
      <c r="L13" s="20">
        <v>45663</v>
      </c>
      <c r="M13" s="20">
        <v>45663</v>
      </c>
      <c r="N13">
        <v>5174.45</v>
      </c>
      <c r="O13">
        <v>5174.45</v>
      </c>
      <c r="P13" s="20">
        <v>45590</v>
      </c>
      <c r="Q13" t="s">
        <v>95</v>
      </c>
      <c r="T13" t="s">
        <v>89</v>
      </c>
      <c r="U13" t="s">
        <v>90</v>
      </c>
      <c r="V13" t="s">
        <v>91</v>
      </c>
      <c r="W13" t="s">
        <v>340</v>
      </c>
      <c r="X13" t="s">
        <v>99</v>
      </c>
    </row>
    <row r="14" spans="1:24" x14ac:dyDescent="0.3">
      <c r="A14">
        <v>5808</v>
      </c>
      <c r="B14">
        <v>85273</v>
      </c>
      <c r="C14" t="s">
        <v>21</v>
      </c>
      <c r="D14">
        <v>104</v>
      </c>
      <c r="F14" t="s">
        <v>343</v>
      </c>
      <c r="G14" t="s">
        <v>339</v>
      </c>
      <c r="H14">
        <v>4</v>
      </c>
      <c r="I14">
        <v>3</v>
      </c>
      <c r="J14">
        <v>1717.07</v>
      </c>
      <c r="K14" s="20">
        <v>45663</v>
      </c>
      <c r="L14" s="20">
        <v>45663</v>
      </c>
      <c r="M14" s="20">
        <v>45663</v>
      </c>
      <c r="N14">
        <v>6868.26</v>
      </c>
      <c r="O14">
        <v>6868.26</v>
      </c>
      <c r="P14" s="20">
        <v>45603</v>
      </c>
      <c r="Q14" t="s">
        <v>95</v>
      </c>
      <c r="T14" t="s">
        <v>89</v>
      </c>
      <c r="U14" t="s">
        <v>90</v>
      </c>
      <c r="V14" t="s">
        <v>91</v>
      </c>
      <c r="W14" t="s">
        <v>340</v>
      </c>
      <c r="X14" t="s">
        <v>99</v>
      </c>
    </row>
    <row r="15" spans="1:24" x14ac:dyDescent="0.3">
      <c r="A15">
        <v>5221</v>
      </c>
      <c r="B15">
        <v>80522</v>
      </c>
      <c r="C15" t="s">
        <v>21</v>
      </c>
      <c r="D15">
        <v>104</v>
      </c>
      <c r="F15" t="s">
        <v>343</v>
      </c>
      <c r="G15" t="s">
        <v>339</v>
      </c>
      <c r="H15">
        <v>4</v>
      </c>
      <c r="I15">
        <v>4</v>
      </c>
      <c r="J15">
        <v>1324.45</v>
      </c>
      <c r="K15" s="20">
        <v>45663</v>
      </c>
      <c r="L15" s="20">
        <v>45663</v>
      </c>
      <c r="M15" s="20">
        <v>45663</v>
      </c>
      <c r="N15">
        <v>5297.8</v>
      </c>
      <c r="O15">
        <v>5297.8</v>
      </c>
      <c r="P15" s="20">
        <v>45576</v>
      </c>
      <c r="Q15" t="s">
        <v>95</v>
      </c>
      <c r="T15" t="s">
        <v>89</v>
      </c>
      <c r="U15" t="s">
        <v>90</v>
      </c>
      <c r="V15" t="s">
        <v>91</v>
      </c>
      <c r="W15" t="s">
        <v>340</v>
      </c>
      <c r="X15" t="s">
        <v>99</v>
      </c>
    </row>
    <row r="16" spans="1:24" x14ac:dyDescent="0.3">
      <c r="A16">
        <v>6702</v>
      </c>
      <c r="B16">
        <v>94035</v>
      </c>
      <c r="C16" t="s">
        <v>21</v>
      </c>
      <c r="D16">
        <v>104</v>
      </c>
      <c r="F16" t="s">
        <v>127</v>
      </c>
      <c r="G16" t="s">
        <v>339</v>
      </c>
      <c r="H16">
        <v>3</v>
      </c>
      <c r="I16">
        <v>3</v>
      </c>
      <c r="J16">
        <v>3515.07</v>
      </c>
      <c r="K16" s="20">
        <v>45663</v>
      </c>
      <c r="L16" s="20">
        <v>45663</v>
      </c>
      <c r="M16" s="20">
        <v>45663</v>
      </c>
      <c r="N16">
        <v>10545.21</v>
      </c>
      <c r="O16">
        <v>10545.21</v>
      </c>
      <c r="P16" s="20">
        <v>45636</v>
      </c>
      <c r="Q16" t="s">
        <v>95</v>
      </c>
      <c r="T16" t="s">
        <v>89</v>
      </c>
      <c r="U16" t="s">
        <v>90</v>
      </c>
      <c r="V16" t="s">
        <v>91</v>
      </c>
      <c r="W16" t="s">
        <v>340</v>
      </c>
      <c r="X16" t="s">
        <v>99</v>
      </c>
    </row>
    <row r="17" spans="1:24" x14ac:dyDescent="0.3">
      <c r="A17">
        <v>6827</v>
      </c>
      <c r="B17">
        <v>95113</v>
      </c>
      <c r="C17" t="s">
        <v>21</v>
      </c>
      <c r="D17">
        <v>104</v>
      </c>
      <c r="F17" t="s">
        <v>122</v>
      </c>
      <c r="G17" t="s">
        <v>339</v>
      </c>
      <c r="H17">
        <v>2</v>
      </c>
      <c r="I17">
        <v>2</v>
      </c>
      <c r="J17">
        <v>6098.61</v>
      </c>
      <c r="K17" s="20">
        <v>45663</v>
      </c>
      <c r="L17" s="20">
        <v>45663</v>
      </c>
      <c r="M17" s="20">
        <v>45663</v>
      </c>
      <c r="N17">
        <v>12197.21</v>
      </c>
      <c r="O17">
        <v>12197.21</v>
      </c>
      <c r="P17" s="20">
        <v>45639</v>
      </c>
      <c r="Q17" t="s">
        <v>95</v>
      </c>
      <c r="T17" t="s">
        <v>89</v>
      </c>
      <c r="U17" t="s">
        <v>90</v>
      </c>
      <c r="V17" t="s">
        <v>91</v>
      </c>
      <c r="W17" t="s">
        <v>340</v>
      </c>
      <c r="X17" t="s">
        <v>99</v>
      </c>
    </row>
    <row r="18" spans="1:24" x14ac:dyDescent="0.3">
      <c r="A18">
        <v>6866</v>
      </c>
      <c r="B18">
        <v>96035</v>
      </c>
      <c r="C18" t="s">
        <v>21</v>
      </c>
      <c r="D18">
        <v>104</v>
      </c>
      <c r="F18" t="s">
        <v>127</v>
      </c>
      <c r="G18" t="s">
        <v>339</v>
      </c>
      <c r="H18">
        <v>3</v>
      </c>
      <c r="I18">
        <v>2</v>
      </c>
      <c r="J18">
        <v>4533.3900000000003</v>
      </c>
      <c r="K18" s="20">
        <v>45663</v>
      </c>
      <c r="L18" s="20">
        <v>45663</v>
      </c>
      <c r="M18" s="20">
        <v>45663</v>
      </c>
      <c r="N18">
        <v>13600.17</v>
      </c>
      <c r="O18">
        <v>13600.17</v>
      </c>
      <c r="P18" s="20">
        <v>45643</v>
      </c>
      <c r="Q18" t="s">
        <v>95</v>
      </c>
      <c r="T18" t="s">
        <v>89</v>
      </c>
      <c r="U18" t="s">
        <v>90</v>
      </c>
      <c r="V18" t="s">
        <v>91</v>
      </c>
      <c r="W18" t="s">
        <v>340</v>
      </c>
      <c r="X18" t="s">
        <v>99</v>
      </c>
    </row>
    <row r="19" spans="1:24" x14ac:dyDescent="0.3">
      <c r="A19">
        <v>6982</v>
      </c>
      <c r="B19">
        <v>97655</v>
      </c>
      <c r="C19" t="s">
        <v>21</v>
      </c>
      <c r="D19">
        <v>104</v>
      </c>
      <c r="F19" t="s">
        <v>338</v>
      </c>
      <c r="G19" t="s">
        <v>339</v>
      </c>
      <c r="H19">
        <v>2</v>
      </c>
      <c r="I19">
        <v>1</v>
      </c>
      <c r="J19">
        <v>124.75</v>
      </c>
      <c r="K19" s="20">
        <v>45660</v>
      </c>
      <c r="L19" s="20">
        <v>45660</v>
      </c>
      <c r="M19" s="20">
        <v>45660</v>
      </c>
      <c r="N19">
        <v>249.5</v>
      </c>
      <c r="O19">
        <v>249.5</v>
      </c>
      <c r="P19" s="20">
        <v>45646</v>
      </c>
      <c r="Q19" t="s">
        <v>95</v>
      </c>
      <c r="T19" t="s">
        <v>89</v>
      </c>
      <c r="U19" t="s">
        <v>90</v>
      </c>
      <c r="V19" t="s">
        <v>91</v>
      </c>
      <c r="W19" t="s">
        <v>340</v>
      </c>
      <c r="X19" t="s">
        <v>99</v>
      </c>
    </row>
    <row r="20" spans="1:24" x14ac:dyDescent="0.3">
      <c r="A20">
        <v>7010</v>
      </c>
      <c r="B20">
        <v>98139</v>
      </c>
      <c r="C20" t="s">
        <v>21</v>
      </c>
      <c r="D20">
        <v>104</v>
      </c>
      <c r="F20" t="s">
        <v>341</v>
      </c>
      <c r="G20" t="s">
        <v>339</v>
      </c>
      <c r="H20">
        <v>3</v>
      </c>
      <c r="I20">
        <v>1</v>
      </c>
      <c r="J20">
        <v>3741.76</v>
      </c>
      <c r="K20" s="20">
        <v>45660</v>
      </c>
      <c r="L20" s="20">
        <v>45660</v>
      </c>
      <c r="M20" s="20">
        <v>45660</v>
      </c>
      <c r="N20">
        <v>11225.3</v>
      </c>
      <c r="O20">
        <v>11225.3</v>
      </c>
      <c r="P20" s="20">
        <v>45650</v>
      </c>
      <c r="Q20" t="s">
        <v>95</v>
      </c>
      <c r="T20" t="s">
        <v>89</v>
      </c>
      <c r="U20" t="s">
        <v>90</v>
      </c>
      <c r="V20" t="s">
        <v>91</v>
      </c>
      <c r="W20" t="s">
        <v>340</v>
      </c>
      <c r="X20" t="s">
        <v>99</v>
      </c>
    </row>
    <row r="21" spans="1:24" x14ac:dyDescent="0.3">
      <c r="A21">
        <v>7014</v>
      </c>
      <c r="B21">
        <v>98146</v>
      </c>
      <c r="C21" t="s">
        <v>21</v>
      </c>
      <c r="D21">
        <v>104</v>
      </c>
      <c r="F21" t="s">
        <v>344</v>
      </c>
      <c r="G21" t="s">
        <v>339</v>
      </c>
      <c r="H21">
        <v>2</v>
      </c>
      <c r="I21">
        <v>2</v>
      </c>
      <c r="J21">
        <v>1256.4000000000001</v>
      </c>
      <c r="K21" s="20">
        <v>45660</v>
      </c>
      <c r="L21" s="20">
        <v>45660</v>
      </c>
      <c r="M21" s="20">
        <v>45660</v>
      </c>
      <c r="N21">
        <v>2512.8000000000002</v>
      </c>
      <c r="O21">
        <v>2512.8000000000002</v>
      </c>
      <c r="P21" s="20">
        <v>45650</v>
      </c>
      <c r="Q21" t="s">
        <v>95</v>
      </c>
      <c r="T21" t="s">
        <v>89</v>
      </c>
      <c r="U21" t="s">
        <v>90</v>
      </c>
      <c r="V21" t="s">
        <v>91</v>
      </c>
      <c r="W21" t="s">
        <v>340</v>
      </c>
      <c r="X21" t="s">
        <v>99</v>
      </c>
    </row>
    <row r="22" spans="1:24" x14ac:dyDescent="0.3">
      <c r="A22">
        <v>6456</v>
      </c>
      <c r="B22">
        <v>91425</v>
      </c>
      <c r="C22" t="s">
        <v>21</v>
      </c>
      <c r="D22">
        <v>104</v>
      </c>
      <c r="F22" t="s">
        <v>94</v>
      </c>
      <c r="G22" t="s">
        <v>339</v>
      </c>
      <c r="H22">
        <v>4</v>
      </c>
      <c r="I22">
        <v>2</v>
      </c>
      <c r="J22">
        <v>3285.86</v>
      </c>
      <c r="K22" s="20">
        <v>45657</v>
      </c>
      <c r="L22" s="20">
        <v>45659</v>
      </c>
      <c r="M22" s="20">
        <v>45659</v>
      </c>
      <c r="N22">
        <v>13143.44</v>
      </c>
      <c r="O22">
        <v>13143.44</v>
      </c>
      <c r="P22" s="20">
        <v>45631</v>
      </c>
      <c r="Q22" t="s">
        <v>95</v>
      </c>
      <c r="T22" t="s">
        <v>89</v>
      </c>
      <c r="U22" t="s">
        <v>90</v>
      </c>
      <c r="V22" t="s">
        <v>91</v>
      </c>
      <c r="W22" t="s">
        <v>340</v>
      </c>
      <c r="X22" t="s">
        <v>99</v>
      </c>
    </row>
    <row r="23" spans="1:24" x14ac:dyDescent="0.3">
      <c r="A23">
        <v>6637</v>
      </c>
      <c r="B23">
        <v>93868</v>
      </c>
      <c r="C23" t="s">
        <v>21</v>
      </c>
      <c r="D23">
        <v>104</v>
      </c>
      <c r="F23" t="s">
        <v>345</v>
      </c>
      <c r="G23" t="s">
        <v>339</v>
      </c>
      <c r="H23">
        <v>2</v>
      </c>
      <c r="I23">
        <v>1</v>
      </c>
      <c r="J23">
        <v>2100</v>
      </c>
      <c r="K23" s="20">
        <v>45658</v>
      </c>
      <c r="L23" s="20">
        <v>45659</v>
      </c>
      <c r="M23" s="20">
        <v>45659</v>
      </c>
      <c r="N23">
        <v>4200</v>
      </c>
      <c r="O23">
        <v>4200</v>
      </c>
      <c r="P23" s="20">
        <v>45635</v>
      </c>
      <c r="Q23" t="s">
        <v>85</v>
      </c>
      <c r="R23" t="s">
        <v>86</v>
      </c>
      <c r="S23" t="s">
        <v>102</v>
      </c>
      <c r="T23" t="s">
        <v>89</v>
      </c>
      <c r="U23" t="s">
        <v>90</v>
      </c>
      <c r="V23" t="s">
        <v>91</v>
      </c>
      <c r="W23" t="s">
        <v>340</v>
      </c>
      <c r="X23" t="s">
        <v>93</v>
      </c>
    </row>
    <row r="24" spans="1:24" x14ac:dyDescent="0.3">
      <c r="A24">
        <v>6639</v>
      </c>
      <c r="B24">
        <v>93869</v>
      </c>
      <c r="C24" t="s">
        <v>21</v>
      </c>
      <c r="D24">
        <v>104</v>
      </c>
      <c r="F24" t="s">
        <v>346</v>
      </c>
      <c r="G24" t="s">
        <v>339</v>
      </c>
      <c r="H24">
        <v>2</v>
      </c>
      <c r="I24">
        <v>1</v>
      </c>
      <c r="J24">
        <v>3300</v>
      </c>
      <c r="K24" s="20">
        <v>45658</v>
      </c>
      <c r="L24" s="20">
        <v>45659</v>
      </c>
      <c r="M24" s="20">
        <v>45659</v>
      </c>
      <c r="N24">
        <v>6600</v>
      </c>
      <c r="O24">
        <v>6600</v>
      </c>
      <c r="P24" s="20">
        <v>45635</v>
      </c>
      <c r="Q24" t="s">
        <v>85</v>
      </c>
      <c r="R24" t="s">
        <v>86</v>
      </c>
      <c r="S24" t="s">
        <v>102</v>
      </c>
      <c r="T24" t="s">
        <v>89</v>
      </c>
      <c r="U24" t="s">
        <v>90</v>
      </c>
      <c r="V24" t="s">
        <v>91</v>
      </c>
      <c r="W24" t="s">
        <v>340</v>
      </c>
      <c r="X24" t="s">
        <v>93</v>
      </c>
    </row>
    <row r="25" spans="1:24" x14ac:dyDescent="0.3">
      <c r="A25">
        <v>6641</v>
      </c>
      <c r="B25">
        <v>93870</v>
      </c>
      <c r="C25" t="s">
        <v>21</v>
      </c>
      <c r="D25">
        <v>104</v>
      </c>
      <c r="F25" t="s">
        <v>347</v>
      </c>
      <c r="G25" t="s">
        <v>339</v>
      </c>
      <c r="H25">
        <v>2</v>
      </c>
      <c r="I25">
        <v>1</v>
      </c>
      <c r="J25">
        <v>2000</v>
      </c>
      <c r="K25" s="20">
        <v>45658</v>
      </c>
      <c r="L25" s="20">
        <v>45659</v>
      </c>
      <c r="M25" s="20">
        <v>45659</v>
      </c>
      <c r="N25">
        <v>4000</v>
      </c>
      <c r="O25">
        <v>4000</v>
      </c>
      <c r="P25" s="20">
        <v>45635</v>
      </c>
      <c r="Q25" t="s">
        <v>85</v>
      </c>
      <c r="R25" t="s">
        <v>86</v>
      </c>
      <c r="S25" t="s">
        <v>102</v>
      </c>
      <c r="T25" t="s">
        <v>89</v>
      </c>
      <c r="U25" t="s">
        <v>90</v>
      </c>
      <c r="V25" t="s">
        <v>91</v>
      </c>
      <c r="W25" t="s">
        <v>340</v>
      </c>
      <c r="X25" t="s">
        <v>93</v>
      </c>
    </row>
    <row r="26" spans="1:24" x14ac:dyDescent="0.3">
      <c r="A26">
        <v>6643</v>
      </c>
      <c r="B26">
        <v>93872</v>
      </c>
      <c r="C26" t="s">
        <v>21</v>
      </c>
      <c r="D26">
        <v>104</v>
      </c>
      <c r="F26" t="s">
        <v>348</v>
      </c>
      <c r="G26" t="s">
        <v>339</v>
      </c>
      <c r="H26">
        <v>2</v>
      </c>
      <c r="I26">
        <v>1</v>
      </c>
      <c r="J26">
        <v>2100</v>
      </c>
      <c r="K26" s="20">
        <v>45658</v>
      </c>
      <c r="L26" s="20">
        <v>45659</v>
      </c>
      <c r="M26" s="20">
        <v>45659</v>
      </c>
      <c r="N26">
        <v>4200</v>
      </c>
      <c r="O26">
        <v>4200</v>
      </c>
      <c r="P26" s="20">
        <v>45635</v>
      </c>
      <c r="Q26" t="s">
        <v>85</v>
      </c>
      <c r="R26" t="s">
        <v>86</v>
      </c>
      <c r="S26" t="s">
        <v>102</v>
      </c>
      <c r="T26" t="s">
        <v>89</v>
      </c>
      <c r="U26" t="s">
        <v>90</v>
      </c>
      <c r="V26" t="s">
        <v>91</v>
      </c>
      <c r="W26" t="s">
        <v>340</v>
      </c>
      <c r="X26" t="s">
        <v>93</v>
      </c>
    </row>
    <row r="27" spans="1:24" x14ac:dyDescent="0.3">
      <c r="A27">
        <v>6645</v>
      </c>
      <c r="B27">
        <v>93873</v>
      </c>
      <c r="C27" t="s">
        <v>21</v>
      </c>
      <c r="D27">
        <v>104</v>
      </c>
      <c r="F27" t="s">
        <v>349</v>
      </c>
      <c r="G27" t="s">
        <v>339</v>
      </c>
      <c r="H27">
        <v>2</v>
      </c>
      <c r="I27">
        <v>1</v>
      </c>
      <c r="J27">
        <v>3500</v>
      </c>
      <c r="K27" s="20">
        <v>45658</v>
      </c>
      <c r="L27" s="20">
        <v>45659</v>
      </c>
      <c r="M27" s="20">
        <v>45659</v>
      </c>
      <c r="N27">
        <v>7000</v>
      </c>
      <c r="O27">
        <v>7000</v>
      </c>
      <c r="P27" s="20">
        <v>45635</v>
      </c>
      <c r="Q27" t="s">
        <v>85</v>
      </c>
      <c r="R27" t="s">
        <v>86</v>
      </c>
      <c r="S27" t="s">
        <v>102</v>
      </c>
      <c r="T27" t="s">
        <v>89</v>
      </c>
      <c r="U27" t="s">
        <v>90</v>
      </c>
      <c r="V27" t="s">
        <v>91</v>
      </c>
      <c r="W27" t="s">
        <v>340</v>
      </c>
      <c r="X27" t="s">
        <v>93</v>
      </c>
    </row>
    <row r="28" spans="1:24" x14ac:dyDescent="0.3">
      <c r="A28">
        <v>6647</v>
      </c>
      <c r="B28">
        <v>93874</v>
      </c>
      <c r="C28" t="s">
        <v>21</v>
      </c>
      <c r="D28">
        <v>104</v>
      </c>
      <c r="F28" t="s">
        <v>350</v>
      </c>
      <c r="G28" t="s">
        <v>339</v>
      </c>
      <c r="H28">
        <v>2</v>
      </c>
      <c r="I28">
        <v>1</v>
      </c>
      <c r="J28">
        <v>1100</v>
      </c>
      <c r="K28" s="20">
        <v>45658</v>
      </c>
      <c r="L28" s="20">
        <v>45659</v>
      </c>
      <c r="M28" s="20">
        <v>45659</v>
      </c>
      <c r="N28">
        <v>2200</v>
      </c>
      <c r="O28">
        <v>2200</v>
      </c>
      <c r="P28" s="20">
        <v>45635</v>
      </c>
      <c r="Q28" t="s">
        <v>85</v>
      </c>
      <c r="R28" t="s">
        <v>86</v>
      </c>
      <c r="S28" t="s">
        <v>102</v>
      </c>
      <c r="T28" t="s">
        <v>89</v>
      </c>
      <c r="U28" t="s">
        <v>90</v>
      </c>
      <c r="V28" t="s">
        <v>91</v>
      </c>
      <c r="W28" t="s">
        <v>340</v>
      </c>
      <c r="X28" t="s">
        <v>93</v>
      </c>
    </row>
    <row r="29" spans="1:24" x14ac:dyDescent="0.3">
      <c r="A29">
        <v>6649</v>
      </c>
      <c r="B29">
        <v>93875</v>
      </c>
      <c r="C29" t="s">
        <v>21</v>
      </c>
      <c r="D29">
        <v>104</v>
      </c>
      <c r="F29" t="s">
        <v>351</v>
      </c>
      <c r="G29" t="s">
        <v>339</v>
      </c>
      <c r="H29">
        <v>2</v>
      </c>
      <c r="I29">
        <v>1</v>
      </c>
      <c r="J29">
        <v>2100</v>
      </c>
      <c r="K29" s="20">
        <v>45658</v>
      </c>
      <c r="L29" s="20">
        <v>45659</v>
      </c>
      <c r="M29" s="20">
        <v>45659</v>
      </c>
      <c r="N29">
        <v>4200</v>
      </c>
      <c r="O29">
        <v>4200</v>
      </c>
      <c r="P29" s="20">
        <v>45635</v>
      </c>
      <c r="Q29" t="s">
        <v>85</v>
      </c>
      <c r="R29" t="s">
        <v>86</v>
      </c>
      <c r="S29" t="s">
        <v>102</v>
      </c>
      <c r="T29" t="s">
        <v>89</v>
      </c>
      <c r="U29" t="s">
        <v>90</v>
      </c>
      <c r="V29" t="s">
        <v>91</v>
      </c>
      <c r="W29" t="s">
        <v>340</v>
      </c>
      <c r="X29" t="s">
        <v>93</v>
      </c>
    </row>
    <row r="30" spans="1:24" x14ac:dyDescent="0.3">
      <c r="A30">
        <v>6705</v>
      </c>
      <c r="B30">
        <v>94053</v>
      </c>
      <c r="C30" t="s">
        <v>21</v>
      </c>
      <c r="D30">
        <v>104</v>
      </c>
      <c r="F30" t="s">
        <v>343</v>
      </c>
      <c r="G30" t="s">
        <v>339</v>
      </c>
      <c r="H30">
        <v>4</v>
      </c>
      <c r="I30">
        <v>1</v>
      </c>
      <c r="J30">
        <v>896.13</v>
      </c>
      <c r="K30" s="20">
        <v>45659</v>
      </c>
      <c r="L30" s="20">
        <v>45659</v>
      </c>
      <c r="M30" s="20">
        <v>45659</v>
      </c>
      <c r="N30">
        <v>3584.5</v>
      </c>
      <c r="O30">
        <v>3584.5</v>
      </c>
      <c r="P30" s="20">
        <v>45636</v>
      </c>
      <c r="Q30" t="s">
        <v>95</v>
      </c>
      <c r="T30" t="s">
        <v>89</v>
      </c>
      <c r="U30" t="s">
        <v>90</v>
      </c>
      <c r="V30" t="s">
        <v>91</v>
      </c>
      <c r="W30" t="s">
        <v>340</v>
      </c>
      <c r="X30" t="s">
        <v>99</v>
      </c>
    </row>
    <row r="31" spans="1:24" x14ac:dyDescent="0.3">
      <c r="A31">
        <v>6789</v>
      </c>
      <c r="B31">
        <v>94870</v>
      </c>
      <c r="C31" t="s">
        <v>21</v>
      </c>
      <c r="D31">
        <v>104</v>
      </c>
      <c r="F31" t="s">
        <v>341</v>
      </c>
      <c r="G31" t="s">
        <v>339</v>
      </c>
      <c r="H31">
        <v>2</v>
      </c>
      <c r="I31">
        <v>2</v>
      </c>
      <c r="J31">
        <v>4085.2</v>
      </c>
      <c r="K31" s="20">
        <v>45657</v>
      </c>
      <c r="L31" s="20">
        <v>45659</v>
      </c>
      <c r="M31" s="20">
        <v>45659</v>
      </c>
      <c r="N31">
        <v>8170.4</v>
      </c>
      <c r="O31">
        <v>8170.4</v>
      </c>
      <c r="P31" s="20">
        <v>45638</v>
      </c>
      <c r="Q31" t="s">
        <v>95</v>
      </c>
      <c r="T31" t="s">
        <v>89</v>
      </c>
      <c r="U31" t="s">
        <v>90</v>
      </c>
      <c r="V31" t="s">
        <v>91</v>
      </c>
      <c r="W31" t="s">
        <v>340</v>
      </c>
      <c r="X31" t="s">
        <v>99</v>
      </c>
    </row>
    <row r="32" spans="1:24" x14ac:dyDescent="0.3">
      <c r="A32">
        <v>6808</v>
      </c>
      <c r="B32">
        <v>94939</v>
      </c>
      <c r="C32" t="s">
        <v>21</v>
      </c>
      <c r="D32">
        <v>104</v>
      </c>
      <c r="F32" t="s">
        <v>94</v>
      </c>
      <c r="G32" t="s">
        <v>339</v>
      </c>
      <c r="H32">
        <v>4</v>
      </c>
      <c r="I32">
        <v>1</v>
      </c>
      <c r="J32">
        <v>3390.5</v>
      </c>
      <c r="K32" s="20">
        <v>45657</v>
      </c>
      <c r="L32" s="20">
        <v>45659</v>
      </c>
      <c r="M32" s="20">
        <v>45659</v>
      </c>
      <c r="N32">
        <v>13562.03</v>
      </c>
      <c r="O32">
        <v>13562.03</v>
      </c>
      <c r="P32" s="20">
        <v>45638</v>
      </c>
      <c r="Q32" t="s">
        <v>95</v>
      </c>
      <c r="T32" t="s">
        <v>89</v>
      </c>
      <c r="U32" t="s">
        <v>90</v>
      </c>
      <c r="V32" t="s">
        <v>91</v>
      </c>
      <c r="W32" t="s">
        <v>340</v>
      </c>
      <c r="X32" t="s">
        <v>99</v>
      </c>
    </row>
    <row r="33" spans="1:24" x14ac:dyDescent="0.3">
      <c r="A33">
        <v>6813</v>
      </c>
      <c r="B33">
        <v>94947</v>
      </c>
      <c r="C33" t="s">
        <v>21</v>
      </c>
      <c r="D33">
        <v>104</v>
      </c>
      <c r="F33" t="s">
        <v>148</v>
      </c>
      <c r="G33" t="s">
        <v>339</v>
      </c>
      <c r="H33">
        <v>2</v>
      </c>
      <c r="I33">
        <v>2</v>
      </c>
      <c r="J33">
        <v>2390.0500000000002</v>
      </c>
      <c r="K33" s="20">
        <v>45659</v>
      </c>
      <c r="L33" s="20">
        <v>45659</v>
      </c>
      <c r="M33" s="20">
        <v>45659</v>
      </c>
      <c r="N33">
        <v>4780.1000000000004</v>
      </c>
      <c r="O33">
        <v>4780.1000000000004</v>
      </c>
      <c r="P33" s="20">
        <v>45638</v>
      </c>
      <c r="Q33" t="s">
        <v>95</v>
      </c>
      <c r="R33" t="s">
        <v>96</v>
      </c>
      <c r="S33" t="s">
        <v>97</v>
      </c>
      <c r="T33" t="s">
        <v>89</v>
      </c>
      <c r="U33" t="s">
        <v>90</v>
      </c>
      <c r="V33" t="s">
        <v>91</v>
      </c>
      <c r="W33" t="s">
        <v>340</v>
      </c>
      <c r="X33" t="s">
        <v>99</v>
      </c>
    </row>
    <row r="34" spans="1:24" x14ac:dyDescent="0.3">
      <c r="A34">
        <v>6889</v>
      </c>
      <c r="B34">
        <v>96231</v>
      </c>
      <c r="C34" t="s">
        <v>21</v>
      </c>
      <c r="D34">
        <v>104</v>
      </c>
      <c r="F34" t="s">
        <v>352</v>
      </c>
      <c r="G34" t="s">
        <v>339</v>
      </c>
      <c r="H34">
        <v>2</v>
      </c>
      <c r="I34">
        <v>1</v>
      </c>
      <c r="J34">
        <v>900</v>
      </c>
      <c r="K34" s="20">
        <v>45657</v>
      </c>
      <c r="L34" s="20">
        <v>45659</v>
      </c>
      <c r="M34" s="20">
        <v>45659</v>
      </c>
      <c r="N34">
        <v>1800</v>
      </c>
      <c r="O34">
        <v>1800</v>
      </c>
      <c r="P34" s="20">
        <v>45644</v>
      </c>
      <c r="Q34" t="s">
        <v>85</v>
      </c>
      <c r="R34" t="s">
        <v>130</v>
      </c>
      <c r="S34" t="s">
        <v>353</v>
      </c>
      <c r="T34" t="s">
        <v>89</v>
      </c>
      <c r="U34" t="s">
        <v>90</v>
      </c>
      <c r="V34" t="s">
        <v>91</v>
      </c>
      <c r="W34" t="s">
        <v>340</v>
      </c>
      <c r="X34" t="s">
        <v>99</v>
      </c>
    </row>
    <row r="35" spans="1:24" x14ac:dyDescent="0.3">
      <c r="A35">
        <v>6976</v>
      </c>
      <c r="B35">
        <v>97639</v>
      </c>
      <c r="C35" t="s">
        <v>21</v>
      </c>
      <c r="D35">
        <v>104</v>
      </c>
      <c r="F35" t="s">
        <v>122</v>
      </c>
      <c r="G35" t="s">
        <v>339</v>
      </c>
      <c r="H35">
        <v>2</v>
      </c>
      <c r="I35">
        <v>1</v>
      </c>
      <c r="J35">
        <v>4389.28</v>
      </c>
      <c r="K35" s="20">
        <v>45657</v>
      </c>
      <c r="L35" s="20">
        <v>45659</v>
      </c>
      <c r="M35" s="20">
        <v>45659</v>
      </c>
      <c r="N35">
        <v>8778.57</v>
      </c>
      <c r="O35">
        <v>8778.57</v>
      </c>
      <c r="P35" s="20">
        <v>45646</v>
      </c>
      <c r="Q35" t="s">
        <v>95</v>
      </c>
      <c r="T35" t="s">
        <v>89</v>
      </c>
      <c r="U35" t="s">
        <v>90</v>
      </c>
      <c r="V35" t="s">
        <v>91</v>
      </c>
      <c r="W35" t="s">
        <v>340</v>
      </c>
      <c r="X35" t="s">
        <v>99</v>
      </c>
    </row>
    <row r="36" spans="1:24" x14ac:dyDescent="0.3">
      <c r="A36">
        <v>6984</v>
      </c>
      <c r="B36">
        <v>97656</v>
      </c>
      <c r="C36" t="s">
        <v>21</v>
      </c>
      <c r="D36">
        <v>104</v>
      </c>
      <c r="F36" t="s">
        <v>341</v>
      </c>
      <c r="G36" t="s">
        <v>339</v>
      </c>
      <c r="H36">
        <v>2</v>
      </c>
      <c r="I36">
        <v>1</v>
      </c>
      <c r="J36">
        <v>2886.84</v>
      </c>
      <c r="K36" s="20">
        <v>45657</v>
      </c>
      <c r="L36" s="20">
        <v>45659</v>
      </c>
      <c r="M36" s="20">
        <v>45659</v>
      </c>
      <c r="N36">
        <v>5773.68</v>
      </c>
      <c r="O36">
        <v>5773.68</v>
      </c>
      <c r="P36" s="20">
        <v>45646</v>
      </c>
      <c r="Q36" t="s">
        <v>95</v>
      </c>
      <c r="T36" t="s">
        <v>89</v>
      </c>
      <c r="U36" t="s">
        <v>90</v>
      </c>
      <c r="V36" t="s">
        <v>91</v>
      </c>
      <c r="W36" t="s">
        <v>340</v>
      </c>
      <c r="X36" t="s">
        <v>99</v>
      </c>
    </row>
    <row r="37" spans="1:24" x14ac:dyDescent="0.3">
      <c r="A37">
        <v>6986</v>
      </c>
      <c r="B37">
        <v>97668</v>
      </c>
      <c r="C37" t="s">
        <v>21</v>
      </c>
      <c r="D37">
        <v>104</v>
      </c>
      <c r="F37" t="s">
        <v>342</v>
      </c>
      <c r="G37" t="s">
        <v>339</v>
      </c>
      <c r="H37">
        <v>3</v>
      </c>
      <c r="I37">
        <v>1</v>
      </c>
      <c r="J37">
        <v>1589.67</v>
      </c>
      <c r="K37" s="20">
        <v>45659</v>
      </c>
      <c r="L37" s="20">
        <v>45659</v>
      </c>
      <c r="M37" s="20">
        <v>45659</v>
      </c>
      <c r="N37">
        <v>4769</v>
      </c>
      <c r="O37">
        <v>4769</v>
      </c>
      <c r="P37" s="20">
        <v>45646</v>
      </c>
      <c r="Q37" t="s">
        <v>95</v>
      </c>
      <c r="R37" t="s">
        <v>96</v>
      </c>
      <c r="S37" t="s">
        <v>116</v>
      </c>
      <c r="T37" t="s">
        <v>89</v>
      </c>
      <c r="U37" t="s">
        <v>90</v>
      </c>
      <c r="V37" t="s">
        <v>91</v>
      </c>
      <c r="W37" t="s">
        <v>340</v>
      </c>
      <c r="X37" t="s">
        <v>99</v>
      </c>
    </row>
    <row r="38" spans="1:24" x14ac:dyDescent="0.3">
      <c r="A38">
        <v>7013</v>
      </c>
      <c r="B38">
        <v>98146</v>
      </c>
      <c r="C38" t="s">
        <v>21</v>
      </c>
      <c r="D38">
        <v>104</v>
      </c>
      <c r="F38" t="s">
        <v>344</v>
      </c>
      <c r="G38" t="s">
        <v>339</v>
      </c>
      <c r="H38">
        <v>2</v>
      </c>
      <c r="I38">
        <v>1</v>
      </c>
      <c r="J38">
        <v>1294.8699999999999</v>
      </c>
      <c r="K38" s="20">
        <v>45656</v>
      </c>
      <c r="L38" s="20">
        <v>45656</v>
      </c>
      <c r="M38" s="20">
        <v>45659</v>
      </c>
      <c r="N38">
        <v>2512.8000000000002</v>
      </c>
      <c r="O38">
        <v>2512.8000000000002</v>
      </c>
      <c r="P38" s="20">
        <v>45650</v>
      </c>
      <c r="Q38" t="s">
        <v>95</v>
      </c>
      <c r="T38" t="s">
        <v>89</v>
      </c>
      <c r="U38" t="s">
        <v>90</v>
      </c>
      <c r="V38" t="s">
        <v>91</v>
      </c>
      <c r="W38" t="s">
        <v>340</v>
      </c>
      <c r="X38" t="s">
        <v>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9"/>
  <sheetViews>
    <sheetView workbookViewId="0"/>
  </sheetViews>
  <sheetFormatPr defaultRowHeight="14.4" x14ac:dyDescent="0.3"/>
  <sheetData>
    <row r="1" spans="1:9" x14ac:dyDescent="0.3">
      <c r="A1" t="s">
        <v>354</v>
      </c>
      <c r="B1" t="s">
        <v>355</v>
      </c>
      <c r="C1" t="s">
        <v>356</v>
      </c>
      <c r="D1" t="s">
        <v>15</v>
      </c>
      <c r="E1" t="s">
        <v>16</v>
      </c>
      <c r="F1" t="s">
        <v>19</v>
      </c>
      <c r="G1" t="s">
        <v>357</v>
      </c>
      <c r="H1" t="s">
        <v>358</v>
      </c>
      <c r="I1" t="s">
        <v>20</v>
      </c>
    </row>
    <row r="2" spans="1:9" x14ac:dyDescent="0.3">
      <c r="A2">
        <v>52671</v>
      </c>
      <c r="B2">
        <v>127</v>
      </c>
      <c r="C2" t="s">
        <v>99</v>
      </c>
      <c r="D2">
        <v>104</v>
      </c>
      <c r="E2" t="s">
        <v>21</v>
      </c>
      <c r="F2" s="20">
        <v>45667.5</v>
      </c>
      <c r="G2" t="s">
        <v>359</v>
      </c>
      <c r="H2" t="s">
        <v>360</v>
      </c>
      <c r="I2">
        <v>16000</v>
      </c>
    </row>
    <row r="3" spans="1:9" x14ac:dyDescent="0.3">
      <c r="A3">
        <v>52672</v>
      </c>
      <c r="B3">
        <v>127</v>
      </c>
      <c r="C3" t="s">
        <v>99</v>
      </c>
      <c r="D3">
        <v>104</v>
      </c>
      <c r="E3" t="s">
        <v>21</v>
      </c>
      <c r="F3" s="20">
        <v>45667.5</v>
      </c>
      <c r="G3" t="s">
        <v>359</v>
      </c>
      <c r="H3" t="s">
        <v>360</v>
      </c>
      <c r="I3">
        <v>200</v>
      </c>
    </row>
    <row r="4" spans="1:9" x14ac:dyDescent="0.3">
      <c r="A4">
        <v>52673</v>
      </c>
      <c r="B4">
        <v>127</v>
      </c>
      <c r="C4" t="s">
        <v>99</v>
      </c>
      <c r="D4">
        <v>104</v>
      </c>
      <c r="E4" t="s">
        <v>21</v>
      </c>
      <c r="F4" s="20">
        <v>45667.5</v>
      </c>
      <c r="G4" t="s">
        <v>361</v>
      </c>
      <c r="H4" t="s">
        <v>362</v>
      </c>
      <c r="I4">
        <v>-1922.76</v>
      </c>
    </row>
    <row r="5" spans="1:9" x14ac:dyDescent="0.3">
      <c r="A5">
        <v>52674</v>
      </c>
      <c r="B5">
        <v>127</v>
      </c>
      <c r="C5" t="s">
        <v>99</v>
      </c>
      <c r="D5">
        <v>104</v>
      </c>
      <c r="E5" t="s">
        <v>21</v>
      </c>
      <c r="F5" s="20">
        <v>45667.5</v>
      </c>
      <c r="G5" t="s">
        <v>361</v>
      </c>
      <c r="H5" t="s">
        <v>362</v>
      </c>
      <c r="I5">
        <v>-1626.76</v>
      </c>
    </row>
    <row r="6" spans="1:9" x14ac:dyDescent="0.3">
      <c r="A6">
        <v>52675</v>
      </c>
      <c r="B6">
        <v>127</v>
      </c>
      <c r="C6" t="s">
        <v>99</v>
      </c>
      <c r="D6">
        <v>104</v>
      </c>
      <c r="E6" t="s">
        <v>21</v>
      </c>
      <c r="F6" s="20">
        <v>45667.5</v>
      </c>
      <c r="G6" t="s">
        <v>361</v>
      </c>
      <c r="H6" t="s">
        <v>362</v>
      </c>
      <c r="I6">
        <v>-1596</v>
      </c>
    </row>
    <row r="7" spans="1:9" x14ac:dyDescent="0.3">
      <c r="A7">
        <v>52676</v>
      </c>
      <c r="B7">
        <v>127</v>
      </c>
      <c r="C7" t="s">
        <v>99</v>
      </c>
      <c r="D7">
        <v>104</v>
      </c>
      <c r="E7" t="s">
        <v>21</v>
      </c>
      <c r="F7" s="20">
        <v>45667.5</v>
      </c>
      <c r="G7" t="s">
        <v>361</v>
      </c>
      <c r="H7" t="s">
        <v>362</v>
      </c>
      <c r="I7">
        <v>-1118.8</v>
      </c>
    </row>
    <row r="8" spans="1:9" x14ac:dyDescent="0.3">
      <c r="A8">
        <v>52677</v>
      </c>
      <c r="B8">
        <v>127</v>
      </c>
      <c r="C8" t="s">
        <v>99</v>
      </c>
      <c r="D8">
        <v>104</v>
      </c>
      <c r="E8" t="s">
        <v>21</v>
      </c>
      <c r="F8" s="20">
        <v>45667.5</v>
      </c>
      <c r="G8" t="s">
        <v>361</v>
      </c>
      <c r="H8" t="s">
        <v>362</v>
      </c>
      <c r="I8">
        <v>-604.36</v>
      </c>
    </row>
    <row r="9" spans="1:9" x14ac:dyDescent="0.3">
      <c r="A9">
        <v>52678</v>
      </c>
      <c r="B9">
        <v>127</v>
      </c>
      <c r="C9" t="s">
        <v>99</v>
      </c>
      <c r="D9">
        <v>104</v>
      </c>
      <c r="E9" t="s">
        <v>21</v>
      </c>
      <c r="F9" s="20">
        <v>45667.5</v>
      </c>
      <c r="G9" t="s">
        <v>361</v>
      </c>
      <c r="H9" t="s">
        <v>363</v>
      </c>
      <c r="I9">
        <v>-249.9</v>
      </c>
    </row>
    <row r="10" spans="1:9" x14ac:dyDescent="0.3">
      <c r="A10">
        <v>52679</v>
      </c>
      <c r="B10">
        <v>127</v>
      </c>
      <c r="C10" t="s">
        <v>99</v>
      </c>
      <c r="D10">
        <v>104</v>
      </c>
      <c r="E10" t="s">
        <v>21</v>
      </c>
      <c r="F10" s="20">
        <v>45667.5</v>
      </c>
      <c r="G10" t="s">
        <v>361</v>
      </c>
      <c r="H10" t="s">
        <v>364</v>
      </c>
      <c r="I10">
        <v>-421.18</v>
      </c>
    </row>
    <row r="11" spans="1:9" x14ac:dyDescent="0.3">
      <c r="A11">
        <v>52680</v>
      </c>
      <c r="B11">
        <v>127</v>
      </c>
      <c r="C11" t="s">
        <v>99</v>
      </c>
      <c r="D11">
        <v>104</v>
      </c>
      <c r="E11" t="s">
        <v>21</v>
      </c>
      <c r="F11" s="20">
        <v>45667.5</v>
      </c>
      <c r="G11" t="s">
        <v>361</v>
      </c>
      <c r="H11" t="s">
        <v>365</v>
      </c>
      <c r="I11">
        <v>-513</v>
      </c>
    </row>
    <row r="12" spans="1:9" x14ac:dyDescent="0.3">
      <c r="A12">
        <v>52681</v>
      </c>
      <c r="B12">
        <v>127</v>
      </c>
      <c r="C12" t="s">
        <v>99</v>
      </c>
      <c r="D12">
        <v>104</v>
      </c>
      <c r="E12" t="s">
        <v>21</v>
      </c>
      <c r="F12" s="20">
        <v>45667.5</v>
      </c>
      <c r="G12" t="s">
        <v>361</v>
      </c>
      <c r="H12" t="s">
        <v>366</v>
      </c>
      <c r="I12">
        <v>-820</v>
      </c>
    </row>
    <row r="13" spans="1:9" x14ac:dyDescent="0.3">
      <c r="A13">
        <v>52682</v>
      </c>
      <c r="B13">
        <v>127</v>
      </c>
      <c r="C13" t="s">
        <v>99</v>
      </c>
      <c r="D13">
        <v>104</v>
      </c>
      <c r="E13" t="s">
        <v>21</v>
      </c>
      <c r="F13" s="20">
        <v>45667.5</v>
      </c>
      <c r="G13" t="s">
        <v>361</v>
      </c>
      <c r="H13" t="s">
        <v>367</v>
      </c>
      <c r="I13">
        <v>-3741.77</v>
      </c>
    </row>
    <row r="14" spans="1:9" x14ac:dyDescent="0.3">
      <c r="A14">
        <v>52683</v>
      </c>
      <c r="B14">
        <v>127</v>
      </c>
      <c r="C14" t="s">
        <v>99</v>
      </c>
      <c r="D14">
        <v>104</v>
      </c>
      <c r="E14" t="s">
        <v>21</v>
      </c>
      <c r="F14" s="20">
        <v>45667.5</v>
      </c>
      <c r="G14" t="s">
        <v>361</v>
      </c>
      <c r="H14" t="s">
        <v>368</v>
      </c>
      <c r="I14">
        <v>-124.75</v>
      </c>
    </row>
    <row r="15" spans="1:9" x14ac:dyDescent="0.3">
      <c r="A15">
        <v>52684</v>
      </c>
      <c r="B15">
        <v>127</v>
      </c>
      <c r="C15" t="s">
        <v>99</v>
      </c>
      <c r="D15">
        <v>104</v>
      </c>
      <c r="E15" t="s">
        <v>21</v>
      </c>
      <c r="F15" s="20">
        <v>45667.5</v>
      </c>
      <c r="G15" t="s">
        <v>361</v>
      </c>
      <c r="H15" t="s">
        <v>369</v>
      </c>
      <c r="I15">
        <v>-940</v>
      </c>
    </row>
    <row r="16" spans="1:9" x14ac:dyDescent="0.3">
      <c r="A16">
        <v>52685</v>
      </c>
      <c r="B16">
        <v>127</v>
      </c>
      <c r="C16" t="s">
        <v>99</v>
      </c>
      <c r="D16">
        <v>104</v>
      </c>
      <c r="E16" t="s">
        <v>21</v>
      </c>
      <c r="F16" s="20">
        <v>45667.5</v>
      </c>
      <c r="G16" t="s">
        <v>361</v>
      </c>
      <c r="H16" t="s">
        <v>370</v>
      </c>
      <c r="I16">
        <v>-8.5299999999999994</v>
      </c>
    </row>
    <row r="17" spans="1:9" x14ac:dyDescent="0.3">
      <c r="A17">
        <v>52686</v>
      </c>
      <c r="B17">
        <v>127</v>
      </c>
      <c r="C17" t="s">
        <v>99</v>
      </c>
      <c r="D17">
        <v>104</v>
      </c>
      <c r="E17" t="s">
        <v>21</v>
      </c>
      <c r="F17" s="20">
        <v>45667.5</v>
      </c>
      <c r="G17" t="s">
        <v>361</v>
      </c>
      <c r="H17" t="s">
        <v>360</v>
      </c>
      <c r="I17">
        <v>-2400</v>
      </c>
    </row>
    <row r="18" spans="1:9" x14ac:dyDescent="0.3">
      <c r="A18">
        <v>52593</v>
      </c>
      <c r="B18">
        <v>127</v>
      </c>
      <c r="C18" t="s">
        <v>99</v>
      </c>
      <c r="D18">
        <v>104</v>
      </c>
      <c r="E18" t="s">
        <v>21</v>
      </c>
      <c r="F18" s="20">
        <v>45666.5</v>
      </c>
      <c r="G18" t="s">
        <v>359</v>
      </c>
      <c r="H18" t="s">
        <v>371</v>
      </c>
      <c r="I18">
        <v>2761.86</v>
      </c>
    </row>
    <row r="19" spans="1:9" x14ac:dyDescent="0.3">
      <c r="A19">
        <v>52594</v>
      </c>
      <c r="B19">
        <v>127</v>
      </c>
      <c r="C19" t="s">
        <v>99</v>
      </c>
      <c r="D19">
        <v>104</v>
      </c>
      <c r="E19" t="s">
        <v>21</v>
      </c>
      <c r="F19" s="20">
        <v>45666.5</v>
      </c>
      <c r="G19" t="s">
        <v>359</v>
      </c>
      <c r="H19" t="s">
        <v>360</v>
      </c>
      <c r="I19">
        <v>200</v>
      </c>
    </row>
    <row r="20" spans="1:9" x14ac:dyDescent="0.3">
      <c r="A20">
        <v>52595</v>
      </c>
      <c r="B20">
        <v>127</v>
      </c>
      <c r="C20" t="s">
        <v>99</v>
      </c>
      <c r="D20">
        <v>104</v>
      </c>
      <c r="E20" t="s">
        <v>21</v>
      </c>
      <c r="F20" s="20">
        <v>45666.5</v>
      </c>
      <c r="G20" t="s">
        <v>359</v>
      </c>
      <c r="H20" t="s">
        <v>360</v>
      </c>
      <c r="I20">
        <v>30000</v>
      </c>
    </row>
    <row r="21" spans="1:9" x14ac:dyDescent="0.3">
      <c r="A21">
        <v>52596</v>
      </c>
      <c r="B21">
        <v>127</v>
      </c>
      <c r="C21" t="s">
        <v>99</v>
      </c>
      <c r="D21">
        <v>104</v>
      </c>
      <c r="E21" t="s">
        <v>21</v>
      </c>
      <c r="F21" s="20">
        <v>45666.5</v>
      </c>
      <c r="G21" t="s">
        <v>361</v>
      </c>
      <c r="H21" t="s">
        <v>372</v>
      </c>
      <c r="I21">
        <v>-206.41</v>
      </c>
    </row>
    <row r="22" spans="1:9" x14ac:dyDescent="0.3">
      <c r="A22">
        <v>52597</v>
      </c>
      <c r="B22">
        <v>127</v>
      </c>
      <c r="C22" t="s">
        <v>99</v>
      </c>
      <c r="D22">
        <v>104</v>
      </c>
      <c r="E22" t="s">
        <v>21</v>
      </c>
      <c r="F22" s="20">
        <v>45666.5</v>
      </c>
      <c r="G22" t="s">
        <v>361</v>
      </c>
      <c r="H22" t="s">
        <v>372</v>
      </c>
      <c r="I22">
        <v>-533.51</v>
      </c>
    </row>
    <row r="23" spans="1:9" x14ac:dyDescent="0.3">
      <c r="A23">
        <v>52598</v>
      </c>
      <c r="B23">
        <v>127</v>
      </c>
      <c r="C23" t="s">
        <v>99</v>
      </c>
      <c r="D23">
        <v>104</v>
      </c>
      <c r="E23" t="s">
        <v>21</v>
      </c>
      <c r="F23" s="20">
        <v>45666.5</v>
      </c>
      <c r="G23" t="s">
        <v>361</v>
      </c>
      <c r="H23" t="s">
        <v>373</v>
      </c>
      <c r="I23">
        <v>-618.79999999999995</v>
      </c>
    </row>
    <row r="24" spans="1:9" x14ac:dyDescent="0.3">
      <c r="A24">
        <v>52599</v>
      </c>
      <c r="B24">
        <v>127</v>
      </c>
      <c r="C24" t="s">
        <v>99</v>
      </c>
      <c r="D24">
        <v>104</v>
      </c>
      <c r="E24" t="s">
        <v>21</v>
      </c>
      <c r="F24" s="20">
        <v>45666.5</v>
      </c>
      <c r="G24" t="s">
        <v>361</v>
      </c>
      <c r="H24" t="s">
        <v>374</v>
      </c>
      <c r="I24">
        <v>-3330</v>
      </c>
    </row>
    <row r="25" spans="1:9" x14ac:dyDescent="0.3">
      <c r="A25">
        <v>52600</v>
      </c>
      <c r="B25">
        <v>127</v>
      </c>
      <c r="C25" t="s">
        <v>99</v>
      </c>
      <c r="D25">
        <v>104</v>
      </c>
      <c r="E25" t="s">
        <v>21</v>
      </c>
      <c r="F25" s="20">
        <v>45666.5</v>
      </c>
      <c r="G25" t="s">
        <v>361</v>
      </c>
      <c r="H25" t="s">
        <v>375</v>
      </c>
      <c r="I25">
        <v>-4490.76</v>
      </c>
    </row>
    <row r="26" spans="1:9" x14ac:dyDescent="0.3">
      <c r="A26">
        <v>52601</v>
      </c>
      <c r="B26">
        <v>127</v>
      </c>
      <c r="C26" t="s">
        <v>99</v>
      </c>
      <c r="D26">
        <v>104</v>
      </c>
      <c r="E26" t="s">
        <v>21</v>
      </c>
      <c r="F26" s="20">
        <v>45666.5</v>
      </c>
      <c r="G26" t="s">
        <v>361</v>
      </c>
      <c r="H26" t="s">
        <v>374</v>
      </c>
      <c r="I26">
        <v>-14307.73</v>
      </c>
    </row>
    <row r="27" spans="1:9" x14ac:dyDescent="0.3">
      <c r="A27">
        <v>52602</v>
      </c>
      <c r="B27">
        <v>127</v>
      </c>
      <c r="C27" t="s">
        <v>99</v>
      </c>
      <c r="D27">
        <v>104</v>
      </c>
      <c r="E27" t="s">
        <v>21</v>
      </c>
      <c r="F27" s="20">
        <v>45666.5</v>
      </c>
      <c r="G27" t="s">
        <v>361</v>
      </c>
      <c r="H27" t="s">
        <v>376</v>
      </c>
      <c r="I27">
        <v>-4027.5</v>
      </c>
    </row>
    <row r="28" spans="1:9" x14ac:dyDescent="0.3">
      <c r="A28">
        <v>52603</v>
      </c>
      <c r="B28">
        <v>127</v>
      </c>
      <c r="C28" t="s">
        <v>99</v>
      </c>
      <c r="D28">
        <v>104</v>
      </c>
      <c r="E28" t="s">
        <v>21</v>
      </c>
      <c r="F28" s="20">
        <v>45666.5</v>
      </c>
      <c r="G28" t="s">
        <v>361</v>
      </c>
      <c r="H28" t="s">
        <v>377</v>
      </c>
      <c r="I28">
        <v>-1589.67</v>
      </c>
    </row>
    <row r="29" spans="1:9" x14ac:dyDescent="0.3">
      <c r="A29">
        <v>52604</v>
      </c>
      <c r="B29">
        <v>127</v>
      </c>
      <c r="C29" t="s">
        <v>99</v>
      </c>
      <c r="D29">
        <v>104</v>
      </c>
      <c r="E29" t="s">
        <v>21</v>
      </c>
      <c r="F29" s="20">
        <v>45666.5</v>
      </c>
      <c r="G29" t="s">
        <v>361</v>
      </c>
      <c r="H29" t="s">
        <v>378</v>
      </c>
      <c r="I29">
        <v>-1395.69</v>
      </c>
    </row>
    <row r="30" spans="1:9" x14ac:dyDescent="0.3">
      <c r="A30">
        <v>52605</v>
      </c>
      <c r="B30">
        <v>127</v>
      </c>
      <c r="C30" t="s">
        <v>99</v>
      </c>
      <c r="D30">
        <v>104</v>
      </c>
      <c r="E30" t="s">
        <v>21</v>
      </c>
      <c r="F30" s="20">
        <v>45666.5</v>
      </c>
      <c r="G30" t="s">
        <v>361</v>
      </c>
      <c r="H30" t="s">
        <v>370</v>
      </c>
      <c r="I30">
        <v>-4.74</v>
      </c>
    </row>
    <row r="31" spans="1:9" x14ac:dyDescent="0.3">
      <c r="A31">
        <v>52606</v>
      </c>
      <c r="B31">
        <v>127</v>
      </c>
      <c r="C31" t="s">
        <v>99</v>
      </c>
      <c r="D31">
        <v>104</v>
      </c>
      <c r="E31" t="s">
        <v>21</v>
      </c>
      <c r="F31" s="20">
        <v>45666.5</v>
      </c>
      <c r="G31" t="s">
        <v>361</v>
      </c>
      <c r="H31" t="s">
        <v>370</v>
      </c>
      <c r="I31">
        <v>-9</v>
      </c>
    </row>
    <row r="32" spans="1:9" x14ac:dyDescent="0.3">
      <c r="A32">
        <v>52607</v>
      </c>
      <c r="B32">
        <v>127</v>
      </c>
      <c r="C32" t="s">
        <v>99</v>
      </c>
      <c r="D32">
        <v>104</v>
      </c>
      <c r="E32" t="s">
        <v>21</v>
      </c>
      <c r="F32" s="20">
        <v>45666.5</v>
      </c>
      <c r="G32" t="s">
        <v>361</v>
      </c>
      <c r="H32" t="s">
        <v>360</v>
      </c>
      <c r="I32">
        <v>-2500</v>
      </c>
    </row>
    <row r="33" spans="1:9" x14ac:dyDescent="0.3">
      <c r="A33">
        <v>52689</v>
      </c>
      <c r="B33">
        <v>138</v>
      </c>
      <c r="C33" t="s">
        <v>93</v>
      </c>
      <c r="D33">
        <v>104</v>
      </c>
      <c r="E33" t="s">
        <v>21</v>
      </c>
      <c r="F33" s="20">
        <v>45666</v>
      </c>
      <c r="G33" t="s">
        <v>359</v>
      </c>
      <c r="H33" t="s">
        <v>379</v>
      </c>
      <c r="I33">
        <v>2710</v>
      </c>
    </row>
    <row r="34" spans="1:9" x14ac:dyDescent="0.3">
      <c r="A34">
        <v>52690</v>
      </c>
      <c r="B34">
        <v>138</v>
      </c>
      <c r="C34" t="s">
        <v>93</v>
      </c>
      <c r="D34">
        <v>104</v>
      </c>
      <c r="E34" t="s">
        <v>21</v>
      </c>
      <c r="F34" s="20">
        <v>45666</v>
      </c>
      <c r="G34" t="s">
        <v>361</v>
      </c>
      <c r="H34" t="s">
        <v>380</v>
      </c>
      <c r="I34">
        <v>-2710.81</v>
      </c>
    </row>
    <row r="35" spans="1:9" x14ac:dyDescent="0.3">
      <c r="A35">
        <v>52580</v>
      </c>
      <c r="B35">
        <v>127</v>
      </c>
      <c r="C35" t="s">
        <v>99</v>
      </c>
      <c r="D35">
        <v>104</v>
      </c>
      <c r="E35" t="s">
        <v>21</v>
      </c>
      <c r="F35" s="20">
        <v>45665.5</v>
      </c>
      <c r="G35" t="s">
        <v>359</v>
      </c>
      <c r="H35" t="s">
        <v>360</v>
      </c>
      <c r="I35">
        <v>68000</v>
      </c>
    </row>
    <row r="36" spans="1:9" x14ac:dyDescent="0.3">
      <c r="A36">
        <v>52581</v>
      </c>
      <c r="B36">
        <v>127</v>
      </c>
      <c r="C36" t="s">
        <v>99</v>
      </c>
      <c r="D36">
        <v>104</v>
      </c>
      <c r="E36" t="s">
        <v>21</v>
      </c>
      <c r="F36" s="20">
        <v>45665.5</v>
      </c>
      <c r="G36" t="s">
        <v>359</v>
      </c>
      <c r="H36" t="s">
        <v>360</v>
      </c>
      <c r="I36">
        <v>200</v>
      </c>
    </row>
    <row r="37" spans="1:9" x14ac:dyDescent="0.3">
      <c r="A37">
        <v>52582</v>
      </c>
      <c r="B37">
        <v>127</v>
      </c>
      <c r="C37" t="s">
        <v>99</v>
      </c>
      <c r="D37">
        <v>104</v>
      </c>
      <c r="E37" t="s">
        <v>21</v>
      </c>
      <c r="F37" s="20">
        <v>45665.5</v>
      </c>
      <c r="G37" t="s">
        <v>359</v>
      </c>
      <c r="H37" t="s">
        <v>381</v>
      </c>
      <c r="I37">
        <v>1639.86</v>
      </c>
    </row>
    <row r="38" spans="1:9" x14ac:dyDescent="0.3">
      <c r="A38">
        <v>52583</v>
      </c>
      <c r="B38">
        <v>127</v>
      </c>
      <c r="C38" t="s">
        <v>99</v>
      </c>
      <c r="D38">
        <v>104</v>
      </c>
      <c r="E38" t="s">
        <v>21</v>
      </c>
      <c r="F38" s="20">
        <v>45665.5</v>
      </c>
      <c r="G38" t="s">
        <v>359</v>
      </c>
      <c r="H38" t="s">
        <v>382</v>
      </c>
      <c r="I38">
        <v>760.9</v>
      </c>
    </row>
    <row r="39" spans="1:9" x14ac:dyDescent="0.3">
      <c r="A39">
        <v>52584</v>
      </c>
      <c r="B39">
        <v>127</v>
      </c>
      <c r="C39" t="s">
        <v>99</v>
      </c>
      <c r="D39">
        <v>104</v>
      </c>
      <c r="E39" t="s">
        <v>21</v>
      </c>
      <c r="F39" s="20">
        <v>45665.5</v>
      </c>
      <c r="G39" t="s">
        <v>361</v>
      </c>
      <c r="H39" t="s">
        <v>383</v>
      </c>
      <c r="I39">
        <v>-236.7</v>
      </c>
    </row>
    <row r="40" spans="1:9" x14ac:dyDescent="0.3">
      <c r="A40">
        <v>52585</v>
      </c>
      <c r="B40">
        <v>127</v>
      </c>
      <c r="C40" t="s">
        <v>99</v>
      </c>
      <c r="D40">
        <v>104</v>
      </c>
      <c r="E40" t="s">
        <v>21</v>
      </c>
      <c r="F40" s="20">
        <v>45665.5</v>
      </c>
      <c r="G40" t="s">
        <v>361</v>
      </c>
      <c r="H40" t="s">
        <v>384</v>
      </c>
      <c r="I40">
        <v>-600</v>
      </c>
    </row>
    <row r="41" spans="1:9" x14ac:dyDescent="0.3">
      <c r="A41">
        <v>52586</v>
      </c>
      <c r="B41">
        <v>127</v>
      </c>
      <c r="C41" t="s">
        <v>99</v>
      </c>
      <c r="D41">
        <v>104</v>
      </c>
      <c r="E41" t="s">
        <v>21</v>
      </c>
      <c r="F41" s="20">
        <v>45665.5</v>
      </c>
      <c r="G41" t="s">
        <v>361</v>
      </c>
      <c r="H41" t="s">
        <v>385</v>
      </c>
      <c r="I41">
        <v>-824.9</v>
      </c>
    </row>
    <row r="42" spans="1:9" x14ac:dyDescent="0.3">
      <c r="A42">
        <v>52587</v>
      </c>
      <c r="B42">
        <v>127</v>
      </c>
      <c r="C42" t="s">
        <v>99</v>
      </c>
      <c r="D42">
        <v>104</v>
      </c>
      <c r="E42" t="s">
        <v>21</v>
      </c>
      <c r="F42" s="20">
        <v>45665.5</v>
      </c>
      <c r="G42" t="s">
        <v>361</v>
      </c>
      <c r="H42" t="s">
        <v>386</v>
      </c>
      <c r="I42">
        <v>-3117.23</v>
      </c>
    </row>
    <row r="43" spans="1:9" x14ac:dyDescent="0.3">
      <c r="A43">
        <v>52588</v>
      </c>
      <c r="B43">
        <v>127</v>
      </c>
      <c r="C43" t="s">
        <v>99</v>
      </c>
      <c r="D43">
        <v>104</v>
      </c>
      <c r="E43" t="s">
        <v>21</v>
      </c>
      <c r="F43" s="20">
        <v>45665.5</v>
      </c>
      <c r="G43" t="s">
        <v>361</v>
      </c>
      <c r="H43" t="s">
        <v>387</v>
      </c>
      <c r="I43">
        <v>-55323.82</v>
      </c>
    </row>
    <row r="44" spans="1:9" x14ac:dyDescent="0.3">
      <c r="A44">
        <v>52589</v>
      </c>
      <c r="B44">
        <v>127</v>
      </c>
      <c r="C44" t="s">
        <v>99</v>
      </c>
      <c r="D44">
        <v>104</v>
      </c>
      <c r="E44" t="s">
        <v>21</v>
      </c>
      <c r="F44" s="20">
        <v>45665.5</v>
      </c>
      <c r="G44" t="s">
        <v>361</v>
      </c>
      <c r="H44" t="s">
        <v>388</v>
      </c>
      <c r="I44">
        <v>-1357.97</v>
      </c>
    </row>
    <row r="45" spans="1:9" x14ac:dyDescent="0.3">
      <c r="A45">
        <v>52590</v>
      </c>
      <c r="B45">
        <v>127</v>
      </c>
      <c r="C45" t="s">
        <v>99</v>
      </c>
      <c r="D45">
        <v>104</v>
      </c>
      <c r="E45" t="s">
        <v>21</v>
      </c>
      <c r="F45" s="20">
        <v>45665.5</v>
      </c>
      <c r="G45" t="s">
        <v>361</v>
      </c>
      <c r="H45" t="s">
        <v>389</v>
      </c>
      <c r="I45">
        <v>-1201.2</v>
      </c>
    </row>
    <row r="46" spans="1:9" x14ac:dyDescent="0.3">
      <c r="A46">
        <v>52591</v>
      </c>
      <c r="B46">
        <v>127</v>
      </c>
      <c r="C46" t="s">
        <v>99</v>
      </c>
      <c r="D46">
        <v>104</v>
      </c>
      <c r="E46" t="s">
        <v>21</v>
      </c>
      <c r="F46" s="20">
        <v>45665.5</v>
      </c>
      <c r="G46" t="s">
        <v>361</v>
      </c>
      <c r="H46" t="s">
        <v>360</v>
      </c>
      <c r="I46">
        <v>-7400</v>
      </c>
    </row>
    <row r="47" spans="1:9" x14ac:dyDescent="0.3">
      <c r="A47">
        <v>52592</v>
      </c>
      <c r="B47">
        <v>127</v>
      </c>
      <c r="C47" t="s">
        <v>99</v>
      </c>
      <c r="D47">
        <v>104</v>
      </c>
      <c r="E47" t="s">
        <v>21</v>
      </c>
      <c r="F47" s="20">
        <v>45665.5</v>
      </c>
      <c r="G47" t="s">
        <v>361</v>
      </c>
      <c r="H47" t="s">
        <v>390</v>
      </c>
      <c r="I47">
        <v>-609.5</v>
      </c>
    </row>
    <row r="48" spans="1:9" x14ac:dyDescent="0.3">
      <c r="A48">
        <v>52687</v>
      </c>
      <c r="B48">
        <v>138</v>
      </c>
      <c r="C48" t="s">
        <v>93</v>
      </c>
      <c r="D48">
        <v>104</v>
      </c>
      <c r="E48" t="s">
        <v>21</v>
      </c>
      <c r="F48" s="20">
        <v>45665</v>
      </c>
      <c r="G48" t="s">
        <v>359</v>
      </c>
      <c r="H48" t="s">
        <v>379</v>
      </c>
      <c r="I48">
        <v>3300</v>
      </c>
    </row>
    <row r="49" spans="1:9" x14ac:dyDescent="0.3">
      <c r="A49">
        <v>52688</v>
      </c>
      <c r="B49">
        <v>138</v>
      </c>
      <c r="C49" t="s">
        <v>93</v>
      </c>
      <c r="D49">
        <v>104</v>
      </c>
      <c r="E49" t="s">
        <v>21</v>
      </c>
      <c r="F49" s="20">
        <v>45665</v>
      </c>
      <c r="G49" t="s">
        <v>361</v>
      </c>
      <c r="H49" t="s">
        <v>391</v>
      </c>
      <c r="I49">
        <v>-3300</v>
      </c>
    </row>
    <row r="50" spans="1:9" x14ac:dyDescent="0.3">
      <c r="A50">
        <v>52562</v>
      </c>
      <c r="B50">
        <v>127</v>
      </c>
      <c r="C50" t="s">
        <v>99</v>
      </c>
      <c r="D50">
        <v>104</v>
      </c>
      <c r="E50" t="s">
        <v>21</v>
      </c>
      <c r="F50" s="20">
        <v>45664.5</v>
      </c>
      <c r="G50" t="s">
        <v>359</v>
      </c>
      <c r="H50" t="s">
        <v>360</v>
      </c>
      <c r="I50">
        <v>27000</v>
      </c>
    </row>
    <row r="51" spans="1:9" x14ac:dyDescent="0.3">
      <c r="A51">
        <v>52563</v>
      </c>
      <c r="B51">
        <v>127</v>
      </c>
      <c r="C51" t="s">
        <v>99</v>
      </c>
      <c r="D51">
        <v>104</v>
      </c>
      <c r="E51" t="s">
        <v>21</v>
      </c>
      <c r="F51" s="20">
        <v>45664.5</v>
      </c>
      <c r="G51" t="s">
        <v>359</v>
      </c>
      <c r="H51" t="s">
        <v>360</v>
      </c>
      <c r="I51">
        <v>200</v>
      </c>
    </row>
    <row r="52" spans="1:9" x14ac:dyDescent="0.3">
      <c r="A52">
        <v>52565</v>
      </c>
      <c r="B52">
        <v>127</v>
      </c>
      <c r="C52" t="s">
        <v>99</v>
      </c>
      <c r="D52">
        <v>104</v>
      </c>
      <c r="E52" t="s">
        <v>21</v>
      </c>
      <c r="F52" s="20">
        <v>45664.5</v>
      </c>
      <c r="G52" t="s">
        <v>361</v>
      </c>
      <c r="H52" t="s">
        <v>362</v>
      </c>
      <c r="I52">
        <v>-3635.9</v>
      </c>
    </row>
    <row r="53" spans="1:9" x14ac:dyDescent="0.3">
      <c r="A53">
        <v>52566</v>
      </c>
      <c r="B53">
        <v>127</v>
      </c>
      <c r="C53" t="s">
        <v>99</v>
      </c>
      <c r="D53">
        <v>104</v>
      </c>
      <c r="E53" t="s">
        <v>21</v>
      </c>
      <c r="F53" s="20">
        <v>45664.5</v>
      </c>
      <c r="G53" t="s">
        <v>361</v>
      </c>
      <c r="H53" t="s">
        <v>362</v>
      </c>
      <c r="I53">
        <v>-3390.51</v>
      </c>
    </row>
    <row r="54" spans="1:9" x14ac:dyDescent="0.3">
      <c r="A54">
        <v>52567</v>
      </c>
      <c r="B54">
        <v>127</v>
      </c>
      <c r="C54" t="s">
        <v>99</v>
      </c>
      <c r="D54">
        <v>104</v>
      </c>
      <c r="E54" t="s">
        <v>21</v>
      </c>
      <c r="F54" s="20">
        <v>45664.5</v>
      </c>
      <c r="G54" t="s">
        <v>361</v>
      </c>
      <c r="H54" t="s">
        <v>362</v>
      </c>
      <c r="I54">
        <v>-3285.86</v>
      </c>
    </row>
    <row r="55" spans="1:9" x14ac:dyDescent="0.3">
      <c r="A55">
        <v>52568</v>
      </c>
      <c r="B55">
        <v>127</v>
      </c>
      <c r="C55" t="s">
        <v>99</v>
      </c>
      <c r="D55">
        <v>104</v>
      </c>
      <c r="E55" t="s">
        <v>21</v>
      </c>
      <c r="F55" s="20">
        <v>45664.5</v>
      </c>
      <c r="G55" t="s">
        <v>361</v>
      </c>
      <c r="H55" t="s">
        <v>362</v>
      </c>
      <c r="I55">
        <v>-1920.65</v>
      </c>
    </row>
    <row r="56" spans="1:9" x14ac:dyDescent="0.3">
      <c r="A56">
        <v>52569</v>
      </c>
      <c r="B56">
        <v>127</v>
      </c>
      <c r="C56" t="s">
        <v>99</v>
      </c>
      <c r="D56">
        <v>104</v>
      </c>
      <c r="E56" t="s">
        <v>21</v>
      </c>
      <c r="F56" s="20">
        <v>45664.5</v>
      </c>
      <c r="G56" t="s">
        <v>361</v>
      </c>
      <c r="H56" t="s">
        <v>392</v>
      </c>
      <c r="I56">
        <v>-2886.84</v>
      </c>
    </row>
    <row r="57" spans="1:9" x14ac:dyDescent="0.3">
      <c r="A57">
        <v>52570</v>
      </c>
      <c r="B57">
        <v>127</v>
      </c>
      <c r="C57" t="s">
        <v>99</v>
      </c>
      <c r="D57">
        <v>104</v>
      </c>
      <c r="E57" t="s">
        <v>21</v>
      </c>
      <c r="F57" s="20">
        <v>45664.5</v>
      </c>
      <c r="G57" t="s">
        <v>361</v>
      </c>
      <c r="H57" t="s">
        <v>375</v>
      </c>
      <c r="I57">
        <v>-4389.29</v>
      </c>
    </row>
    <row r="58" spans="1:9" x14ac:dyDescent="0.3">
      <c r="A58">
        <v>52571</v>
      </c>
      <c r="B58">
        <v>127</v>
      </c>
      <c r="C58" t="s">
        <v>99</v>
      </c>
      <c r="D58">
        <v>104</v>
      </c>
      <c r="E58" t="s">
        <v>21</v>
      </c>
      <c r="F58" s="20">
        <v>45664.5</v>
      </c>
      <c r="G58" t="s">
        <v>361</v>
      </c>
      <c r="H58" t="s">
        <v>393</v>
      </c>
      <c r="I58">
        <v>-511.8</v>
      </c>
    </row>
    <row r="59" spans="1:9" x14ac:dyDescent="0.3">
      <c r="A59">
        <v>52572</v>
      </c>
      <c r="B59">
        <v>127</v>
      </c>
      <c r="C59" t="s">
        <v>99</v>
      </c>
      <c r="D59">
        <v>104</v>
      </c>
      <c r="E59" t="s">
        <v>21</v>
      </c>
      <c r="F59" s="20">
        <v>45664.5</v>
      </c>
      <c r="G59" t="s">
        <v>361</v>
      </c>
      <c r="H59" t="s">
        <v>369</v>
      </c>
      <c r="I59">
        <v>-897.5</v>
      </c>
    </row>
    <row r="60" spans="1:9" x14ac:dyDescent="0.3">
      <c r="A60">
        <v>52573</v>
      </c>
      <c r="B60">
        <v>127</v>
      </c>
      <c r="C60" t="s">
        <v>99</v>
      </c>
      <c r="D60">
        <v>104</v>
      </c>
      <c r="E60" t="s">
        <v>21</v>
      </c>
      <c r="F60" s="20">
        <v>45664.5</v>
      </c>
      <c r="G60" t="s">
        <v>361</v>
      </c>
      <c r="H60" t="s">
        <v>394</v>
      </c>
      <c r="I60">
        <v>-2395</v>
      </c>
    </row>
    <row r="61" spans="1:9" x14ac:dyDescent="0.3">
      <c r="A61">
        <v>52574</v>
      </c>
      <c r="B61">
        <v>127</v>
      </c>
      <c r="C61" t="s">
        <v>99</v>
      </c>
      <c r="D61">
        <v>104</v>
      </c>
      <c r="E61" t="s">
        <v>21</v>
      </c>
      <c r="F61" s="20">
        <v>45664.5</v>
      </c>
      <c r="G61" t="s">
        <v>361</v>
      </c>
      <c r="H61" t="s">
        <v>370</v>
      </c>
      <c r="I61">
        <v>-1.65</v>
      </c>
    </row>
    <row r="62" spans="1:9" x14ac:dyDescent="0.3">
      <c r="A62">
        <v>52575</v>
      </c>
      <c r="B62">
        <v>127</v>
      </c>
      <c r="C62" t="s">
        <v>99</v>
      </c>
      <c r="D62">
        <v>104</v>
      </c>
      <c r="E62" t="s">
        <v>21</v>
      </c>
      <c r="F62" s="20">
        <v>45664.5</v>
      </c>
      <c r="G62" t="s">
        <v>361</v>
      </c>
      <c r="H62" t="s">
        <v>370</v>
      </c>
      <c r="I62">
        <v>-3.07</v>
      </c>
    </row>
    <row r="63" spans="1:9" x14ac:dyDescent="0.3">
      <c r="A63">
        <v>52576</v>
      </c>
      <c r="B63">
        <v>127</v>
      </c>
      <c r="C63" t="s">
        <v>99</v>
      </c>
      <c r="D63">
        <v>104</v>
      </c>
      <c r="E63" t="s">
        <v>21</v>
      </c>
      <c r="F63" s="20">
        <v>45664.5</v>
      </c>
      <c r="G63" t="s">
        <v>361</v>
      </c>
      <c r="H63" t="s">
        <v>370</v>
      </c>
      <c r="I63">
        <v>-9</v>
      </c>
    </row>
    <row r="64" spans="1:9" x14ac:dyDescent="0.3">
      <c r="A64">
        <v>52577</v>
      </c>
      <c r="B64">
        <v>127</v>
      </c>
      <c r="C64" t="s">
        <v>99</v>
      </c>
      <c r="D64">
        <v>104</v>
      </c>
      <c r="E64" t="s">
        <v>21</v>
      </c>
      <c r="F64" s="20">
        <v>45664.5</v>
      </c>
      <c r="G64" t="s">
        <v>361</v>
      </c>
      <c r="H64" t="s">
        <v>360</v>
      </c>
      <c r="I64">
        <v>-1500</v>
      </c>
    </row>
    <row r="65" spans="1:9" x14ac:dyDescent="0.3">
      <c r="A65">
        <v>52578</v>
      </c>
      <c r="B65">
        <v>127</v>
      </c>
      <c r="C65" t="s">
        <v>99</v>
      </c>
      <c r="D65">
        <v>104</v>
      </c>
      <c r="E65" t="s">
        <v>21</v>
      </c>
      <c r="F65" s="20">
        <v>45664.5</v>
      </c>
      <c r="G65" t="s">
        <v>361</v>
      </c>
      <c r="H65" t="s">
        <v>395</v>
      </c>
      <c r="I65">
        <v>-338.73</v>
      </c>
    </row>
    <row r="66" spans="1:9" x14ac:dyDescent="0.3">
      <c r="A66">
        <v>52579</v>
      </c>
      <c r="B66">
        <v>127</v>
      </c>
      <c r="C66" t="s">
        <v>99</v>
      </c>
      <c r="D66">
        <v>104</v>
      </c>
      <c r="E66" t="s">
        <v>21</v>
      </c>
      <c r="F66" s="20">
        <v>45664.5</v>
      </c>
      <c r="G66" t="s">
        <v>361</v>
      </c>
      <c r="H66" t="s">
        <v>396</v>
      </c>
      <c r="I66">
        <v>-2394</v>
      </c>
    </row>
    <row r="67" spans="1:9" x14ac:dyDescent="0.3">
      <c r="A67">
        <v>52644</v>
      </c>
      <c r="B67">
        <v>138</v>
      </c>
      <c r="C67" t="s">
        <v>93</v>
      </c>
      <c r="D67">
        <v>104</v>
      </c>
      <c r="E67" t="s">
        <v>21</v>
      </c>
      <c r="F67" s="20">
        <v>45664</v>
      </c>
      <c r="G67" t="s">
        <v>359</v>
      </c>
      <c r="H67" t="s">
        <v>379</v>
      </c>
      <c r="I67">
        <v>101313</v>
      </c>
    </row>
    <row r="68" spans="1:9" x14ac:dyDescent="0.3">
      <c r="A68">
        <v>52645</v>
      </c>
      <c r="B68">
        <v>138</v>
      </c>
      <c r="C68" t="s">
        <v>93</v>
      </c>
      <c r="D68">
        <v>104</v>
      </c>
      <c r="E68" t="s">
        <v>21</v>
      </c>
      <c r="F68" s="20">
        <v>45664</v>
      </c>
      <c r="G68" t="s">
        <v>361</v>
      </c>
      <c r="H68" t="s">
        <v>397</v>
      </c>
      <c r="I68">
        <v>-3687.84</v>
      </c>
    </row>
    <row r="69" spans="1:9" x14ac:dyDescent="0.3">
      <c r="A69">
        <v>52646</v>
      </c>
      <c r="B69">
        <v>138</v>
      </c>
      <c r="C69" t="s">
        <v>93</v>
      </c>
      <c r="D69">
        <v>104</v>
      </c>
      <c r="E69" t="s">
        <v>21</v>
      </c>
      <c r="F69" s="20">
        <v>45664</v>
      </c>
      <c r="G69" t="s">
        <v>361</v>
      </c>
      <c r="H69" t="s">
        <v>398</v>
      </c>
      <c r="I69">
        <v>-3309.52</v>
      </c>
    </row>
    <row r="70" spans="1:9" x14ac:dyDescent="0.3">
      <c r="A70">
        <v>52647</v>
      </c>
      <c r="B70">
        <v>138</v>
      </c>
      <c r="C70" t="s">
        <v>93</v>
      </c>
      <c r="D70">
        <v>104</v>
      </c>
      <c r="E70" t="s">
        <v>21</v>
      </c>
      <c r="F70" s="20">
        <v>45664</v>
      </c>
      <c r="G70" t="s">
        <v>361</v>
      </c>
      <c r="H70" t="s">
        <v>399</v>
      </c>
      <c r="I70">
        <v>-3308.55</v>
      </c>
    </row>
    <row r="71" spans="1:9" x14ac:dyDescent="0.3">
      <c r="A71">
        <v>52648</v>
      </c>
      <c r="B71">
        <v>138</v>
      </c>
      <c r="C71" t="s">
        <v>93</v>
      </c>
      <c r="D71">
        <v>104</v>
      </c>
      <c r="E71" t="s">
        <v>21</v>
      </c>
      <c r="F71" s="20">
        <v>45664</v>
      </c>
      <c r="G71" t="s">
        <v>361</v>
      </c>
      <c r="H71" t="s">
        <v>400</v>
      </c>
      <c r="I71">
        <v>-3613.95</v>
      </c>
    </row>
    <row r="72" spans="1:9" x14ac:dyDescent="0.3">
      <c r="A72">
        <v>52649</v>
      </c>
      <c r="B72">
        <v>138</v>
      </c>
      <c r="C72" t="s">
        <v>93</v>
      </c>
      <c r="D72">
        <v>104</v>
      </c>
      <c r="E72" t="s">
        <v>21</v>
      </c>
      <c r="F72" s="20">
        <v>45664</v>
      </c>
      <c r="G72" t="s">
        <v>361</v>
      </c>
      <c r="H72" t="s">
        <v>401</v>
      </c>
      <c r="I72">
        <v>-2283.94</v>
      </c>
    </row>
    <row r="73" spans="1:9" x14ac:dyDescent="0.3">
      <c r="A73">
        <v>52650</v>
      </c>
      <c r="B73">
        <v>138</v>
      </c>
      <c r="C73" t="s">
        <v>93</v>
      </c>
      <c r="D73">
        <v>104</v>
      </c>
      <c r="E73" t="s">
        <v>21</v>
      </c>
      <c r="F73" s="20">
        <v>45664</v>
      </c>
      <c r="G73" t="s">
        <v>361</v>
      </c>
      <c r="H73" t="s">
        <v>402</v>
      </c>
      <c r="I73">
        <v>-5563.16</v>
      </c>
    </row>
    <row r="74" spans="1:9" x14ac:dyDescent="0.3">
      <c r="A74">
        <v>52651</v>
      </c>
      <c r="B74">
        <v>138</v>
      </c>
      <c r="C74" t="s">
        <v>93</v>
      </c>
      <c r="D74">
        <v>104</v>
      </c>
      <c r="E74" t="s">
        <v>21</v>
      </c>
      <c r="F74" s="20">
        <v>45664</v>
      </c>
      <c r="G74" t="s">
        <v>361</v>
      </c>
      <c r="H74" t="s">
        <v>403</v>
      </c>
      <c r="I74">
        <v>-4212.8100000000004</v>
      </c>
    </row>
    <row r="75" spans="1:9" x14ac:dyDescent="0.3">
      <c r="A75">
        <v>52652</v>
      </c>
      <c r="B75">
        <v>138</v>
      </c>
      <c r="C75" t="s">
        <v>93</v>
      </c>
      <c r="D75">
        <v>104</v>
      </c>
      <c r="E75" t="s">
        <v>21</v>
      </c>
      <c r="F75" s="20">
        <v>45664</v>
      </c>
      <c r="G75" t="s">
        <v>361</v>
      </c>
      <c r="H75" t="s">
        <v>404</v>
      </c>
      <c r="I75">
        <v>-3309.99</v>
      </c>
    </row>
    <row r="76" spans="1:9" x14ac:dyDescent="0.3">
      <c r="A76">
        <v>52653</v>
      </c>
      <c r="B76">
        <v>138</v>
      </c>
      <c r="C76" t="s">
        <v>93</v>
      </c>
      <c r="D76">
        <v>104</v>
      </c>
      <c r="E76" t="s">
        <v>21</v>
      </c>
      <c r="F76" s="20">
        <v>45664</v>
      </c>
      <c r="G76" t="s">
        <v>361</v>
      </c>
      <c r="H76" t="s">
        <v>405</v>
      </c>
      <c r="I76">
        <v>-4115.8100000000004</v>
      </c>
    </row>
    <row r="77" spans="1:9" x14ac:dyDescent="0.3">
      <c r="A77">
        <v>52654</v>
      </c>
      <c r="B77">
        <v>138</v>
      </c>
      <c r="C77" t="s">
        <v>93</v>
      </c>
      <c r="D77">
        <v>104</v>
      </c>
      <c r="E77" t="s">
        <v>21</v>
      </c>
      <c r="F77" s="20">
        <v>45664</v>
      </c>
      <c r="G77" t="s">
        <v>361</v>
      </c>
      <c r="H77" t="s">
        <v>406</v>
      </c>
      <c r="I77">
        <v>-4473.2700000000004</v>
      </c>
    </row>
    <row r="78" spans="1:9" x14ac:dyDescent="0.3">
      <c r="A78">
        <v>52655</v>
      </c>
      <c r="B78">
        <v>138</v>
      </c>
      <c r="C78" t="s">
        <v>93</v>
      </c>
      <c r="D78">
        <v>104</v>
      </c>
      <c r="E78" t="s">
        <v>21</v>
      </c>
      <c r="F78" s="20">
        <v>45664</v>
      </c>
      <c r="G78" t="s">
        <v>361</v>
      </c>
      <c r="H78" t="s">
        <v>407</v>
      </c>
      <c r="I78">
        <v>-4483.3900000000003</v>
      </c>
    </row>
    <row r="79" spans="1:9" x14ac:dyDescent="0.3">
      <c r="A79">
        <v>52656</v>
      </c>
      <c r="B79">
        <v>138</v>
      </c>
      <c r="C79" t="s">
        <v>93</v>
      </c>
      <c r="D79">
        <v>104</v>
      </c>
      <c r="E79" t="s">
        <v>21</v>
      </c>
      <c r="F79" s="20">
        <v>45664</v>
      </c>
      <c r="G79" t="s">
        <v>361</v>
      </c>
      <c r="H79" t="s">
        <v>408</v>
      </c>
      <c r="I79">
        <v>-4847.08</v>
      </c>
    </row>
    <row r="80" spans="1:9" x14ac:dyDescent="0.3">
      <c r="A80">
        <v>52657</v>
      </c>
      <c r="B80">
        <v>138</v>
      </c>
      <c r="C80" t="s">
        <v>93</v>
      </c>
      <c r="D80">
        <v>104</v>
      </c>
      <c r="E80" t="s">
        <v>21</v>
      </c>
      <c r="F80" s="20">
        <v>45664</v>
      </c>
      <c r="G80" t="s">
        <v>361</v>
      </c>
      <c r="H80" t="s">
        <v>409</v>
      </c>
      <c r="I80">
        <v>-3696.77</v>
      </c>
    </row>
    <row r="81" spans="1:9" x14ac:dyDescent="0.3">
      <c r="A81">
        <v>52658</v>
      </c>
      <c r="B81">
        <v>138</v>
      </c>
      <c r="C81" t="s">
        <v>93</v>
      </c>
      <c r="D81">
        <v>104</v>
      </c>
      <c r="E81" t="s">
        <v>21</v>
      </c>
      <c r="F81" s="20">
        <v>45664</v>
      </c>
      <c r="G81" t="s">
        <v>361</v>
      </c>
      <c r="H81" t="s">
        <v>410</v>
      </c>
      <c r="I81">
        <v>-5555.35</v>
      </c>
    </row>
    <row r="82" spans="1:9" x14ac:dyDescent="0.3">
      <c r="A82">
        <v>52659</v>
      </c>
      <c r="B82">
        <v>138</v>
      </c>
      <c r="C82" t="s">
        <v>93</v>
      </c>
      <c r="D82">
        <v>104</v>
      </c>
      <c r="E82" t="s">
        <v>21</v>
      </c>
      <c r="F82" s="20">
        <v>45664</v>
      </c>
      <c r="G82" t="s">
        <v>361</v>
      </c>
      <c r="H82" t="s">
        <v>411</v>
      </c>
      <c r="I82">
        <v>-3309.99</v>
      </c>
    </row>
    <row r="83" spans="1:9" x14ac:dyDescent="0.3">
      <c r="A83">
        <v>52660</v>
      </c>
      <c r="B83">
        <v>138</v>
      </c>
      <c r="C83" t="s">
        <v>93</v>
      </c>
      <c r="D83">
        <v>104</v>
      </c>
      <c r="E83" t="s">
        <v>21</v>
      </c>
      <c r="F83" s="20">
        <v>45664</v>
      </c>
      <c r="G83" t="s">
        <v>361</v>
      </c>
      <c r="H83" t="s">
        <v>412</v>
      </c>
      <c r="I83">
        <v>-4435.34</v>
      </c>
    </row>
    <row r="84" spans="1:9" x14ac:dyDescent="0.3">
      <c r="A84">
        <v>52661</v>
      </c>
      <c r="B84">
        <v>138</v>
      </c>
      <c r="C84" t="s">
        <v>93</v>
      </c>
      <c r="D84">
        <v>104</v>
      </c>
      <c r="E84" t="s">
        <v>21</v>
      </c>
      <c r="F84" s="20">
        <v>45664</v>
      </c>
      <c r="G84" t="s">
        <v>361</v>
      </c>
      <c r="H84" t="s">
        <v>413</v>
      </c>
      <c r="I84">
        <v>-2268.94</v>
      </c>
    </row>
    <row r="85" spans="1:9" x14ac:dyDescent="0.3">
      <c r="A85">
        <v>52662</v>
      </c>
      <c r="B85">
        <v>138</v>
      </c>
      <c r="C85" t="s">
        <v>93</v>
      </c>
      <c r="D85">
        <v>104</v>
      </c>
      <c r="E85" t="s">
        <v>21</v>
      </c>
      <c r="F85" s="20">
        <v>45664</v>
      </c>
      <c r="G85" t="s">
        <v>361</v>
      </c>
      <c r="H85" t="s">
        <v>414</v>
      </c>
      <c r="I85">
        <v>-3728.95</v>
      </c>
    </row>
    <row r="86" spans="1:9" x14ac:dyDescent="0.3">
      <c r="A86">
        <v>52663</v>
      </c>
      <c r="B86">
        <v>138</v>
      </c>
      <c r="C86" t="s">
        <v>93</v>
      </c>
      <c r="D86">
        <v>104</v>
      </c>
      <c r="E86" t="s">
        <v>21</v>
      </c>
      <c r="F86" s="20">
        <v>45664</v>
      </c>
      <c r="G86" t="s">
        <v>361</v>
      </c>
      <c r="H86" t="s">
        <v>415</v>
      </c>
      <c r="I86">
        <v>-4010.16</v>
      </c>
    </row>
    <row r="87" spans="1:9" x14ac:dyDescent="0.3">
      <c r="A87">
        <v>52664</v>
      </c>
      <c r="B87">
        <v>138</v>
      </c>
      <c r="C87" t="s">
        <v>93</v>
      </c>
      <c r="D87">
        <v>104</v>
      </c>
      <c r="E87" t="s">
        <v>21</v>
      </c>
      <c r="F87" s="20">
        <v>45664</v>
      </c>
      <c r="G87" t="s">
        <v>361</v>
      </c>
      <c r="H87" t="s">
        <v>416</v>
      </c>
      <c r="I87">
        <v>-4841.5600000000004</v>
      </c>
    </row>
    <row r="88" spans="1:9" x14ac:dyDescent="0.3">
      <c r="A88">
        <v>52665</v>
      </c>
      <c r="B88">
        <v>138</v>
      </c>
      <c r="C88" t="s">
        <v>93</v>
      </c>
      <c r="D88">
        <v>104</v>
      </c>
      <c r="E88" t="s">
        <v>21</v>
      </c>
      <c r="F88" s="20">
        <v>45664</v>
      </c>
      <c r="G88" t="s">
        <v>361</v>
      </c>
      <c r="H88" t="s">
        <v>417</v>
      </c>
      <c r="I88">
        <v>-3775.82</v>
      </c>
    </row>
    <row r="89" spans="1:9" x14ac:dyDescent="0.3">
      <c r="A89">
        <v>52666</v>
      </c>
      <c r="B89">
        <v>138</v>
      </c>
      <c r="C89" t="s">
        <v>93</v>
      </c>
      <c r="D89">
        <v>104</v>
      </c>
      <c r="E89" t="s">
        <v>21</v>
      </c>
      <c r="F89" s="20">
        <v>45664</v>
      </c>
      <c r="G89" t="s">
        <v>361</v>
      </c>
      <c r="H89" t="s">
        <v>418</v>
      </c>
      <c r="I89">
        <v>-3555.16</v>
      </c>
    </row>
    <row r="90" spans="1:9" x14ac:dyDescent="0.3">
      <c r="A90">
        <v>52667</v>
      </c>
      <c r="B90">
        <v>138</v>
      </c>
      <c r="C90" t="s">
        <v>93</v>
      </c>
      <c r="D90">
        <v>104</v>
      </c>
      <c r="E90" t="s">
        <v>21</v>
      </c>
      <c r="F90" s="20">
        <v>45664</v>
      </c>
      <c r="G90" t="s">
        <v>361</v>
      </c>
      <c r="H90" t="s">
        <v>419</v>
      </c>
      <c r="I90">
        <v>-4151.8</v>
      </c>
    </row>
    <row r="91" spans="1:9" x14ac:dyDescent="0.3">
      <c r="A91">
        <v>52668</v>
      </c>
      <c r="B91">
        <v>138</v>
      </c>
      <c r="C91" t="s">
        <v>93</v>
      </c>
      <c r="D91">
        <v>104</v>
      </c>
      <c r="E91" t="s">
        <v>21</v>
      </c>
      <c r="F91" s="20">
        <v>45664</v>
      </c>
      <c r="G91" t="s">
        <v>361</v>
      </c>
      <c r="H91" t="s">
        <v>420</v>
      </c>
      <c r="I91">
        <v>-2944.53</v>
      </c>
    </row>
    <row r="92" spans="1:9" x14ac:dyDescent="0.3">
      <c r="A92">
        <v>52669</v>
      </c>
      <c r="B92">
        <v>138</v>
      </c>
      <c r="C92" t="s">
        <v>93</v>
      </c>
      <c r="D92">
        <v>104</v>
      </c>
      <c r="E92" t="s">
        <v>21</v>
      </c>
      <c r="F92" s="20">
        <v>45664</v>
      </c>
      <c r="G92" t="s">
        <v>361</v>
      </c>
      <c r="H92" t="s">
        <v>421</v>
      </c>
      <c r="I92">
        <v>-3833.41</v>
      </c>
    </row>
    <row r="93" spans="1:9" x14ac:dyDescent="0.3">
      <c r="A93">
        <v>52670</v>
      </c>
      <c r="B93">
        <v>138</v>
      </c>
      <c r="C93" t="s">
        <v>93</v>
      </c>
      <c r="D93">
        <v>104</v>
      </c>
      <c r="E93" t="s">
        <v>21</v>
      </c>
      <c r="F93" s="20">
        <v>45664</v>
      </c>
      <c r="G93" t="s">
        <v>361</v>
      </c>
      <c r="H93" t="s">
        <v>422</v>
      </c>
      <c r="I93">
        <v>-3995.05</v>
      </c>
    </row>
    <row r="94" spans="1:9" x14ac:dyDescent="0.3">
      <c r="A94">
        <v>51263</v>
      </c>
      <c r="B94">
        <v>127</v>
      </c>
      <c r="C94" t="s">
        <v>99</v>
      </c>
      <c r="D94">
        <v>104</v>
      </c>
      <c r="E94" t="s">
        <v>21</v>
      </c>
      <c r="F94" s="20">
        <v>45663.5</v>
      </c>
      <c r="G94" t="s">
        <v>359</v>
      </c>
      <c r="H94" t="s">
        <v>360</v>
      </c>
      <c r="I94">
        <v>15000</v>
      </c>
    </row>
    <row r="95" spans="1:9" x14ac:dyDescent="0.3">
      <c r="A95">
        <v>51264</v>
      </c>
      <c r="B95">
        <v>127</v>
      </c>
      <c r="C95" t="s">
        <v>99</v>
      </c>
      <c r="D95">
        <v>104</v>
      </c>
      <c r="E95" t="s">
        <v>21</v>
      </c>
      <c r="F95" s="20">
        <v>45663.5</v>
      </c>
      <c r="G95" t="s">
        <v>359</v>
      </c>
      <c r="H95" t="s">
        <v>360</v>
      </c>
      <c r="I95">
        <v>200</v>
      </c>
    </row>
    <row r="96" spans="1:9" x14ac:dyDescent="0.3">
      <c r="A96">
        <v>51265</v>
      </c>
      <c r="B96">
        <v>127</v>
      </c>
      <c r="C96" t="s">
        <v>99</v>
      </c>
      <c r="D96">
        <v>104</v>
      </c>
      <c r="E96" t="s">
        <v>21</v>
      </c>
      <c r="F96" s="20">
        <v>45663.5</v>
      </c>
      <c r="G96" t="s">
        <v>359</v>
      </c>
      <c r="H96" t="s">
        <v>360</v>
      </c>
      <c r="I96">
        <v>30000</v>
      </c>
    </row>
    <row r="97" spans="1:9" x14ac:dyDescent="0.3">
      <c r="A97">
        <v>51266</v>
      </c>
      <c r="B97">
        <v>127</v>
      </c>
      <c r="C97" t="s">
        <v>99</v>
      </c>
      <c r="D97">
        <v>104</v>
      </c>
      <c r="E97" t="s">
        <v>21</v>
      </c>
      <c r="F97" s="20">
        <v>45663.5</v>
      </c>
      <c r="G97" t="s">
        <v>359</v>
      </c>
      <c r="H97" t="s">
        <v>423</v>
      </c>
      <c r="I97">
        <v>1744.43</v>
      </c>
    </row>
    <row r="98" spans="1:9" x14ac:dyDescent="0.3">
      <c r="A98">
        <v>51267</v>
      </c>
      <c r="B98">
        <v>127</v>
      </c>
      <c r="C98" t="s">
        <v>99</v>
      </c>
      <c r="D98">
        <v>104</v>
      </c>
      <c r="E98" t="s">
        <v>21</v>
      </c>
      <c r="F98" s="20">
        <v>45663.5</v>
      </c>
      <c r="G98" t="s">
        <v>359</v>
      </c>
      <c r="H98" t="s">
        <v>424</v>
      </c>
      <c r="I98">
        <v>601.72</v>
      </c>
    </row>
    <row r="99" spans="1:9" x14ac:dyDescent="0.3">
      <c r="A99">
        <v>51268</v>
      </c>
      <c r="B99">
        <v>127</v>
      </c>
      <c r="C99" t="s">
        <v>99</v>
      </c>
      <c r="D99">
        <v>104</v>
      </c>
      <c r="E99" t="s">
        <v>21</v>
      </c>
      <c r="F99" s="20">
        <v>45663.5</v>
      </c>
      <c r="G99" t="s">
        <v>361</v>
      </c>
      <c r="H99" t="s">
        <v>425</v>
      </c>
      <c r="I99">
        <v>-123.15</v>
      </c>
    </row>
    <row r="100" spans="1:9" x14ac:dyDescent="0.3">
      <c r="A100">
        <v>51269</v>
      </c>
      <c r="B100">
        <v>127</v>
      </c>
      <c r="C100" t="s">
        <v>99</v>
      </c>
      <c r="D100">
        <v>104</v>
      </c>
      <c r="E100" t="s">
        <v>21</v>
      </c>
      <c r="F100" s="20">
        <v>45663.5</v>
      </c>
      <c r="G100" t="s">
        <v>361</v>
      </c>
      <c r="H100" t="s">
        <v>426</v>
      </c>
      <c r="I100">
        <v>-231.52</v>
      </c>
    </row>
    <row r="101" spans="1:9" x14ac:dyDescent="0.3">
      <c r="A101">
        <v>51270</v>
      </c>
      <c r="B101">
        <v>127</v>
      </c>
      <c r="C101" t="s">
        <v>99</v>
      </c>
      <c r="D101">
        <v>104</v>
      </c>
      <c r="E101" t="s">
        <v>21</v>
      </c>
      <c r="F101" s="20">
        <v>45663.5</v>
      </c>
      <c r="G101" t="s">
        <v>361</v>
      </c>
      <c r="H101" t="s">
        <v>374</v>
      </c>
      <c r="I101">
        <v>-243.57</v>
      </c>
    </row>
    <row r="102" spans="1:9" x14ac:dyDescent="0.3">
      <c r="A102">
        <v>51271</v>
      </c>
      <c r="B102">
        <v>127</v>
      </c>
      <c r="C102" t="s">
        <v>99</v>
      </c>
      <c r="D102">
        <v>104</v>
      </c>
      <c r="E102" t="s">
        <v>21</v>
      </c>
      <c r="F102" s="20">
        <v>45663.5</v>
      </c>
      <c r="G102" t="s">
        <v>361</v>
      </c>
      <c r="H102" t="s">
        <v>427</v>
      </c>
      <c r="I102">
        <v>-299.39999999999998</v>
      </c>
    </row>
    <row r="103" spans="1:9" x14ac:dyDescent="0.3">
      <c r="A103">
        <v>51272</v>
      </c>
      <c r="B103">
        <v>127</v>
      </c>
      <c r="C103" t="s">
        <v>99</v>
      </c>
      <c r="D103">
        <v>104</v>
      </c>
      <c r="E103" t="s">
        <v>21</v>
      </c>
      <c r="F103" s="20">
        <v>45663.5</v>
      </c>
      <c r="G103" t="s">
        <v>361</v>
      </c>
      <c r="H103" t="s">
        <v>369</v>
      </c>
      <c r="I103">
        <v>-305</v>
      </c>
    </row>
    <row r="104" spans="1:9" x14ac:dyDescent="0.3">
      <c r="A104">
        <v>51273</v>
      </c>
      <c r="B104">
        <v>127</v>
      </c>
      <c r="C104" t="s">
        <v>99</v>
      </c>
      <c r="D104">
        <v>104</v>
      </c>
      <c r="E104" t="s">
        <v>21</v>
      </c>
      <c r="F104" s="20">
        <v>45663.5</v>
      </c>
      <c r="G104" t="s">
        <v>361</v>
      </c>
      <c r="H104" t="s">
        <v>428</v>
      </c>
      <c r="I104">
        <v>-380</v>
      </c>
    </row>
    <row r="105" spans="1:9" x14ac:dyDescent="0.3">
      <c r="A105">
        <v>51274</v>
      </c>
      <c r="B105">
        <v>127</v>
      </c>
      <c r="C105" t="s">
        <v>99</v>
      </c>
      <c r="D105">
        <v>104</v>
      </c>
      <c r="E105" t="s">
        <v>21</v>
      </c>
      <c r="F105" s="20">
        <v>45663.5</v>
      </c>
      <c r="G105" t="s">
        <v>361</v>
      </c>
      <c r="H105" t="s">
        <v>429</v>
      </c>
      <c r="I105">
        <v>-479</v>
      </c>
    </row>
    <row r="106" spans="1:9" x14ac:dyDescent="0.3">
      <c r="A106">
        <v>51275</v>
      </c>
      <c r="B106">
        <v>127</v>
      </c>
      <c r="C106" t="s">
        <v>99</v>
      </c>
      <c r="D106">
        <v>104</v>
      </c>
      <c r="E106" t="s">
        <v>21</v>
      </c>
      <c r="F106" s="20">
        <v>45663.5</v>
      </c>
      <c r="G106" t="s">
        <v>361</v>
      </c>
      <c r="H106" t="s">
        <v>430</v>
      </c>
      <c r="I106">
        <v>-479</v>
      </c>
    </row>
    <row r="107" spans="1:9" x14ac:dyDescent="0.3">
      <c r="A107">
        <v>51276</v>
      </c>
      <c r="B107">
        <v>127</v>
      </c>
      <c r="C107" t="s">
        <v>99</v>
      </c>
      <c r="D107">
        <v>104</v>
      </c>
      <c r="E107" t="s">
        <v>21</v>
      </c>
      <c r="F107" s="20">
        <v>45663.5</v>
      </c>
      <c r="G107" t="s">
        <v>361</v>
      </c>
      <c r="H107" t="s">
        <v>431</v>
      </c>
      <c r="I107">
        <v>-486.72</v>
      </c>
    </row>
    <row r="108" spans="1:9" x14ac:dyDescent="0.3">
      <c r="A108">
        <v>51277</v>
      </c>
      <c r="B108">
        <v>127</v>
      </c>
      <c r="C108" t="s">
        <v>99</v>
      </c>
      <c r="D108">
        <v>104</v>
      </c>
      <c r="E108" t="s">
        <v>21</v>
      </c>
      <c r="F108" s="20">
        <v>45663.5</v>
      </c>
      <c r="G108" t="s">
        <v>361</v>
      </c>
      <c r="H108" t="s">
        <v>429</v>
      </c>
      <c r="I108">
        <v>-712.15</v>
      </c>
    </row>
    <row r="109" spans="1:9" x14ac:dyDescent="0.3">
      <c r="A109">
        <v>51278</v>
      </c>
      <c r="B109">
        <v>127</v>
      </c>
      <c r="C109" t="s">
        <v>99</v>
      </c>
      <c r="D109">
        <v>104</v>
      </c>
      <c r="E109" t="s">
        <v>21</v>
      </c>
      <c r="F109" s="20">
        <v>45663.5</v>
      </c>
      <c r="G109" t="s">
        <v>361</v>
      </c>
      <c r="H109" t="s">
        <v>432</v>
      </c>
      <c r="I109">
        <v>-999.1</v>
      </c>
    </row>
    <row r="110" spans="1:9" x14ac:dyDescent="0.3">
      <c r="A110">
        <v>51279</v>
      </c>
      <c r="B110">
        <v>127</v>
      </c>
      <c r="C110" t="s">
        <v>99</v>
      </c>
      <c r="D110">
        <v>104</v>
      </c>
      <c r="E110" t="s">
        <v>21</v>
      </c>
      <c r="F110" s="20">
        <v>45663.5</v>
      </c>
      <c r="G110" t="s">
        <v>361</v>
      </c>
      <c r="H110" t="s">
        <v>433</v>
      </c>
      <c r="I110">
        <v>-1200</v>
      </c>
    </row>
    <row r="111" spans="1:9" x14ac:dyDescent="0.3">
      <c r="A111">
        <v>51280</v>
      </c>
      <c r="B111">
        <v>127</v>
      </c>
      <c r="C111" t="s">
        <v>99</v>
      </c>
      <c r="D111">
        <v>104</v>
      </c>
      <c r="E111" t="s">
        <v>21</v>
      </c>
      <c r="F111" s="20">
        <v>45663.5</v>
      </c>
      <c r="G111" t="s">
        <v>361</v>
      </c>
      <c r="H111" t="s">
        <v>434</v>
      </c>
      <c r="I111">
        <v>-1340.7</v>
      </c>
    </row>
    <row r="112" spans="1:9" x14ac:dyDescent="0.3">
      <c r="A112">
        <v>51281</v>
      </c>
      <c r="B112">
        <v>127</v>
      </c>
      <c r="C112" t="s">
        <v>99</v>
      </c>
      <c r="D112">
        <v>104</v>
      </c>
      <c r="E112" t="s">
        <v>21</v>
      </c>
      <c r="F112" s="20">
        <v>45663.5</v>
      </c>
      <c r="G112" t="s">
        <v>361</v>
      </c>
      <c r="H112" t="s">
        <v>435</v>
      </c>
      <c r="I112">
        <v>-1500</v>
      </c>
    </row>
    <row r="113" spans="1:9" x14ac:dyDescent="0.3">
      <c r="A113">
        <v>51282</v>
      </c>
      <c r="B113">
        <v>127</v>
      </c>
      <c r="C113" t="s">
        <v>99</v>
      </c>
      <c r="D113">
        <v>104</v>
      </c>
      <c r="E113" t="s">
        <v>21</v>
      </c>
      <c r="F113" s="20">
        <v>45663.5</v>
      </c>
      <c r="G113" t="s">
        <v>361</v>
      </c>
      <c r="H113" t="s">
        <v>429</v>
      </c>
      <c r="I113">
        <v>-1590.2</v>
      </c>
    </row>
    <row r="114" spans="1:9" x14ac:dyDescent="0.3">
      <c r="A114">
        <v>51283</v>
      </c>
      <c r="B114">
        <v>127</v>
      </c>
      <c r="C114" t="s">
        <v>99</v>
      </c>
      <c r="D114">
        <v>104</v>
      </c>
      <c r="E114" t="s">
        <v>21</v>
      </c>
      <c r="F114" s="20">
        <v>45663.5</v>
      </c>
      <c r="G114" t="s">
        <v>361</v>
      </c>
      <c r="H114" t="s">
        <v>436</v>
      </c>
      <c r="I114">
        <v>-1679.4</v>
      </c>
    </row>
    <row r="115" spans="1:9" x14ac:dyDescent="0.3">
      <c r="A115">
        <v>51284</v>
      </c>
      <c r="B115">
        <v>127</v>
      </c>
      <c r="C115" t="s">
        <v>99</v>
      </c>
      <c r="D115">
        <v>104</v>
      </c>
      <c r="E115" t="s">
        <v>21</v>
      </c>
      <c r="F115" s="20">
        <v>45663.5</v>
      </c>
      <c r="G115" t="s">
        <v>361</v>
      </c>
      <c r="H115" t="s">
        <v>369</v>
      </c>
      <c r="I115">
        <v>-2070.5</v>
      </c>
    </row>
    <row r="116" spans="1:9" x14ac:dyDescent="0.3">
      <c r="A116">
        <v>51285</v>
      </c>
      <c r="B116">
        <v>127</v>
      </c>
      <c r="C116" t="s">
        <v>99</v>
      </c>
      <c r="D116">
        <v>104</v>
      </c>
      <c r="E116" t="s">
        <v>21</v>
      </c>
      <c r="F116" s="20">
        <v>45663.5</v>
      </c>
      <c r="G116" t="s">
        <v>361</v>
      </c>
      <c r="H116" t="s">
        <v>437</v>
      </c>
      <c r="I116">
        <v>-2554.64</v>
      </c>
    </row>
    <row r="117" spans="1:9" x14ac:dyDescent="0.3">
      <c r="A117">
        <v>51286</v>
      </c>
      <c r="B117">
        <v>127</v>
      </c>
      <c r="C117" t="s">
        <v>99</v>
      </c>
      <c r="D117">
        <v>104</v>
      </c>
      <c r="E117" t="s">
        <v>21</v>
      </c>
      <c r="F117" s="20">
        <v>45663.5</v>
      </c>
      <c r="G117" t="s">
        <v>361</v>
      </c>
      <c r="H117" t="s">
        <v>438</v>
      </c>
      <c r="I117">
        <v>-2950.56</v>
      </c>
    </row>
    <row r="118" spans="1:9" x14ac:dyDescent="0.3">
      <c r="A118">
        <v>51287</v>
      </c>
      <c r="B118">
        <v>127</v>
      </c>
      <c r="C118" t="s">
        <v>99</v>
      </c>
      <c r="D118">
        <v>104</v>
      </c>
      <c r="E118" t="s">
        <v>21</v>
      </c>
      <c r="F118" s="20">
        <v>45663.5</v>
      </c>
      <c r="G118" t="s">
        <v>361</v>
      </c>
      <c r="H118" t="s">
        <v>375</v>
      </c>
      <c r="I118">
        <v>-3242</v>
      </c>
    </row>
    <row r="119" spans="1:9" x14ac:dyDescent="0.3">
      <c r="A119">
        <v>51288</v>
      </c>
      <c r="B119">
        <v>127</v>
      </c>
      <c r="C119" t="s">
        <v>99</v>
      </c>
      <c r="D119">
        <v>104</v>
      </c>
      <c r="E119" t="s">
        <v>21</v>
      </c>
      <c r="F119" s="20">
        <v>45663.5</v>
      </c>
      <c r="G119" t="s">
        <v>361</v>
      </c>
      <c r="H119" t="s">
        <v>375</v>
      </c>
      <c r="I119">
        <v>-4322</v>
      </c>
    </row>
    <row r="120" spans="1:9" x14ac:dyDescent="0.3">
      <c r="A120">
        <v>51289</v>
      </c>
      <c r="B120">
        <v>127</v>
      </c>
      <c r="C120" t="s">
        <v>99</v>
      </c>
      <c r="D120">
        <v>104</v>
      </c>
      <c r="E120" t="s">
        <v>21</v>
      </c>
      <c r="F120" s="20">
        <v>45663.5</v>
      </c>
      <c r="G120" t="s">
        <v>361</v>
      </c>
      <c r="H120" t="s">
        <v>439</v>
      </c>
      <c r="I120">
        <v>-1450.47</v>
      </c>
    </row>
    <row r="121" spans="1:9" x14ac:dyDescent="0.3">
      <c r="A121">
        <v>51290</v>
      </c>
      <c r="B121">
        <v>127</v>
      </c>
      <c r="C121" t="s">
        <v>99</v>
      </c>
      <c r="D121">
        <v>104</v>
      </c>
      <c r="E121" t="s">
        <v>21</v>
      </c>
      <c r="F121" s="20">
        <v>45663.5</v>
      </c>
      <c r="G121" t="s">
        <v>361</v>
      </c>
      <c r="H121" t="s">
        <v>388</v>
      </c>
      <c r="I121">
        <v>-1293.6199999999999</v>
      </c>
    </row>
    <row r="122" spans="1:9" x14ac:dyDescent="0.3">
      <c r="A122">
        <v>51291</v>
      </c>
      <c r="B122">
        <v>127</v>
      </c>
      <c r="C122" t="s">
        <v>99</v>
      </c>
      <c r="D122">
        <v>104</v>
      </c>
      <c r="E122" t="s">
        <v>21</v>
      </c>
      <c r="F122" s="20">
        <v>45663.5</v>
      </c>
      <c r="G122" t="s">
        <v>361</v>
      </c>
      <c r="H122" t="s">
        <v>388</v>
      </c>
      <c r="I122">
        <v>-1324.45</v>
      </c>
    </row>
    <row r="123" spans="1:9" x14ac:dyDescent="0.3">
      <c r="A123">
        <v>51292</v>
      </c>
      <c r="B123">
        <v>127</v>
      </c>
      <c r="C123" t="s">
        <v>99</v>
      </c>
      <c r="D123">
        <v>104</v>
      </c>
      <c r="E123" t="s">
        <v>21</v>
      </c>
      <c r="F123" s="20">
        <v>45663.5</v>
      </c>
      <c r="G123" t="s">
        <v>361</v>
      </c>
      <c r="H123" t="s">
        <v>388</v>
      </c>
      <c r="I123">
        <v>-1717.07</v>
      </c>
    </row>
    <row r="124" spans="1:9" x14ac:dyDescent="0.3">
      <c r="A124">
        <v>51293</v>
      </c>
      <c r="B124">
        <v>127</v>
      </c>
      <c r="C124" t="s">
        <v>99</v>
      </c>
      <c r="D124">
        <v>104</v>
      </c>
      <c r="E124" t="s">
        <v>21</v>
      </c>
      <c r="F124" s="20">
        <v>45663.5</v>
      </c>
      <c r="G124" t="s">
        <v>361</v>
      </c>
      <c r="H124" t="s">
        <v>374</v>
      </c>
      <c r="I124">
        <v>-3515.07</v>
      </c>
    </row>
    <row r="125" spans="1:9" x14ac:dyDescent="0.3">
      <c r="A125">
        <v>51294</v>
      </c>
      <c r="B125">
        <v>127</v>
      </c>
      <c r="C125" t="s">
        <v>99</v>
      </c>
      <c r="D125">
        <v>104</v>
      </c>
      <c r="E125" t="s">
        <v>21</v>
      </c>
      <c r="F125" s="20">
        <v>45663.5</v>
      </c>
      <c r="G125" t="s">
        <v>361</v>
      </c>
      <c r="H125" t="s">
        <v>374</v>
      </c>
      <c r="I125">
        <v>-4533.3900000000003</v>
      </c>
    </row>
    <row r="126" spans="1:9" x14ac:dyDescent="0.3">
      <c r="A126">
        <v>51295</v>
      </c>
      <c r="B126">
        <v>127</v>
      </c>
      <c r="C126" t="s">
        <v>99</v>
      </c>
      <c r="D126">
        <v>104</v>
      </c>
      <c r="E126" t="s">
        <v>21</v>
      </c>
      <c r="F126" s="20">
        <v>45663.5</v>
      </c>
      <c r="G126" t="s">
        <v>361</v>
      </c>
      <c r="H126" t="s">
        <v>375</v>
      </c>
      <c r="I126">
        <v>-6098.61</v>
      </c>
    </row>
    <row r="127" spans="1:9" x14ac:dyDescent="0.3">
      <c r="A127">
        <v>51296</v>
      </c>
      <c r="B127">
        <v>127</v>
      </c>
      <c r="C127" t="s">
        <v>99</v>
      </c>
      <c r="D127">
        <v>104</v>
      </c>
      <c r="E127" t="s">
        <v>21</v>
      </c>
      <c r="F127" s="20">
        <v>45663.5</v>
      </c>
      <c r="G127" t="s">
        <v>361</v>
      </c>
      <c r="H127" t="s">
        <v>370</v>
      </c>
      <c r="I127">
        <v>-9</v>
      </c>
    </row>
    <row r="128" spans="1:9" x14ac:dyDescent="0.3">
      <c r="A128">
        <v>51297</v>
      </c>
      <c r="B128">
        <v>127</v>
      </c>
      <c r="C128" t="s">
        <v>99</v>
      </c>
      <c r="D128">
        <v>104</v>
      </c>
      <c r="E128" t="s">
        <v>21</v>
      </c>
      <c r="F128" s="20">
        <v>45663.5</v>
      </c>
      <c r="G128" t="s">
        <v>361</v>
      </c>
      <c r="H128" t="s">
        <v>370</v>
      </c>
      <c r="I128">
        <v>-9</v>
      </c>
    </row>
    <row r="129" spans="1:9" x14ac:dyDescent="0.3">
      <c r="A129">
        <v>52638</v>
      </c>
      <c r="B129">
        <v>138</v>
      </c>
      <c r="C129" t="s">
        <v>93</v>
      </c>
      <c r="D129">
        <v>104</v>
      </c>
      <c r="E129" t="s">
        <v>21</v>
      </c>
      <c r="F129" s="20">
        <v>45663</v>
      </c>
      <c r="G129" t="s">
        <v>359</v>
      </c>
      <c r="H129" t="s">
        <v>379</v>
      </c>
      <c r="I129">
        <v>536</v>
      </c>
    </row>
    <row r="130" spans="1:9" x14ac:dyDescent="0.3">
      <c r="A130">
        <v>52639</v>
      </c>
      <c r="B130">
        <v>138</v>
      </c>
      <c r="C130" t="s">
        <v>93</v>
      </c>
      <c r="D130">
        <v>104</v>
      </c>
      <c r="E130" t="s">
        <v>21</v>
      </c>
      <c r="F130" s="20">
        <v>45663</v>
      </c>
      <c r="G130" t="s">
        <v>361</v>
      </c>
      <c r="H130" t="s">
        <v>440</v>
      </c>
      <c r="I130">
        <v>-407.36</v>
      </c>
    </row>
    <row r="131" spans="1:9" x14ac:dyDescent="0.3">
      <c r="A131">
        <v>52640</v>
      </c>
      <c r="B131">
        <v>138</v>
      </c>
      <c r="C131" t="s">
        <v>93</v>
      </c>
      <c r="D131">
        <v>104</v>
      </c>
      <c r="E131" t="s">
        <v>21</v>
      </c>
      <c r="F131" s="20">
        <v>45663</v>
      </c>
      <c r="G131" t="s">
        <v>361</v>
      </c>
      <c r="H131" t="s">
        <v>441</v>
      </c>
      <c r="I131">
        <v>-128.16999999999999</v>
      </c>
    </row>
    <row r="132" spans="1:9" x14ac:dyDescent="0.3">
      <c r="A132">
        <v>52641</v>
      </c>
      <c r="B132">
        <v>138</v>
      </c>
      <c r="C132" t="s">
        <v>93</v>
      </c>
      <c r="D132">
        <v>104</v>
      </c>
      <c r="E132" t="s">
        <v>21</v>
      </c>
      <c r="F132" s="20">
        <v>45663</v>
      </c>
      <c r="G132" t="s">
        <v>359</v>
      </c>
      <c r="H132" t="s">
        <v>379</v>
      </c>
      <c r="I132">
        <v>1550</v>
      </c>
    </row>
    <row r="133" spans="1:9" x14ac:dyDescent="0.3">
      <c r="A133">
        <v>52642</v>
      </c>
      <c r="B133">
        <v>138</v>
      </c>
      <c r="C133" t="s">
        <v>93</v>
      </c>
      <c r="D133">
        <v>104</v>
      </c>
      <c r="E133" t="s">
        <v>21</v>
      </c>
      <c r="F133" s="20">
        <v>45663</v>
      </c>
      <c r="G133" t="s">
        <v>359</v>
      </c>
      <c r="H133" t="s">
        <v>379</v>
      </c>
      <c r="I133">
        <v>100</v>
      </c>
    </row>
    <row r="134" spans="1:9" x14ac:dyDescent="0.3">
      <c r="A134">
        <v>52643</v>
      </c>
      <c r="B134">
        <v>138</v>
      </c>
      <c r="C134" t="s">
        <v>93</v>
      </c>
      <c r="D134">
        <v>104</v>
      </c>
      <c r="E134" t="s">
        <v>21</v>
      </c>
      <c r="F134" s="20">
        <v>45663</v>
      </c>
      <c r="G134" t="s">
        <v>361</v>
      </c>
      <c r="H134" t="s">
        <v>442</v>
      </c>
      <c r="I134">
        <v>-1652.62</v>
      </c>
    </row>
    <row r="135" spans="1:9" x14ac:dyDescent="0.3">
      <c r="A135">
        <v>51241</v>
      </c>
      <c r="B135">
        <v>127</v>
      </c>
      <c r="C135" t="s">
        <v>99</v>
      </c>
      <c r="D135">
        <v>104</v>
      </c>
      <c r="E135" t="s">
        <v>21</v>
      </c>
      <c r="F135" s="20">
        <v>45660.5</v>
      </c>
      <c r="G135" t="s">
        <v>359</v>
      </c>
      <c r="H135" t="s">
        <v>443</v>
      </c>
      <c r="I135">
        <v>22200</v>
      </c>
    </row>
    <row r="136" spans="1:9" x14ac:dyDescent="0.3">
      <c r="A136">
        <v>51242</v>
      </c>
      <c r="B136">
        <v>127</v>
      </c>
      <c r="C136" t="s">
        <v>99</v>
      </c>
      <c r="D136">
        <v>104</v>
      </c>
      <c r="E136" t="s">
        <v>21</v>
      </c>
      <c r="F136" s="20">
        <v>45660.5</v>
      </c>
      <c r="G136" t="s">
        <v>361</v>
      </c>
      <c r="H136" t="s">
        <v>362</v>
      </c>
      <c r="I136">
        <v>-1435.4</v>
      </c>
    </row>
    <row r="137" spans="1:9" x14ac:dyDescent="0.3">
      <c r="A137">
        <v>51243</v>
      </c>
      <c r="B137">
        <v>127</v>
      </c>
      <c r="C137" t="s">
        <v>99</v>
      </c>
      <c r="D137">
        <v>104</v>
      </c>
      <c r="E137" t="s">
        <v>21</v>
      </c>
      <c r="F137" s="20">
        <v>45660.5</v>
      </c>
      <c r="G137" t="s">
        <v>361</v>
      </c>
      <c r="H137" t="s">
        <v>362</v>
      </c>
      <c r="I137">
        <v>-1039.2</v>
      </c>
    </row>
    <row r="138" spans="1:9" x14ac:dyDescent="0.3">
      <c r="A138">
        <v>51244</v>
      </c>
      <c r="B138">
        <v>127</v>
      </c>
      <c r="C138" t="s">
        <v>99</v>
      </c>
      <c r="D138">
        <v>104</v>
      </c>
      <c r="E138" t="s">
        <v>21</v>
      </c>
      <c r="F138" s="20">
        <v>45660.5</v>
      </c>
      <c r="G138" t="s">
        <v>361</v>
      </c>
      <c r="H138" t="s">
        <v>362</v>
      </c>
      <c r="I138">
        <v>-687.64</v>
      </c>
    </row>
    <row r="139" spans="1:9" x14ac:dyDescent="0.3">
      <c r="A139">
        <v>51245</v>
      </c>
      <c r="B139">
        <v>127</v>
      </c>
      <c r="C139" t="s">
        <v>99</v>
      </c>
      <c r="D139">
        <v>104</v>
      </c>
      <c r="E139" t="s">
        <v>21</v>
      </c>
      <c r="F139" s="20">
        <v>45660.5</v>
      </c>
      <c r="G139" t="s">
        <v>361</v>
      </c>
      <c r="H139" t="s">
        <v>362</v>
      </c>
      <c r="I139">
        <v>-204.74</v>
      </c>
    </row>
    <row r="140" spans="1:9" x14ac:dyDescent="0.3">
      <c r="A140">
        <v>51246</v>
      </c>
      <c r="B140">
        <v>127</v>
      </c>
      <c r="C140" t="s">
        <v>99</v>
      </c>
      <c r="D140">
        <v>104</v>
      </c>
      <c r="E140" t="s">
        <v>21</v>
      </c>
      <c r="F140" s="20">
        <v>45660.5</v>
      </c>
      <c r="G140" t="s">
        <v>361</v>
      </c>
      <c r="H140" t="s">
        <v>444</v>
      </c>
      <c r="I140">
        <v>-124.75</v>
      </c>
    </row>
    <row r="141" spans="1:9" x14ac:dyDescent="0.3">
      <c r="A141">
        <v>51247</v>
      </c>
      <c r="B141">
        <v>127</v>
      </c>
      <c r="C141" t="s">
        <v>99</v>
      </c>
      <c r="D141">
        <v>104</v>
      </c>
      <c r="E141" t="s">
        <v>21</v>
      </c>
      <c r="F141" s="20">
        <v>45660.5</v>
      </c>
      <c r="G141" t="s">
        <v>361</v>
      </c>
      <c r="H141" t="s">
        <v>445</v>
      </c>
      <c r="I141">
        <v>-1256.4000000000001</v>
      </c>
    </row>
    <row r="142" spans="1:9" x14ac:dyDescent="0.3">
      <c r="A142">
        <v>51248</v>
      </c>
      <c r="B142">
        <v>127</v>
      </c>
      <c r="C142" t="s">
        <v>99</v>
      </c>
      <c r="D142">
        <v>104</v>
      </c>
      <c r="E142" t="s">
        <v>21</v>
      </c>
      <c r="F142" s="20">
        <v>45660.5</v>
      </c>
      <c r="G142" t="s">
        <v>361</v>
      </c>
      <c r="H142" t="s">
        <v>446</v>
      </c>
      <c r="I142">
        <v>-180.34</v>
      </c>
    </row>
    <row r="143" spans="1:9" x14ac:dyDescent="0.3">
      <c r="A143">
        <v>51249</v>
      </c>
      <c r="B143">
        <v>127</v>
      </c>
      <c r="C143" t="s">
        <v>99</v>
      </c>
      <c r="D143">
        <v>104</v>
      </c>
      <c r="E143" t="s">
        <v>21</v>
      </c>
      <c r="F143" s="20">
        <v>45660.5</v>
      </c>
      <c r="G143" t="s">
        <v>361</v>
      </c>
      <c r="H143" t="s">
        <v>447</v>
      </c>
      <c r="I143">
        <v>-360.31</v>
      </c>
    </row>
    <row r="144" spans="1:9" x14ac:dyDescent="0.3">
      <c r="A144">
        <v>51250</v>
      </c>
      <c r="B144">
        <v>127</v>
      </c>
      <c r="C144" t="s">
        <v>99</v>
      </c>
      <c r="D144">
        <v>104</v>
      </c>
      <c r="E144" t="s">
        <v>21</v>
      </c>
      <c r="F144" s="20">
        <v>45660.5</v>
      </c>
      <c r="G144" t="s">
        <v>361</v>
      </c>
      <c r="H144" t="s">
        <v>448</v>
      </c>
      <c r="I144">
        <v>-378</v>
      </c>
    </row>
    <row r="145" spans="1:9" x14ac:dyDescent="0.3">
      <c r="A145">
        <v>51251</v>
      </c>
      <c r="B145">
        <v>127</v>
      </c>
      <c r="C145" t="s">
        <v>99</v>
      </c>
      <c r="D145">
        <v>104</v>
      </c>
      <c r="E145" t="s">
        <v>21</v>
      </c>
      <c r="F145" s="20">
        <v>45660.5</v>
      </c>
      <c r="G145" t="s">
        <v>361</v>
      </c>
      <c r="H145" t="s">
        <v>429</v>
      </c>
      <c r="I145">
        <v>-516.29</v>
      </c>
    </row>
    <row r="146" spans="1:9" x14ac:dyDescent="0.3">
      <c r="A146">
        <v>51252</v>
      </c>
      <c r="B146">
        <v>127</v>
      </c>
      <c r="C146" t="s">
        <v>99</v>
      </c>
      <c r="D146">
        <v>104</v>
      </c>
      <c r="E146" t="s">
        <v>21</v>
      </c>
      <c r="F146" s="20">
        <v>45660.5</v>
      </c>
      <c r="G146" t="s">
        <v>361</v>
      </c>
      <c r="H146" t="s">
        <v>377</v>
      </c>
      <c r="I146">
        <v>-568.5</v>
      </c>
    </row>
    <row r="147" spans="1:9" x14ac:dyDescent="0.3">
      <c r="A147">
        <v>51253</v>
      </c>
      <c r="B147">
        <v>127</v>
      </c>
      <c r="C147" t="s">
        <v>99</v>
      </c>
      <c r="D147">
        <v>104</v>
      </c>
      <c r="E147" t="s">
        <v>21</v>
      </c>
      <c r="F147" s="20">
        <v>45660.5</v>
      </c>
      <c r="G147" t="s">
        <v>361</v>
      </c>
      <c r="H147" t="s">
        <v>365</v>
      </c>
      <c r="I147">
        <v>-760</v>
      </c>
    </row>
    <row r="148" spans="1:9" x14ac:dyDescent="0.3">
      <c r="A148">
        <v>51254</v>
      </c>
      <c r="B148">
        <v>127</v>
      </c>
      <c r="C148" t="s">
        <v>99</v>
      </c>
      <c r="D148">
        <v>104</v>
      </c>
      <c r="E148" t="s">
        <v>21</v>
      </c>
      <c r="F148" s="20">
        <v>45660.5</v>
      </c>
      <c r="G148" t="s">
        <v>361</v>
      </c>
      <c r="H148" t="s">
        <v>435</v>
      </c>
      <c r="I148">
        <v>-868.5</v>
      </c>
    </row>
    <row r="149" spans="1:9" x14ac:dyDescent="0.3">
      <c r="A149">
        <v>51255</v>
      </c>
      <c r="B149">
        <v>127</v>
      </c>
      <c r="C149" t="s">
        <v>99</v>
      </c>
      <c r="D149">
        <v>104</v>
      </c>
      <c r="E149" t="s">
        <v>21</v>
      </c>
      <c r="F149" s="20">
        <v>45660.5</v>
      </c>
      <c r="G149" t="s">
        <v>361</v>
      </c>
      <c r="H149" t="s">
        <v>393</v>
      </c>
      <c r="I149">
        <v>-1299.08</v>
      </c>
    </row>
    <row r="150" spans="1:9" x14ac:dyDescent="0.3">
      <c r="A150">
        <v>51256</v>
      </c>
      <c r="B150">
        <v>127</v>
      </c>
      <c r="C150" t="s">
        <v>99</v>
      </c>
      <c r="D150">
        <v>104</v>
      </c>
      <c r="E150" t="s">
        <v>21</v>
      </c>
      <c r="F150" s="20">
        <v>45660.5</v>
      </c>
      <c r="G150" t="s">
        <v>361</v>
      </c>
      <c r="H150" t="s">
        <v>369</v>
      </c>
      <c r="I150">
        <v>-1974.2</v>
      </c>
    </row>
    <row r="151" spans="1:9" x14ac:dyDescent="0.3">
      <c r="A151">
        <v>51257</v>
      </c>
      <c r="B151">
        <v>127</v>
      </c>
      <c r="C151" t="s">
        <v>99</v>
      </c>
      <c r="D151">
        <v>104</v>
      </c>
      <c r="E151" t="s">
        <v>21</v>
      </c>
      <c r="F151" s="20">
        <v>45660.5</v>
      </c>
      <c r="G151" t="s">
        <v>361</v>
      </c>
      <c r="H151" t="s">
        <v>374</v>
      </c>
      <c r="I151">
        <v>-3513.96</v>
      </c>
    </row>
    <row r="152" spans="1:9" x14ac:dyDescent="0.3">
      <c r="A152">
        <v>51258</v>
      </c>
      <c r="B152">
        <v>127</v>
      </c>
      <c r="C152" t="s">
        <v>99</v>
      </c>
      <c r="D152">
        <v>104</v>
      </c>
      <c r="E152" t="s">
        <v>21</v>
      </c>
      <c r="F152" s="20">
        <v>45660.5</v>
      </c>
      <c r="G152" t="s">
        <v>361</v>
      </c>
      <c r="H152" t="s">
        <v>374</v>
      </c>
      <c r="I152">
        <v>-3741.76</v>
      </c>
    </row>
    <row r="153" spans="1:9" x14ac:dyDescent="0.3">
      <c r="A153">
        <v>51260</v>
      </c>
      <c r="B153">
        <v>127</v>
      </c>
      <c r="C153" t="s">
        <v>99</v>
      </c>
      <c r="D153">
        <v>104</v>
      </c>
      <c r="E153" t="s">
        <v>21</v>
      </c>
      <c r="F153" s="20">
        <v>45660.5</v>
      </c>
      <c r="G153" t="s">
        <v>361</v>
      </c>
      <c r="H153" t="s">
        <v>449</v>
      </c>
      <c r="I153">
        <v>-2745.1</v>
      </c>
    </row>
    <row r="154" spans="1:9" x14ac:dyDescent="0.3">
      <c r="A154">
        <v>51261</v>
      </c>
      <c r="B154">
        <v>127</v>
      </c>
      <c r="C154" t="s">
        <v>99</v>
      </c>
      <c r="D154">
        <v>104</v>
      </c>
      <c r="E154" t="s">
        <v>21</v>
      </c>
      <c r="F154" s="20">
        <v>45660.5</v>
      </c>
      <c r="G154" t="s">
        <v>361</v>
      </c>
      <c r="H154" t="s">
        <v>450</v>
      </c>
      <c r="I154">
        <v>-110</v>
      </c>
    </row>
    <row r="155" spans="1:9" x14ac:dyDescent="0.3">
      <c r="A155">
        <v>51262</v>
      </c>
      <c r="B155">
        <v>127</v>
      </c>
      <c r="C155" t="s">
        <v>99</v>
      </c>
      <c r="D155">
        <v>104</v>
      </c>
      <c r="E155" t="s">
        <v>21</v>
      </c>
      <c r="F155" s="20">
        <v>45660.5</v>
      </c>
      <c r="G155" t="s">
        <v>361</v>
      </c>
      <c r="H155" t="s">
        <v>451</v>
      </c>
      <c r="I155">
        <v>-219.36</v>
      </c>
    </row>
    <row r="156" spans="1:9" x14ac:dyDescent="0.3">
      <c r="A156">
        <v>51195</v>
      </c>
      <c r="B156">
        <v>127</v>
      </c>
      <c r="C156" t="s">
        <v>99</v>
      </c>
      <c r="D156">
        <v>104</v>
      </c>
      <c r="E156" t="s">
        <v>21</v>
      </c>
      <c r="F156" s="20">
        <v>45659.5</v>
      </c>
      <c r="G156" t="s">
        <v>359</v>
      </c>
      <c r="H156" t="s">
        <v>371</v>
      </c>
      <c r="I156">
        <v>1427.04</v>
      </c>
    </row>
    <row r="157" spans="1:9" x14ac:dyDescent="0.3">
      <c r="A157">
        <v>51196</v>
      </c>
      <c r="B157">
        <v>127</v>
      </c>
      <c r="C157" t="s">
        <v>99</v>
      </c>
      <c r="D157">
        <v>104</v>
      </c>
      <c r="E157" t="s">
        <v>21</v>
      </c>
      <c r="F157" s="20">
        <v>45659.5</v>
      </c>
      <c r="G157" t="s">
        <v>359</v>
      </c>
      <c r="H157" t="s">
        <v>360</v>
      </c>
      <c r="I157">
        <v>82700</v>
      </c>
    </row>
    <row r="158" spans="1:9" x14ac:dyDescent="0.3">
      <c r="A158">
        <v>51197</v>
      </c>
      <c r="B158">
        <v>127</v>
      </c>
      <c r="C158" t="s">
        <v>99</v>
      </c>
      <c r="D158">
        <v>104</v>
      </c>
      <c r="E158" t="s">
        <v>21</v>
      </c>
      <c r="F158" s="20">
        <v>45659.5</v>
      </c>
      <c r="G158" t="s">
        <v>359</v>
      </c>
      <c r="H158" t="s">
        <v>452</v>
      </c>
      <c r="I158">
        <v>2335.08</v>
      </c>
    </row>
    <row r="159" spans="1:9" x14ac:dyDescent="0.3">
      <c r="A159">
        <v>51198</v>
      </c>
      <c r="B159">
        <v>127</v>
      </c>
      <c r="C159" t="s">
        <v>99</v>
      </c>
      <c r="D159">
        <v>104</v>
      </c>
      <c r="E159" t="s">
        <v>21</v>
      </c>
      <c r="F159" s="20">
        <v>45659.5</v>
      </c>
      <c r="G159" t="s">
        <v>359</v>
      </c>
      <c r="H159" t="s">
        <v>453</v>
      </c>
      <c r="I159">
        <v>870.06</v>
      </c>
    </row>
    <row r="160" spans="1:9" x14ac:dyDescent="0.3">
      <c r="A160">
        <v>51199</v>
      </c>
      <c r="B160">
        <v>127</v>
      </c>
      <c r="C160" t="s">
        <v>99</v>
      </c>
      <c r="D160">
        <v>104</v>
      </c>
      <c r="E160" t="s">
        <v>21</v>
      </c>
      <c r="F160" s="20">
        <v>45659.5</v>
      </c>
      <c r="G160" t="s">
        <v>361</v>
      </c>
      <c r="H160" t="s">
        <v>362</v>
      </c>
      <c r="I160">
        <v>-3390.5</v>
      </c>
    </row>
    <row r="161" spans="1:9" x14ac:dyDescent="0.3">
      <c r="A161">
        <v>51200</v>
      </c>
      <c r="B161">
        <v>127</v>
      </c>
      <c r="C161" t="s">
        <v>99</v>
      </c>
      <c r="D161">
        <v>104</v>
      </c>
      <c r="E161" t="s">
        <v>21</v>
      </c>
      <c r="F161" s="20">
        <v>45659.5</v>
      </c>
      <c r="G161" t="s">
        <v>361</v>
      </c>
      <c r="H161" t="s">
        <v>362</v>
      </c>
      <c r="I161">
        <v>-3285.86</v>
      </c>
    </row>
    <row r="162" spans="1:9" x14ac:dyDescent="0.3">
      <c r="A162">
        <v>51201</v>
      </c>
      <c r="B162">
        <v>127</v>
      </c>
      <c r="C162" t="s">
        <v>99</v>
      </c>
      <c r="D162">
        <v>104</v>
      </c>
      <c r="E162" t="s">
        <v>21</v>
      </c>
      <c r="F162" s="20">
        <v>45659.5</v>
      </c>
      <c r="G162" t="s">
        <v>361</v>
      </c>
      <c r="H162" t="s">
        <v>454</v>
      </c>
      <c r="I162">
        <v>-2582.6999999999998</v>
      </c>
    </row>
    <row r="163" spans="1:9" x14ac:dyDescent="0.3">
      <c r="A163">
        <v>51202</v>
      </c>
      <c r="B163">
        <v>127</v>
      </c>
      <c r="C163" t="s">
        <v>99</v>
      </c>
      <c r="D163">
        <v>104</v>
      </c>
      <c r="E163" t="s">
        <v>21</v>
      </c>
      <c r="F163" s="20">
        <v>45659.5</v>
      </c>
      <c r="G163" t="s">
        <v>361</v>
      </c>
      <c r="H163" t="s">
        <v>362</v>
      </c>
      <c r="I163">
        <v>-194.51</v>
      </c>
    </row>
    <row r="164" spans="1:9" x14ac:dyDescent="0.3">
      <c r="A164">
        <v>51203</v>
      </c>
      <c r="B164">
        <v>127</v>
      </c>
      <c r="C164" t="s">
        <v>99</v>
      </c>
      <c r="D164">
        <v>104</v>
      </c>
      <c r="E164" t="s">
        <v>21</v>
      </c>
      <c r="F164" s="20">
        <v>45659.5</v>
      </c>
      <c r="G164" t="s">
        <v>361</v>
      </c>
      <c r="H164" t="s">
        <v>455</v>
      </c>
      <c r="I164">
        <v>-333.6</v>
      </c>
    </row>
    <row r="165" spans="1:9" x14ac:dyDescent="0.3">
      <c r="A165">
        <v>51204</v>
      </c>
      <c r="B165">
        <v>127</v>
      </c>
      <c r="C165" t="s">
        <v>99</v>
      </c>
      <c r="D165">
        <v>104</v>
      </c>
      <c r="E165" t="s">
        <v>21</v>
      </c>
      <c r="F165" s="20">
        <v>45659.5</v>
      </c>
      <c r="G165" t="s">
        <v>361</v>
      </c>
      <c r="H165" t="s">
        <v>425</v>
      </c>
      <c r="I165">
        <v>-207.93</v>
      </c>
    </row>
    <row r="166" spans="1:9" x14ac:dyDescent="0.3">
      <c r="A166">
        <v>51205</v>
      </c>
      <c r="B166">
        <v>127</v>
      </c>
      <c r="C166" t="s">
        <v>99</v>
      </c>
      <c r="D166">
        <v>104</v>
      </c>
      <c r="E166" t="s">
        <v>21</v>
      </c>
      <c r="F166" s="20">
        <v>45659.5</v>
      </c>
      <c r="G166" t="s">
        <v>361</v>
      </c>
      <c r="H166" t="s">
        <v>369</v>
      </c>
      <c r="I166">
        <v>-214.8</v>
      </c>
    </row>
    <row r="167" spans="1:9" x14ac:dyDescent="0.3">
      <c r="A167">
        <v>51206</v>
      </c>
      <c r="B167">
        <v>127</v>
      </c>
      <c r="C167" t="s">
        <v>99</v>
      </c>
      <c r="D167">
        <v>104</v>
      </c>
      <c r="E167" t="s">
        <v>21</v>
      </c>
      <c r="F167" s="20">
        <v>45659.5</v>
      </c>
      <c r="G167" t="s">
        <v>361</v>
      </c>
      <c r="H167" t="s">
        <v>456</v>
      </c>
      <c r="I167">
        <v>-261.77999999999997</v>
      </c>
    </row>
    <row r="168" spans="1:9" x14ac:dyDescent="0.3">
      <c r="A168">
        <v>51207</v>
      </c>
      <c r="B168">
        <v>127</v>
      </c>
      <c r="C168" t="s">
        <v>99</v>
      </c>
      <c r="D168">
        <v>104</v>
      </c>
      <c r="E168" t="s">
        <v>21</v>
      </c>
      <c r="F168" s="20">
        <v>45659.5</v>
      </c>
      <c r="G168" t="s">
        <v>361</v>
      </c>
      <c r="H168" t="s">
        <v>383</v>
      </c>
      <c r="I168">
        <v>-394.5</v>
      </c>
    </row>
    <row r="169" spans="1:9" x14ac:dyDescent="0.3">
      <c r="A169">
        <v>51208</v>
      </c>
      <c r="B169">
        <v>127</v>
      </c>
      <c r="C169" t="s">
        <v>99</v>
      </c>
      <c r="D169">
        <v>104</v>
      </c>
      <c r="E169" t="s">
        <v>21</v>
      </c>
      <c r="F169" s="20">
        <v>45659.5</v>
      </c>
      <c r="G169" t="s">
        <v>361</v>
      </c>
      <c r="H169" t="s">
        <v>378</v>
      </c>
      <c r="I169">
        <v>-399.5</v>
      </c>
    </row>
    <row r="170" spans="1:9" x14ac:dyDescent="0.3">
      <c r="A170">
        <v>51209</v>
      </c>
      <c r="B170">
        <v>127</v>
      </c>
      <c r="C170" t="s">
        <v>99</v>
      </c>
      <c r="D170">
        <v>104</v>
      </c>
      <c r="E170" t="s">
        <v>21</v>
      </c>
      <c r="F170" s="20">
        <v>45659.5</v>
      </c>
      <c r="G170" t="s">
        <v>361</v>
      </c>
      <c r="H170" t="s">
        <v>447</v>
      </c>
      <c r="I170">
        <v>-505.5</v>
      </c>
    </row>
    <row r="171" spans="1:9" x14ac:dyDescent="0.3">
      <c r="A171">
        <v>51210</v>
      </c>
      <c r="B171">
        <v>127</v>
      </c>
      <c r="C171" t="s">
        <v>99</v>
      </c>
      <c r="D171">
        <v>104</v>
      </c>
      <c r="E171" t="s">
        <v>21</v>
      </c>
      <c r="F171" s="20">
        <v>45659.5</v>
      </c>
      <c r="G171" t="s">
        <v>361</v>
      </c>
      <c r="H171" t="s">
        <v>457</v>
      </c>
      <c r="I171">
        <v>-815</v>
      </c>
    </row>
    <row r="172" spans="1:9" x14ac:dyDescent="0.3">
      <c r="A172">
        <v>51211</v>
      </c>
      <c r="B172">
        <v>127</v>
      </c>
      <c r="C172" t="s">
        <v>99</v>
      </c>
      <c r="D172">
        <v>104</v>
      </c>
      <c r="E172" t="s">
        <v>21</v>
      </c>
      <c r="F172" s="20">
        <v>45659.5</v>
      </c>
      <c r="G172" t="s">
        <v>361</v>
      </c>
      <c r="H172" t="s">
        <v>447</v>
      </c>
      <c r="I172">
        <v>-815</v>
      </c>
    </row>
    <row r="173" spans="1:9" x14ac:dyDescent="0.3">
      <c r="A173">
        <v>51212</v>
      </c>
      <c r="B173">
        <v>127</v>
      </c>
      <c r="C173" t="s">
        <v>99</v>
      </c>
      <c r="D173">
        <v>104</v>
      </c>
      <c r="E173" t="s">
        <v>21</v>
      </c>
      <c r="F173" s="20">
        <v>45659.5</v>
      </c>
      <c r="G173" t="s">
        <v>361</v>
      </c>
      <c r="H173" t="s">
        <v>429</v>
      </c>
      <c r="I173">
        <v>-934.21</v>
      </c>
    </row>
    <row r="174" spans="1:9" x14ac:dyDescent="0.3">
      <c r="A174">
        <v>51213</v>
      </c>
      <c r="B174">
        <v>127</v>
      </c>
      <c r="C174" t="s">
        <v>99</v>
      </c>
      <c r="D174">
        <v>104</v>
      </c>
      <c r="E174" t="s">
        <v>21</v>
      </c>
      <c r="F174" s="20">
        <v>45659.5</v>
      </c>
      <c r="G174" t="s">
        <v>361</v>
      </c>
      <c r="H174" t="s">
        <v>429</v>
      </c>
      <c r="I174">
        <v>-951.77</v>
      </c>
    </row>
    <row r="175" spans="1:9" x14ac:dyDescent="0.3">
      <c r="A175">
        <v>51214</v>
      </c>
      <c r="B175">
        <v>127</v>
      </c>
      <c r="C175" t="s">
        <v>99</v>
      </c>
      <c r="D175">
        <v>104</v>
      </c>
      <c r="E175" t="s">
        <v>21</v>
      </c>
      <c r="F175" s="20">
        <v>45659.5</v>
      </c>
      <c r="G175" t="s">
        <v>361</v>
      </c>
      <c r="H175" t="s">
        <v>458</v>
      </c>
      <c r="I175">
        <v>-980</v>
      </c>
    </row>
    <row r="176" spans="1:9" x14ac:dyDescent="0.3">
      <c r="A176">
        <v>51215</v>
      </c>
      <c r="B176">
        <v>127</v>
      </c>
      <c r="C176" t="s">
        <v>99</v>
      </c>
      <c r="D176">
        <v>104</v>
      </c>
      <c r="E176" t="s">
        <v>21</v>
      </c>
      <c r="F176" s="20">
        <v>45659.5</v>
      </c>
      <c r="G176" t="s">
        <v>361</v>
      </c>
      <c r="H176" t="s">
        <v>459</v>
      </c>
      <c r="I176">
        <v>-1044</v>
      </c>
    </row>
    <row r="177" spans="1:9" x14ac:dyDescent="0.3">
      <c r="A177">
        <v>51216</v>
      </c>
      <c r="B177">
        <v>127</v>
      </c>
      <c r="C177" t="s">
        <v>99</v>
      </c>
      <c r="D177">
        <v>104</v>
      </c>
      <c r="E177" t="s">
        <v>21</v>
      </c>
      <c r="F177" s="20">
        <v>45659.5</v>
      </c>
      <c r="G177" t="s">
        <v>361</v>
      </c>
      <c r="H177" t="s">
        <v>432</v>
      </c>
      <c r="I177">
        <v>-1417.75</v>
      </c>
    </row>
    <row r="178" spans="1:9" x14ac:dyDescent="0.3">
      <c r="A178">
        <v>51217</v>
      </c>
      <c r="B178">
        <v>127</v>
      </c>
      <c r="C178" t="s">
        <v>99</v>
      </c>
      <c r="D178">
        <v>104</v>
      </c>
      <c r="E178" t="s">
        <v>21</v>
      </c>
      <c r="F178" s="20">
        <v>45659.5</v>
      </c>
      <c r="G178" t="s">
        <v>361</v>
      </c>
      <c r="H178" t="s">
        <v>377</v>
      </c>
      <c r="I178">
        <v>-1555</v>
      </c>
    </row>
    <row r="179" spans="1:9" x14ac:dyDescent="0.3">
      <c r="A179">
        <v>51218</v>
      </c>
      <c r="B179">
        <v>127</v>
      </c>
      <c r="C179" t="s">
        <v>99</v>
      </c>
      <c r="D179">
        <v>104</v>
      </c>
      <c r="E179" t="s">
        <v>21</v>
      </c>
      <c r="F179" s="20">
        <v>45659.5</v>
      </c>
      <c r="G179" t="s">
        <v>361</v>
      </c>
      <c r="H179" t="s">
        <v>429</v>
      </c>
      <c r="I179">
        <v>-1694.39</v>
      </c>
    </row>
    <row r="180" spans="1:9" x14ac:dyDescent="0.3">
      <c r="A180">
        <v>51219</v>
      </c>
      <c r="B180">
        <v>127</v>
      </c>
      <c r="C180" t="s">
        <v>99</v>
      </c>
      <c r="D180">
        <v>104</v>
      </c>
      <c r="E180" t="s">
        <v>21</v>
      </c>
      <c r="F180" s="20">
        <v>45659.5</v>
      </c>
      <c r="G180" t="s">
        <v>361</v>
      </c>
      <c r="H180" t="s">
        <v>460</v>
      </c>
      <c r="I180">
        <v>-1711.52</v>
      </c>
    </row>
    <row r="181" spans="1:9" x14ac:dyDescent="0.3">
      <c r="A181">
        <v>51220</v>
      </c>
      <c r="B181">
        <v>127</v>
      </c>
      <c r="C181" t="s">
        <v>99</v>
      </c>
      <c r="D181">
        <v>104</v>
      </c>
      <c r="E181" t="s">
        <v>21</v>
      </c>
      <c r="F181" s="20">
        <v>45659.5</v>
      </c>
      <c r="G181" t="s">
        <v>361</v>
      </c>
      <c r="H181" t="s">
        <v>393</v>
      </c>
      <c r="I181">
        <v>-1785</v>
      </c>
    </row>
    <row r="182" spans="1:9" x14ac:dyDescent="0.3">
      <c r="A182">
        <v>51221</v>
      </c>
      <c r="B182">
        <v>127</v>
      </c>
      <c r="C182" t="s">
        <v>99</v>
      </c>
      <c r="D182">
        <v>104</v>
      </c>
      <c r="E182" t="s">
        <v>21</v>
      </c>
      <c r="F182" s="20">
        <v>45659.5</v>
      </c>
      <c r="G182" t="s">
        <v>361</v>
      </c>
      <c r="H182" t="s">
        <v>394</v>
      </c>
      <c r="I182">
        <v>-2165.4</v>
      </c>
    </row>
    <row r="183" spans="1:9" x14ac:dyDescent="0.3">
      <c r="A183">
        <v>51222</v>
      </c>
      <c r="B183">
        <v>127</v>
      </c>
      <c r="C183" t="s">
        <v>99</v>
      </c>
      <c r="D183">
        <v>104</v>
      </c>
      <c r="E183" t="s">
        <v>21</v>
      </c>
      <c r="F183" s="20">
        <v>45659.5</v>
      </c>
      <c r="G183" t="s">
        <v>361</v>
      </c>
      <c r="H183" t="s">
        <v>376</v>
      </c>
      <c r="I183">
        <v>-2430</v>
      </c>
    </row>
    <row r="184" spans="1:9" x14ac:dyDescent="0.3">
      <c r="A184">
        <v>51223</v>
      </c>
      <c r="B184">
        <v>127</v>
      </c>
      <c r="C184" t="s">
        <v>99</v>
      </c>
      <c r="D184">
        <v>104</v>
      </c>
      <c r="E184" t="s">
        <v>21</v>
      </c>
      <c r="F184" s="20">
        <v>45659.5</v>
      </c>
      <c r="G184" t="s">
        <v>361</v>
      </c>
      <c r="H184" t="s">
        <v>461</v>
      </c>
      <c r="I184">
        <v>-2510</v>
      </c>
    </row>
    <row r="185" spans="1:9" x14ac:dyDescent="0.3">
      <c r="A185">
        <v>51224</v>
      </c>
      <c r="B185">
        <v>127</v>
      </c>
      <c r="C185" t="s">
        <v>99</v>
      </c>
      <c r="D185">
        <v>104</v>
      </c>
      <c r="E185" t="s">
        <v>21</v>
      </c>
      <c r="F185" s="20">
        <v>45659.5</v>
      </c>
      <c r="G185" t="s">
        <v>361</v>
      </c>
      <c r="H185" t="s">
        <v>374</v>
      </c>
      <c r="I185">
        <v>-2758.8</v>
      </c>
    </row>
    <row r="186" spans="1:9" x14ac:dyDescent="0.3">
      <c r="A186">
        <v>51225</v>
      </c>
      <c r="B186">
        <v>127</v>
      </c>
      <c r="C186" t="s">
        <v>99</v>
      </c>
      <c r="D186">
        <v>104</v>
      </c>
      <c r="E186" t="s">
        <v>21</v>
      </c>
      <c r="F186" s="20">
        <v>45659.5</v>
      </c>
      <c r="G186" t="s">
        <v>361</v>
      </c>
      <c r="H186" t="s">
        <v>462</v>
      </c>
      <c r="I186">
        <v>-2799</v>
      </c>
    </row>
    <row r="187" spans="1:9" x14ac:dyDescent="0.3">
      <c r="A187">
        <v>51226</v>
      </c>
      <c r="B187">
        <v>127</v>
      </c>
      <c r="C187" t="s">
        <v>99</v>
      </c>
      <c r="D187">
        <v>104</v>
      </c>
      <c r="E187" t="s">
        <v>21</v>
      </c>
      <c r="F187" s="20">
        <v>45659.5</v>
      </c>
      <c r="G187" t="s">
        <v>361</v>
      </c>
      <c r="H187" t="s">
        <v>463</v>
      </c>
      <c r="I187">
        <v>-9523.92</v>
      </c>
    </row>
    <row r="188" spans="1:9" x14ac:dyDescent="0.3">
      <c r="A188">
        <v>51227</v>
      </c>
      <c r="B188">
        <v>127</v>
      </c>
      <c r="C188" t="s">
        <v>99</v>
      </c>
      <c r="D188">
        <v>104</v>
      </c>
      <c r="E188" t="s">
        <v>21</v>
      </c>
      <c r="F188" s="20">
        <v>45659.5</v>
      </c>
      <c r="G188" t="s">
        <v>361</v>
      </c>
      <c r="H188" t="s">
        <v>464</v>
      </c>
      <c r="I188">
        <v>-14360.5</v>
      </c>
    </row>
    <row r="189" spans="1:9" x14ac:dyDescent="0.3">
      <c r="A189">
        <v>51228</v>
      </c>
      <c r="B189">
        <v>127</v>
      </c>
      <c r="C189" t="s">
        <v>99</v>
      </c>
      <c r="D189">
        <v>104</v>
      </c>
      <c r="E189" t="s">
        <v>21</v>
      </c>
      <c r="F189" s="20">
        <v>45659.5</v>
      </c>
      <c r="G189" t="s">
        <v>361</v>
      </c>
      <c r="H189" t="s">
        <v>465</v>
      </c>
      <c r="I189">
        <v>-365.5</v>
      </c>
    </row>
    <row r="190" spans="1:9" x14ac:dyDescent="0.3">
      <c r="A190">
        <v>51229</v>
      </c>
      <c r="B190">
        <v>127</v>
      </c>
      <c r="C190" t="s">
        <v>99</v>
      </c>
      <c r="D190">
        <v>104</v>
      </c>
      <c r="E190" t="s">
        <v>21</v>
      </c>
      <c r="F190" s="20">
        <v>45659.5</v>
      </c>
      <c r="G190" t="s">
        <v>361</v>
      </c>
      <c r="H190" t="s">
        <v>466</v>
      </c>
      <c r="I190">
        <v>-1589.67</v>
      </c>
    </row>
    <row r="191" spans="1:9" x14ac:dyDescent="0.3">
      <c r="A191">
        <v>51230</v>
      </c>
      <c r="B191">
        <v>127</v>
      </c>
      <c r="C191" t="s">
        <v>99</v>
      </c>
      <c r="D191">
        <v>104</v>
      </c>
      <c r="E191" t="s">
        <v>21</v>
      </c>
      <c r="F191" s="20">
        <v>45659.5</v>
      </c>
      <c r="G191" t="s">
        <v>361</v>
      </c>
      <c r="H191" t="s">
        <v>369</v>
      </c>
      <c r="I191">
        <v>-1209.25</v>
      </c>
    </row>
    <row r="192" spans="1:9" x14ac:dyDescent="0.3">
      <c r="A192">
        <v>51231</v>
      </c>
      <c r="B192">
        <v>127</v>
      </c>
      <c r="C192" t="s">
        <v>99</v>
      </c>
      <c r="D192">
        <v>104</v>
      </c>
      <c r="E192" t="s">
        <v>21</v>
      </c>
      <c r="F192" s="20">
        <v>45659.5</v>
      </c>
      <c r="G192" t="s">
        <v>361</v>
      </c>
      <c r="H192" t="s">
        <v>369</v>
      </c>
      <c r="I192">
        <v>-766</v>
      </c>
    </row>
    <row r="193" spans="1:9" x14ac:dyDescent="0.3">
      <c r="A193">
        <v>51232</v>
      </c>
      <c r="B193">
        <v>127</v>
      </c>
      <c r="C193" t="s">
        <v>99</v>
      </c>
      <c r="D193">
        <v>104</v>
      </c>
      <c r="E193" t="s">
        <v>21</v>
      </c>
      <c r="F193" s="20">
        <v>45659.5</v>
      </c>
      <c r="G193" t="s">
        <v>361</v>
      </c>
      <c r="H193" t="s">
        <v>445</v>
      </c>
      <c r="I193">
        <v>-1294.8699999999999</v>
      </c>
    </row>
    <row r="194" spans="1:9" x14ac:dyDescent="0.3">
      <c r="A194">
        <v>51233</v>
      </c>
      <c r="B194">
        <v>127</v>
      </c>
      <c r="C194" t="s">
        <v>99</v>
      </c>
      <c r="D194">
        <v>104</v>
      </c>
      <c r="E194" t="s">
        <v>21</v>
      </c>
      <c r="F194" s="20">
        <v>45659.5</v>
      </c>
      <c r="G194" t="s">
        <v>361</v>
      </c>
      <c r="H194" t="s">
        <v>388</v>
      </c>
      <c r="I194">
        <v>-896.13</v>
      </c>
    </row>
    <row r="195" spans="1:9" x14ac:dyDescent="0.3">
      <c r="A195">
        <v>51234</v>
      </c>
      <c r="B195">
        <v>127</v>
      </c>
      <c r="C195" t="s">
        <v>99</v>
      </c>
      <c r="D195">
        <v>104</v>
      </c>
      <c r="E195" t="s">
        <v>21</v>
      </c>
      <c r="F195" s="20">
        <v>45659.5</v>
      </c>
      <c r="G195" t="s">
        <v>361</v>
      </c>
      <c r="H195" t="s">
        <v>386</v>
      </c>
      <c r="I195">
        <v>-2390.0500000000002</v>
      </c>
    </row>
    <row r="196" spans="1:9" x14ac:dyDescent="0.3">
      <c r="A196">
        <v>51235</v>
      </c>
      <c r="B196">
        <v>127</v>
      </c>
      <c r="C196" t="s">
        <v>99</v>
      </c>
      <c r="D196">
        <v>104</v>
      </c>
      <c r="E196" t="s">
        <v>21</v>
      </c>
      <c r="F196" s="20">
        <v>45659.5</v>
      </c>
      <c r="G196" t="s">
        <v>361</v>
      </c>
      <c r="H196" t="s">
        <v>367</v>
      </c>
      <c r="I196">
        <v>-2886.84</v>
      </c>
    </row>
    <row r="197" spans="1:9" x14ac:dyDescent="0.3">
      <c r="A197">
        <v>51236</v>
      </c>
      <c r="B197">
        <v>127</v>
      </c>
      <c r="C197" t="s">
        <v>99</v>
      </c>
      <c r="D197">
        <v>104</v>
      </c>
      <c r="E197" t="s">
        <v>21</v>
      </c>
      <c r="F197" s="20">
        <v>45659.5</v>
      </c>
      <c r="G197" t="s">
        <v>361</v>
      </c>
      <c r="H197" t="s">
        <v>367</v>
      </c>
      <c r="I197">
        <v>-4085.2</v>
      </c>
    </row>
    <row r="198" spans="1:9" x14ac:dyDescent="0.3">
      <c r="A198">
        <v>51237</v>
      </c>
      <c r="B198">
        <v>127</v>
      </c>
      <c r="C198" t="s">
        <v>99</v>
      </c>
      <c r="D198">
        <v>104</v>
      </c>
      <c r="E198" t="s">
        <v>21</v>
      </c>
      <c r="F198" s="20">
        <v>45659.5</v>
      </c>
      <c r="G198" t="s">
        <v>361</v>
      </c>
      <c r="H198" t="s">
        <v>367</v>
      </c>
      <c r="I198">
        <v>-4389.28</v>
      </c>
    </row>
    <row r="199" spans="1:9" x14ac:dyDescent="0.3">
      <c r="A199">
        <v>51238</v>
      </c>
      <c r="B199">
        <v>127</v>
      </c>
      <c r="C199" t="s">
        <v>99</v>
      </c>
      <c r="D199">
        <v>104</v>
      </c>
      <c r="E199" t="s">
        <v>21</v>
      </c>
      <c r="F199" s="20">
        <v>45659.5</v>
      </c>
      <c r="G199" t="s">
        <v>361</v>
      </c>
      <c r="H199" t="s">
        <v>370</v>
      </c>
      <c r="I199">
        <v>-5.6</v>
      </c>
    </row>
    <row r="200" spans="1:9" x14ac:dyDescent="0.3">
      <c r="A200">
        <v>51239</v>
      </c>
      <c r="B200">
        <v>127</v>
      </c>
      <c r="C200" t="s">
        <v>99</v>
      </c>
      <c r="D200">
        <v>104</v>
      </c>
      <c r="E200" t="s">
        <v>21</v>
      </c>
      <c r="F200" s="20">
        <v>45659.5</v>
      </c>
      <c r="G200" t="s">
        <v>361</v>
      </c>
      <c r="H200" t="s">
        <v>467</v>
      </c>
      <c r="I200">
        <v>-900</v>
      </c>
    </row>
    <row r="201" spans="1:9" x14ac:dyDescent="0.3">
      <c r="A201">
        <v>51240</v>
      </c>
      <c r="B201">
        <v>127</v>
      </c>
      <c r="C201" t="s">
        <v>99</v>
      </c>
      <c r="D201">
        <v>104</v>
      </c>
      <c r="E201" t="s">
        <v>21</v>
      </c>
      <c r="F201" s="20">
        <v>45659.5</v>
      </c>
      <c r="G201" t="s">
        <v>361</v>
      </c>
      <c r="H201" t="s">
        <v>468</v>
      </c>
      <c r="I201">
        <v>-4500</v>
      </c>
    </row>
    <row r="202" spans="1:9" x14ac:dyDescent="0.3">
      <c r="A202">
        <v>52630</v>
      </c>
      <c r="B202">
        <v>138</v>
      </c>
      <c r="C202" t="s">
        <v>93</v>
      </c>
      <c r="D202">
        <v>104</v>
      </c>
      <c r="E202" t="s">
        <v>21</v>
      </c>
      <c r="F202" s="20">
        <v>45659</v>
      </c>
      <c r="G202" t="s">
        <v>359</v>
      </c>
      <c r="H202" t="s">
        <v>379</v>
      </c>
      <c r="I202">
        <v>16200</v>
      </c>
    </row>
    <row r="203" spans="1:9" x14ac:dyDescent="0.3">
      <c r="A203">
        <v>52631</v>
      </c>
      <c r="B203">
        <v>138</v>
      </c>
      <c r="C203" t="s">
        <v>93</v>
      </c>
      <c r="D203">
        <v>104</v>
      </c>
      <c r="E203" t="s">
        <v>21</v>
      </c>
      <c r="F203" s="20">
        <v>45659</v>
      </c>
      <c r="G203" t="s">
        <v>361</v>
      </c>
      <c r="H203" t="s">
        <v>469</v>
      </c>
      <c r="I203">
        <v>-2100</v>
      </c>
    </row>
    <row r="204" spans="1:9" x14ac:dyDescent="0.3">
      <c r="A204">
        <v>52632</v>
      </c>
      <c r="B204">
        <v>138</v>
      </c>
      <c r="C204" t="s">
        <v>93</v>
      </c>
      <c r="D204">
        <v>104</v>
      </c>
      <c r="E204" t="s">
        <v>21</v>
      </c>
      <c r="F204" s="20">
        <v>45659</v>
      </c>
      <c r="G204" t="s">
        <v>361</v>
      </c>
      <c r="H204" t="s">
        <v>470</v>
      </c>
      <c r="I204">
        <v>-3300</v>
      </c>
    </row>
    <row r="205" spans="1:9" x14ac:dyDescent="0.3">
      <c r="A205">
        <v>52633</v>
      </c>
      <c r="B205">
        <v>138</v>
      </c>
      <c r="C205" t="s">
        <v>93</v>
      </c>
      <c r="D205">
        <v>104</v>
      </c>
      <c r="E205" t="s">
        <v>21</v>
      </c>
      <c r="F205" s="20">
        <v>45659</v>
      </c>
      <c r="G205" t="s">
        <v>361</v>
      </c>
      <c r="H205" t="s">
        <v>471</v>
      </c>
      <c r="I205">
        <v>-2100</v>
      </c>
    </row>
    <row r="206" spans="1:9" x14ac:dyDescent="0.3">
      <c r="A206">
        <v>52634</v>
      </c>
      <c r="B206">
        <v>138</v>
      </c>
      <c r="C206" t="s">
        <v>93</v>
      </c>
      <c r="D206">
        <v>104</v>
      </c>
      <c r="E206" t="s">
        <v>21</v>
      </c>
      <c r="F206" s="20">
        <v>45659</v>
      </c>
      <c r="G206" t="s">
        <v>361</v>
      </c>
      <c r="H206" t="s">
        <v>472</v>
      </c>
      <c r="I206">
        <v>-1100</v>
      </c>
    </row>
    <row r="207" spans="1:9" x14ac:dyDescent="0.3">
      <c r="A207">
        <v>52635</v>
      </c>
      <c r="B207">
        <v>138</v>
      </c>
      <c r="C207" t="s">
        <v>93</v>
      </c>
      <c r="D207">
        <v>104</v>
      </c>
      <c r="E207" t="s">
        <v>21</v>
      </c>
      <c r="F207" s="20">
        <v>45659</v>
      </c>
      <c r="G207" t="s">
        <v>361</v>
      </c>
      <c r="H207" t="s">
        <v>473</v>
      </c>
      <c r="I207">
        <v>-3500</v>
      </c>
    </row>
    <row r="208" spans="1:9" x14ac:dyDescent="0.3">
      <c r="A208">
        <v>52636</v>
      </c>
      <c r="B208">
        <v>138</v>
      </c>
      <c r="C208" t="s">
        <v>93</v>
      </c>
      <c r="D208">
        <v>104</v>
      </c>
      <c r="E208" t="s">
        <v>21</v>
      </c>
      <c r="F208" s="20">
        <v>45659</v>
      </c>
      <c r="G208" t="s">
        <v>361</v>
      </c>
      <c r="H208" t="s">
        <v>474</v>
      </c>
      <c r="I208">
        <v>-2100</v>
      </c>
    </row>
    <row r="209" spans="1:9" x14ac:dyDescent="0.3">
      <c r="A209">
        <v>52637</v>
      </c>
      <c r="B209">
        <v>138</v>
      </c>
      <c r="C209" t="s">
        <v>93</v>
      </c>
      <c r="D209">
        <v>104</v>
      </c>
      <c r="E209" t="s">
        <v>21</v>
      </c>
      <c r="F209" s="20">
        <v>45659</v>
      </c>
      <c r="G209" t="s">
        <v>361</v>
      </c>
      <c r="H209" t="s">
        <v>475</v>
      </c>
      <c r="I209">
        <v>-2000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workbookViewId="0">
      <selection activeCell="I30" sqref="I30"/>
    </sheetView>
  </sheetViews>
  <sheetFormatPr defaultRowHeight="14.4" x14ac:dyDescent="0.3"/>
  <cols>
    <col min="2" max="2" width="17" bestFit="1" customWidth="1"/>
    <col min="4" max="4" width="17.6640625" bestFit="1" customWidth="1"/>
    <col min="6" max="6" width="17.6640625" bestFit="1" customWidth="1"/>
  </cols>
  <sheetData>
    <row r="1" spans="1:9" x14ac:dyDescent="0.3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</row>
    <row r="2" spans="1:9" x14ac:dyDescent="0.3">
      <c r="A2">
        <v>3048</v>
      </c>
      <c r="B2" s="20">
        <v>45670</v>
      </c>
      <c r="C2">
        <v>104</v>
      </c>
      <c r="D2" t="s">
        <v>21</v>
      </c>
      <c r="E2">
        <v>143</v>
      </c>
      <c r="F2" t="s">
        <v>485</v>
      </c>
      <c r="G2">
        <v>1</v>
      </c>
      <c r="H2">
        <v>0</v>
      </c>
      <c r="I2">
        <v>131478.19</v>
      </c>
    </row>
    <row r="3" spans="1:9" x14ac:dyDescent="0.3">
      <c r="A3">
        <v>3034</v>
      </c>
      <c r="B3" s="20">
        <v>45667</v>
      </c>
      <c r="C3">
        <v>143</v>
      </c>
      <c r="D3" t="s">
        <v>485</v>
      </c>
      <c r="E3">
        <v>104</v>
      </c>
      <c r="F3" t="s">
        <v>21</v>
      </c>
      <c r="G3">
        <v>0</v>
      </c>
      <c r="H3">
        <v>16200</v>
      </c>
      <c r="I3">
        <v>0</v>
      </c>
    </row>
    <row r="4" spans="1:9" x14ac:dyDescent="0.3">
      <c r="A4">
        <v>3037</v>
      </c>
      <c r="B4" s="20">
        <v>45667</v>
      </c>
      <c r="C4">
        <v>143</v>
      </c>
      <c r="D4" t="s">
        <v>485</v>
      </c>
      <c r="E4">
        <v>104</v>
      </c>
      <c r="F4" t="s">
        <v>21</v>
      </c>
      <c r="G4">
        <v>0</v>
      </c>
      <c r="H4">
        <v>8150</v>
      </c>
      <c r="I4">
        <v>0</v>
      </c>
    </row>
    <row r="5" spans="1:9" x14ac:dyDescent="0.3">
      <c r="A5">
        <v>3044</v>
      </c>
      <c r="B5" s="20">
        <v>45667</v>
      </c>
      <c r="C5">
        <v>104</v>
      </c>
      <c r="D5" t="s">
        <v>21</v>
      </c>
      <c r="E5">
        <v>143</v>
      </c>
      <c r="F5" t="s">
        <v>485</v>
      </c>
      <c r="G5">
        <v>0</v>
      </c>
      <c r="H5">
        <v>0</v>
      </c>
      <c r="I5">
        <v>2400</v>
      </c>
    </row>
    <row r="6" spans="1:9" x14ac:dyDescent="0.3">
      <c r="A6">
        <v>3045</v>
      </c>
      <c r="B6" s="20">
        <v>45667</v>
      </c>
      <c r="C6">
        <v>104</v>
      </c>
      <c r="D6" t="s">
        <v>21</v>
      </c>
      <c r="E6">
        <v>143</v>
      </c>
      <c r="F6" t="s">
        <v>485</v>
      </c>
      <c r="G6">
        <v>0</v>
      </c>
      <c r="H6">
        <v>0</v>
      </c>
      <c r="I6">
        <v>3048</v>
      </c>
    </row>
    <row r="7" spans="1:9" x14ac:dyDescent="0.3">
      <c r="A7">
        <v>3013</v>
      </c>
      <c r="B7" s="20">
        <v>45666</v>
      </c>
      <c r="C7">
        <v>104</v>
      </c>
      <c r="D7" t="s">
        <v>21</v>
      </c>
      <c r="E7">
        <v>143</v>
      </c>
      <c r="F7" t="s">
        <v>485</v>
      </c>
      <c r="G7">
        <v>1</v>
      </c>
      <c r="H7">
        <v>0</v>
      </c>
      <c r="I7">
        <v>18115.240000000002</v>
      </c>
    </row>
    <row r="8" spans="1:9" x14ac:dyDescent="0.3">
      <c r="A8">
        <v>3018</v>
      </c>
      <c r="B8" s="20">
        <v>45666</v>
      </c>
      <c r="C8">
        <v>143</v>
      </c>
      <c r="D8" t="s">
        <v>485</v>
      </c>
      <c r="E8">
        <v>104</v>
      </c>
      <c r="F8" t="s">
        <v>21</v>
      </c>
      <c r="G8">
        <v>0</v>
      </c>
      <c r="H8">
        <v>30200</v>
      </c>
      <c r="I8">
        <v>0</v>
      </c>
    </row>
    <row r="9" spans="1:9" x14ac:dyDescent="0.3">
      <c r="A9">
        <v>3027</v>
      </c>
      <c r="B9" s="20">
        <v>45666</v>
      </c>
      <c r="C9">
        <v>143</v>
      </c>
      <c r="D9" t="s">
        <v>485</v>
      </c>
      <c r="E9">
        <v>104</v>
      </c>
      <c r="F9" t="s">
        <v>21</v>
      </c>
      <c r="G9">
        <v>0</v>
      </c>
      <c r="H9">
        <v>2710</v>
      </c>
      <c r="I9">
        <v>0</v>
      </c>
    </row>
    <row r="10" spans="1:9" x14ac:dyDescent="0.3">
      <c r="A10">
        <v>3028</v>
      </c>
      <c r="B10" s="20">
        <v>45666</v>
      </c>
      <c r="C10">
        <v>104</v>
      </c>
      <c r="D10" t="s">
        <v>21</v>
      </c>
      <c r="E10">
        <v>143</v>
      </c>
      <c r="F10" t="s">
        <v>485</v>
      </c>
      <c r="G10">
        <v>0</v>
      </c>
      <c r="H10">
        <v>0</v>
      </c>
      <c r="I10">
        <v>2500</v>
      </c>
    </row>
    <row r="11" spans="1:9" x14ac:dyDescent="0.3">
      <c r="A11">
        <v>3032</v>
      </c>
      <c r="B11" s="20">
        <v>45666</v>
      </c>
      <c r="C11">
        <v>104</v>
      </c>
      <c r="D11" t="s">
        <v>21</v>
      </c>
      <c r="E11">
        <v>143</v>
      </c>
      <c r="F11" t="s">
        <v>485</v>
      </c>
      <c r="G11">
        <v>0</v>
      </c>
      <c r="H11">
        <v>0</v>
      </c>
      <c r="I11">
        <v>3310</v>
      </c>
    </row>
    <row r="12" spans="1:9" x14ac:dyDescent="0.3">
      <c r="A12">
        <v>2996</v>
      </c>
      <c r="B12" s="20">
        <v>45665</v>
      </c>
      <c r="C12">
        <v>143</v>
      </c>
      <c r="D12" t="s">
        <v>485</v>
      </c>
      <c r="E12">
        <v>104</v>
      </c>
      <c r="F12" t="s">
        <v>21</v>
      </c>
      <c r="G12">
        <v>0</v>
      </c>
      <c r="H12">
        <v>68200</v>
      </c>
      <c r="I12">
        <v>0</v>
      </c>
    </row>
    <row r="13" spans="1:9" x14ac:dyDescent="0.3">
      <c r="A13">
        <v>2999</v>
      </c>
      <c r="B13" s="20">
        <v>45665</v>
      </c>
      <c r="C13">
        <v>104</v>
      </c>
      <c r="D13" t="s">
        <v>21</v>
      </c>
      <c r="E13">
        <v>143</v>
      </c>
      <c r="F13" t="s">
        <v>485</v>
      </c>
      <c r="G13">
        <v>0</v>
      </c>
      <c r="H13">
        <v>0</v>
      </c>
      <c r="I13">
        <v>1500</v>
      </c>
    </row>
    <row r="14" spans="1:9" x14ac:dyDescent="0.3">
      <c r="A14">
        <v>3002</v>
      </c>
      <c r="B14" s="20">
        <v>45665</v>
      </c>
      <c r="C14">
        <v>143</v>
      </c>
      <c r="D14" t="s">
        <v>485</v>
      </c>
      <c r="E14">
        <v>104</v>
      </c>
      <c r="F14" t="s">
        <v>21</v>
      </c>
      <c r="G14">
        <v>0</v>
      </c>
      <c r="H14">
        <v>3300</v>
      </c>
      <c r="I14">
        <v>0</v>
      </c>
    </row>
    <row r="15" spans="1:9" x14ac:dyDescent="0.3">
      <c r="A15">
        <v>3006</v>
      </c>
      <c r="B15" s="20">
        <v>45665</v>
      </c>
      <c r="C15">
        <v>104</v>
      </c>
      <c r="D15" t="s">
        <v>21</v>
      </c>
      <c r="E15">
        <v>143</v>
      </c>
      <c r="F15" t="s">
        <v>485</v>
      </c>
      <c r="G15">
        <v>0</v>
      </c>
      <c r="H15">
        <v>0</v>
      </c>
      <c r="I15">
        <v>7400</v>
      </c>
    </row>
    <row r="16" spans="1:9" x14ac:dyDescent="0.3">
      <c r="A16">
        <v>2942</v>
      </c>
      <c r="B16" s="20">
        <v>45664</v>
      </c>
      <c r="C16">
        <v>143</v>
      </c>
      <c r="D16" t="s">
        <v>485</v>
      </c>
      <c r="E16">
        <v>104</v>
      </c>
      <c r="F16" t="s">
        <v>21</v>
      </c>
      <c r="G16">
        <v>0</v>
      </c>
      <c r="H16">
        <v>27200</v>
      </c>
      <c r="I16">
        <v>0</v>
      </c>
    </row>
    <row r="17" spans="1:9" x14ac:dyDescent="0.3">
      <c r="A17">
        <v>2946</v>
      </c>
      <c r="B17" s="20">
        <v>45664</v>
      </c>
      <c r="C17">
        <v>143</v>
      </c>
      <c r="D17" t="s">
        <v>485</v>
      </c>
      <c r="E17">
        <v>104</v>
      </c>
      <c r="F17" t="s">
        <v>21</v>
      </c>
      <c r="G17">
        <v>0</v>
      </c>
      <c r="H17">
        <v>101313</v>
      </c>
      <c r="I17">
        <v>0</v>
      </c>
    </row>
    <row r="18" spans="1:9" x14ac:dyDescent="0.3">
      <c r="A18">
        <v>2954</v>
      </c>
      <c r="B18" s="20">
        <v>45664</v>
      </c>
      <c r="C18">
        <v>104</v>
      </c>
      <c r="D18" t="s">
        <v>21</v>
      </c>
      <c r="E18">
        <v>143</v>
      </c>
      <c r="F18" t="s">
        <v>485</v>
      </c>
      <c r="G18">
        <v>0</v>
      </c>
      <c r="H18">
        <v>0</v>
      </c>
      <c r="I18">
        <v>1500</v>
      </c>
    </row>
    <row r="19" spans="1:9" x14ac:dyDescent="0.3">
      <c r="A19">
        <v>2990</v>
      </c>
      <c r="B19" s="20">
        <v>45664</v>
      </c>
      <c r="C19">
        <v>104</v>
      </c>
      <c r="D19" t="s">
        <v>21</v>
      </c>
      <c r="E19">
        <v>143</v>
      </c>
      <c r="F19" t="s">
        <v>485</v>
      </c>
      <c r="G19">
        <v>1</v>
      </c>
      <c r="H19">
        <v>0</v>
      </c>
      <c r="I19">
        <v>66152.09</v>
      </c>
    </row>
    <row r="20" spans="1:9" x14ac:dyDescent="0.3">
      <c r="A20">
        <v>2994</v>
      </c>
      <c r="B20" s="20">
        <v>45664</v>
      </c>
      <c r="C20">
        <v>104</v>
      </c>
      <c r="D20" t="s">
        <v>21</v>
      </c>
      <c r="E20">
        <v>143</v>
      </c>
      <c r="F20" t="s">
        <v>485</v>
      </c>
      <c r="G20">
        <v>0</v>
      </c>
      <c r="H20">
        <v>0</v>
      </c>
      <c r="I20">
        <v>2352</v>
      </c>
    </row>
    <row r="21" spans="1:9" x14ac:dyDescent="0.3">
      <c r="A21">
        <v>2920</v>
      </c>
      <c r="B21" s="20">
        <v>45663</v>
      </c>
      <c r="C21">
        <v>143</v>
      </c>
      <c r="D21" t="s">
        <v>485</v>
      </c>
      <c r="E21">
        <v>104</v>
      </c>
      <c r="F21" t="s">
        <v>21</v>
      </c>
      <c r="G21">
        <v>0</v>
      </c>
      <c r="H21">
        <v>45200</v>
      </c>
      <c r="I21">
        <v>0</v>
      </c>
    </row>
    <row r="22" spans="1:9" x14ac:dyDescent="0.3">
      <c r="A22">
        <v>2928</v>
      </c>
      <c r="B22" s="20">
        <v>45663</v>
      </c>
      <c r="C22">
        <v>143</v>
      </c>
      <c r="D22" t="s">
        <v>485</v>
      </c>
      <c r="E22">
        <v>104</v>
      </c>
      <c r="F22" t="s">
        <v>21</v>
      </c>
      <c r="G22">
        <v>0</v>
      </c>
      <c r="H22">
        <v>2186</v>
      </c>
      <c r="I22">
        <v>0</v>
      </c>
    </row>
    <row r="23" spans="1:9" x14ac:dyDescent="0.3">
      <c r="A23">
        <v>2933</v>
      </c>
      <c r="B23" s="20">
        <v>45663</v>
      </c>
      <c r="C23">
        <v>104</v>
      </c>
      <c r="D23" t="s">
        <v>21</v>
      </c>
      <c r="E23">
        <v>143</v>
      </c>
      <c r="F23" t="s">
        <v>485</v>
      </c>
      <c r="G23">
        <v>0</v>
      </c>
      <c r="H23">
        <v>0</v>
      </c>
      <c r="I23">
        <v>5000</v>
      </c>
    </row>
    <row r="24" spans="1:9" x14ac:dyDescent="0.3">
      <c r="A24">
        <v>2982</v>
      </c>
      <c r="B24" s="20">
        <v>45663</v>
      </c>
      <c r="C24">
        <v>104</v>
      </c>
      <c r="D24" t="s">
        <v>21</v>
      </c>
      <c r="E24">
        <v>143</v>
      </c>
      <c r="F24" t="s">
        <v>485</v>
      </c>
      <c r="G24">
        <v>1</v>
      </c>
      <c r="H24">
        <v>0</v>
      </c>
      <c r="I24">
        <v>119560.69</v>
      </c>
    </row>
    <row r="25" spans="1:9" x14ac:dyDescent="0.3">
      <c r="A25">
        <v>2900</v>
      </c>
      <c r="B25" s="20">
        <v>45660</v>
      </c>
      <c r="C25">
        <v>104</v>
      </c>
      <c r="D25" t="s">
        <v>21</v>
      </c>
      <c r="E25">
        <v>143</v>
      </c>
      <c r="F25" t="s">
        <v>485</v>
      </c>
      <c r="G25">
        <v>0</v>
      </c>
      <c r="H25">
        <v>0</v>
      </c>
      <c r="I25">
        <v>12400</v>
      </c>
    </row>
    <row r="26" spans="1:9" x14ac:dyDescent="0.3">
      <c r="A26">
        <v>2912</v>
      </c>
      <c r="B26" s="20">
        <v>45660</v>
      </c>
      <c r="C26">
        <v>143</v>
      </c>
      <c r="D26" t="s">
        <v>485</v>
      </c>
      <c r="E26">
        <v>104</v>
      </c>
      <c r="F26" t="s">
        <v>21</v>
      </c>
      <c r="G26">
        <v>0</v>
      </c>
      <c r="H26">
        <v>22200</v>
      </c>
      <c r="I26">
        <v>0</v>
      </c>
    </row>
    <row r="27" spans="1:9" x14ac:dyDescent="0.3">
      <c r="A27">
        <v>2974</v>
      </c>
      <c r="B27" s="20">
        <v>45660</v>
      </c>
      <c r="C27">
        <v>104</v>
      </c>
      <c r="D27" t="s">
        <v>21</v>
      </c>
      <c r="E27">
        <v>143</v>
      </c>
      <c r="F27" t="s">
        <v>485</v>
      </c>
      <c r="G27">
        <v>1</v>
      </c>
      <c r="H27">
        <v>0</v>
      </c>
      <c r="I27">
        <v>17704.86</v>
      </c>
    </row>
    <row r="28" spans="1:9" x14ac:dyDescent="0.3">
      <c r="A28">
        <v>2890</v>
      </c>
      <c r="B28" s="20">
        <v>45659</v>
      </c>
      <c r="C28">
        <v>143</v>
      </c>
      <c r="D28" t="s">
        <v>485</v>
      </c>
      <c r="E28">
        <v>104</v>
      </c>
      <c r="F28" t="s">
        <v>21</v>
      </c>
      <c r="G28">
        <v>0</v>
      </c>
      <c r="H28">
        <v>82700</v>
      </c>
      <c r="I28">
        <v>0</v>
      </c>
    </row>
    <row r="29" spans="1:9" x14ac:dyDescent="0.3">
      <c r="A29">
        <v>2894</v>
      </c>
      <c r="B29" s="20">
        <v>45659</v>
      </c>
      <c r="C29">
        <v>143</v>
      </c>
      <c r="D29" t="s">
        <v>485</v>
      </c>
      <c r="E29">
        <v>104</v>
      </c>
      <c r="F29" t="s">
        <v>21</v>
      </c>
      <c r="G29">
        <v>0</v>
      </c>
      <c r="H29">
        <v>16200</v>
      </c>
      <c r="I29">
        <v>0</v>
      </c>
    </row>
    <row r="30" spans="1:9" x14ac:dyDescent="0.3">
      <c r="A30">
        <v>2967</v>
      </c>
      <c r="B30" s="20">
        <v>45659</v>
      </c>
      <c r="C30">
        <v>104</v>
      </c>
      <c r="D30" t="s">
        <v>21</v>
      </c>
      <c r="E30">
        <v>143</v>
      </c>
      <c r="F30" t="s">
        <v>485</v>
      </c>
      <c r="G30">
        <v>1</v>
      </c>
      <c r="H30">
        <v>0</v>
      </c>
      <c r="I30">
        <v>112556.76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orkbookViewId="0"/>
  </sheetViews>
  <sheetFormatPr defaultRowHeight="14.4" x14ac:dyDescent="0.3"/>
  <sheetData>
    <row r="1" spans="1:6" x14ac:dyDescent="0.3">
      <c r="A1" t="s">
        <v>486</v>
      </c>
      <c r="B1" t="s">
        <v>15</v>
      </c>
      <c r="C1" t="s">
        <v>16</v>
      </c>
      <c r="D1" t="s">
        <v>19</v>
      </c>
      <c r="E1" t="s">
        <v>20</v>
      </c>
      <c r="F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João Scabora</cp:lastModifiedBy>
  <dcterms:created xsi:type="dcterms:W3CDTF">2023-11-14T17:21:36Z</dcterms:created>
  <dcterms:modified xsi:type="dcterms:W3CDTF">2025-01-13T18:33:25Z</dcterms:modified>
</cp:coreProperties>
</file>