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bella Gomes\Desktop\"/>
    </mc:Choice>
  </mc:AlternateContent>
  <xr:revisionPtr revIDLastSave="0" documentId="8_{9AFE8DCC-0097-4EEC-9643-814DDDC05F84}" xr6:coauthVersionLast="47" xr6:coauthVersionMax="47" xr10:uidLastSave="{00000000-0000-0000-0000-000000000000}"/>
  <bookViews>
    <workbookView xWindow="-108" yWindow="-108" windowWidth="23256" windowHeight="12456" tabRatio="785" xr2:uid="{00000000-000D-0000-FFFF-FFFF00000000}"/>
  </bookViews>
  <sheets>
    <sheet name="Conciliacao" sheetId="1" r:id="rId1"/>
    <sheet name="df_extratos" sheetId="7" r:id="rId2"/>
    <sheet name="df_extrato_zig" sheetId="2" r:id="rId3"/>
    <sheet name="df_zig_faturam" sheetId="3" r:id="rId4"/>
    <sheet name="view_parc_agrup" sheetId="4" r:id="rId5"/>
    <sheet name="df_blueme_sem_parcelamento" sheetId="5" r:id="rId6"/>
    <sheet name="df_blueme_com_parcelamento" sheetId="6" r:id="rId7"/>
    <sheet name="df_mutuos" sheetId="8" r:id="rId8"/>
    <sheet name="df_tesouraria_trans" sheetId="9" r:id="rId9"/>
    <sheet name="df_ajustes_conciliaco" sheetId="10" r:id="rId10"/>
  </sheets>
  <definedNames>
    <definedName name="_xlnm._FilterDatabase" localSheetId="0" hidden="1">Conciliacao!$A$1:$N$1</definedName>
    <definedName name="_xlnm._FilterDatabase" localSheetId="1" hidden="1">df_extratos!$A$1:$I$19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2" i="1"/>
  <c r="H3" i="1"/>
  <c r="A3" i="1"/>
  <c r="J3" i="1" s="1"/>
  <c r="M2" i="1"/>
  <c r="J2" i="1"/>
  <c r="I2" i="1"/>
  <c r="H2" i="1"/>
  <c r="E2" i="1"/>
  <c r="D2" i="1"/>
  <c r="C2" i="1"/>
  <c r="B2" i="1"/>
  <c r="C3" i="1" l="1"/>
  <c r="A4" i="1"/>
  <c r="D3" i="1"/>
  <c r="H4" i="1"/>
  <c r="A5" i="1"/>
  <c r="C4" i="1"/>
  <c r="B4" i="1"/>
  <c r="J4" i="1"/>
  <c r="G2" i="1"/>
  <c r="L2" i="1"/>
  <c r="E4" i="1"/>
  <c r="M4" i="1"/>
  <c r="E3" i="1"/>
  <c r="I3" i="1"/>
  <c r="M3" i="1"/>
  <c r="B3" i="1"/>
  <c r="G3" i="1"/>
  <c r="L3" i="1" l="1"/>
  <c r="N3" i="1" s="1"/>
  <c r="N2" i="1"/>
  <c r="I4" i="1"/>
  <c r="L4" i="1" s="1"/>
  <c r="D4" i="1"/>
  <c r="G4" i="1" s="1"/>
  <c r="J5" i="1"/>
  <c r="B5" i="1"/>
  <c r="M5" i="1"/>
  <c r="I5" i="1"/>
  <c r="E5" i="1"/>
  <c r="A6" i="1"/>
  <c r="D5" i="1"/>
  <c r="C5" i="1"/>
  <c r="H5" i="1"/>
  <c r="N4" i="1" l="1"/>
  <c r="M6" i="1"/>
  <c r="I6" i="1"/>
  <c r="H6" i="1"/>
  <c r="D6" i="1"/>
  <c r="C6" i="1"/>
  <c r="J6" i="1"/>
  <c r="A7" i="1"/>
  <c r="E6" i="1"/>
  <c r="B6" i="1"/>
  <c r="G5" i="1"/>
  <c r="L5" i="1"/>
  <c r="A8" i="1" l="1"/>
  <c r="C7" i="1"/>
  <c r="J7" i="1"/>
  <c r="E7" i="1"/>
  <c r="I7" i="1"/>
  <c r="D7" i="1"/>
  <c r="M7" i="1"/>
  <c r="B7" i="1"/>
  <c r="H7" i="1"/>
  <c r="G6" i="1"/>
  <c r="L6" i="1"/>
  <c r="N5" i="1"/>
  <c r="G7" i="1" l="1"/>
  <c r="L7" i="1"/>
  <c r="N7" i="1" s="1"/>
  <c r="N6" i="1"/>
  <c r="M8" i="1"/>
  <c r="I8" i="1"/>
  <c r="E8" i="1"/>
  <c r="B8" i="1"/>
  <c r="G8" i="1"/>
  <c r="C8" i="1"/>
  <c r="J8" i="1"/>
  <c r="H8" i="1"/>
  <c r="A9" i="1"/>
  <c r="D8" i="1"/>
  <c r="A10" i="1" l="1"/>
  <c r="C9" i="1"/>
  <c r="I9" i="1"/>
  <c r="D9" i="1"/>
  <c r="M9" i="1"/>
  <c r="H9" i="1"/>
  <c r="B9" i="1"/>
  <c r="J9" i="1"/>
  <c r="E9" i="1"/>
  <c r="L8" i="1"/>
  <c r="N8" i="1" s="1"/>
  <c r="G9" i="1" l="1"/>
  <c r="L9" i="1"/>
  <c r="M10" i="1"/>
  <c r="I10" i="1"/>
  <c r="E10" i="1"/>
  <c r="A11" i="1"/>
  <c r="J10" i="1"/>
  <c r="D10" i="1"/>
  <c r="C10" i="1"/>
  <c r="B10" i="1"/>
  <c r="H10" i="1"/>
  <c r="N9" i="1" l="1"/>
  <c r="A12" i="1"/>
  <c r="C11" i="1"/>
  <c r="M11" i="1"/>
  <c r="H11" i="1"/>
  <c r="B11" i="1"/>
  <c r="D11" i="1"/>
  <c r="J11" i="1"/>
  <c r="I11" i="1"/>
  <c r="E11" i="1"/>
  <c r="G10" i="1"/>
  <c r="L10" i="1"/>
  <c r="G11" i="1" l="1"/>
  <c r="L11" i="1"/>
  <c r="N11" i="1" s="1"/>
  <c r="N10" i="1"/>
  <c r="M12" i="1"/>
  <c r="I12" i="1"/>
  <c r="E12" i="1"/>
  <c r="A13" i="1"/>
  <c r="J12" i="1"/>
  <c r="D12" i="1"/>
  <c r="H12" i="1"/>
  <c r="C12" i="1"/>
  <c r="B12" i="1"/>
  <c r="L12" i="1" l="1"/>
  <c r="A14" i="1"/>
  <c r="C13" i="1"/>
  <c r="J13" i="1"/>
  <c r="E13" i="1"/>
  <c r="H13" i="1"/>
  <c r="D13" i="1"/>
  <c r="M13" i="1"/>
  <c r="B13" i="1"/>
  <c r="I13" i="1"/>
  <c r="G12" i="1"/>
  <c r="N12" i="1" l="1"/>
  <c r="L13" i="1"/>
  <c r="M14" i="1"/>
  <c r="I14" i="1"/>
  <c r="E14" i="1"/>
  <c r="H14" i="1"/>
  <c r="C14" i="1"/>
  <c r="B14" i="1"/>
  <c r="A15" i="1"/>
  <c r="D14" i="1"/>
  <c r="J14" i="1"/>
  <c r="G14" i="1"/>
  <c r="G13" i="1"/>
  <c r="A16" i="1" l="1"/>
  <c r="C15" i="1"/>
  <c r="J15" i="1"/>
  <c r="E15" i="1"/>
  <c r="I15" i="1"/>
  <c r="D15" i="1"/>
  <c r="H15" i="1"/>
  <c r="M15" i="1"/>
  <c r="B15" i="1"/>
  <c r="L14" i="1"/>
  <c r="N14" i="1" s="1"/>
  <c r="N13" i="1"/>
  <c r="L15" i="1" l="1"/>
  <c r="G15" i="1"/>
  <c r="M16" i="1"/>
  <c r="I16" i="1"/>
  <c r="E16" i="1"/>
  <c r="B16" i="1"/>
  <c r="H16" i="1"/>
  <c r="A17" i="1"/>
  <c r="D16" i="1"/>
  <c r="C16" i="1"/>
  <c r="J16" i="1"/>
  <c r="G16" i="1" l="1"/>
  <c r="L16" i="1"/>
  <c r="N16" i="1" s="1"/>
  <c r="A18" i="1"/>
  <c r="C17" i="1"/>
  <c r="I17" i="1"/>
  <c r="D17" i="1"/>
  <c r="M17" i="1"/>
  <c r="H17" i="1"/>
  <c r="B17" i="1"/>
  <c r="E17" i="1"/>
  <c r="J17" i="1"/>
  <c r="N15" i="1"/>
  <c r="G17" i="1" l="1"/>
  <c r="M18" i="1"/>
  <c r="I18" i="1"/>
  <c r="E18" i="1"/>
  <c r="A19" i="1"/>
  <c r="J18" i="1"/>
  <c r="D18" i="1"/>
  <c r="B18" i="1"/>
  <c r="H18" i="1"/>
  <c r="C18" i="1"/>
  <c r="L17" i="1"/>
  <c r="N17" i="1" s="1"/>
  <c r="L18" i="1" l="1"/>
  <c r="A20" i="1"/>
  <c r="C19" i="1"/>
  <c r="M19" i="1"/>
  <c r="H19" i="1"/>
  <c r="B19" i="1"/>
  <c r="I19" i="1"/>
  <c r="E19" i="1"/>
  <c r="D19" i="1"/>
  <c r="J19" i="1"/>
  <c r="G18" i="1"/>
  <c r="N18" i="1" s="1"/>
  <c r="G19" i="1" l="1"/>
  <c r="M20" i="1"/>
  <c r="I20" i="1"/>
  <c r="E20" i="1"/>
  <c r="A21" i="1"/>
  <c r="J20" i="1"/>
  <c r="D20" i="1"/>
  <c r="H20" i="1"/>
  <c r="C20" i="1"/>
  <c r="B20" i="1"/>
  <c r="L19" i="1"/>
  <c r="N19" i="1" s="1"/>
  <c r="L20" i="1" l="1"/>
  <c r="A22" i="1"/>
  <c r="C21" i="1"/>
  <c r="J21" i="1"/>
  <c r="E21" i="1"/>
  <c r="M21" i="1"/>
  <c r="B21" i="1"/>
  <c r="I21" i="1"/>
  <c r="H21" i="1"/>
  <c r="D21" i="1"/>
  <c r="N20" i="1"/>
  <c r="G20" i="1"/>
  <c r="G21" i="1" l="1"/>
  <c r="L21" i="1"/>
  <c r="N21" i="1" s="1"/>
  <c r="M22" i="1"/>
  <c r="I22" i="1"/>
  <c r="E22" i="1"/>
  <c r="H22" i="1"/>
  <c r="C22" i="1"/>
  <c r="B22" i="1"/>
  <c r="J22" i="1"/>
  <c r="A23" i="1"/>
  <c r="D22" i="1"/>
  <c r="G22" i="1" l="1"/>
  <c r="L22" i="1"/>
  <c r="N22" i="1" s="1"/>
  <c r="A24" i="1"/>
  <c r="C23" i="1"/>
  <c r="J23" i="1"/>
  <c r="E23" i="1"/>
  <c r="I23" i="1"/>
  <c r="D23" i="1"/>
  <c r="M23" i="1"/>
  <c r="B23" i="1"/>
  <c r="H23" i="1"/>
  <c r="G23" i="1" l="1"/>
  <c r="L23" i="1"/>
  <c r="M24" i="1"/>
  <c r="I24" i="1"/>
  <c r="E24" i="1"/>
  <c r="B24" i="1"/>
  <c r="G24" i="1"/>
  <c r="C24" i="1"/>
  <c r="J24" i="1"/>
  <c r="H24" i="1"/>
  <c r="A25" i="1"/>
  <c r="D24" i="1"/>
  <c r="N23" i="1" l="1"/>
  <c r="L24" i="1"/>
  <c r="N24" i="1" s="1"/>
  <c r="A26" i="1"/>
  <c r="C25" i="1"/>
  <c r="I25" i="1"/>
  <c r="D25" i="1"/>
  <c r="M25" i="1"/>
  <c r="H25" i="1"/>
  <c r="B25" i="1"/>
  <c r="J25" i="1"/>
  <c r="E25" i="1"/>
  <c r="L25" i="1" l="1"/>
  <c r="M26" i="1"/>
  <c r="I26" i="1"/>
  <c r="E26" i="1"/>
  <c r="A27" i="1"/>
  <c r="J26" i="1"/>
  <c r="D26" i="1"/>
  <c r="C26" i="1"/>
  <c r="B26" i="1"/>
  <c r="H26" i="1"/>
  <c r="G25" i="1"/>
  <c r="A28" i="1" l="1"/>
  <c r="C27" i="1"/>
  <c r="M27" i="1"/>
  <c r="H27" i="1"/>
  <c r="B27" i="1"/>
  <c r="D27" i="1"/>
  <c r="J27" i="1"/>
  <c r="I27" i="1"/>
  <c r="E27" i="1"/>
  <c r="G26" i="1"/>
  <c r="L26" i="1"/>
  <c r="N25" i="1"/>
  <c r="G27" i="1" l="1"/>
  <c r="L27" i="1"/>
  <c r="N26" i="1"/>
  <c r="M28" i="1"/>
  <c r="I28" i="1"/>
  <c r="E28" i="1"/>
  <c r="A29" i="1"/>
  <c r="J28" i="1"/>
  <c r="D28" i="1"/>
  <c r="H28" i="1"/>
  <c r="C28" i="1"/>
  <c r="B28" i="1"/>
  <c r="L28" i="1" l="1"/>
  <c r="N28" i="1" s="1"/>
  <c r="N27" i="1"/>
  <c r="G28" i="1"/>
  <c r="A30" i="1"/>
  <c r="C29" i="1"/>
  <c r="J29" i="1"/>
  <c r="E29" i="1"/>
  <c r="H29" i="1"/>
  <c r="D29" i="1"/>
  <c r="M29" i="1"/>
  <c r="B29" i="1"/>
  <c r="I29" i="1"/>
  <c r="L29" i="1" l="1"/>
  <c r="M30" i="1"/>
  <c r="I30" i="1"/>
  <c r="E30" i="1"/>
  <c r="H30" i="1"/>
  <c r="C30" i="1"/>
  <c r="B30" i="1"/>
  <c r="A31" i="1"/>
  <c r="D30" i="1"/>
  <c r="J30" i="1"/>
  <c r="G29" i="1"/>
  <c r="G30" i="1" l="1"/>
  <c r="L30" i="1"/>
  <c r="A32" i="1"/>
  <c r="C31" i="1"/>
  <c r="J31" i="1"/>
  <c r="E31" i="1"/>
  <c r="I31" i="1"/>
  <c r="D31" i="1"/>
  <c r="H31" i="1"/>
  <c r="M31" i="1"/>
  <c r="B31" i="1"/>
  <c r="N29" i="1"/>
  <c r="N30" i="1" l="1"/>
  <c r="L31" i="1"/>
  <c r="G31" i="1"/>
  <c r="M32" i="1"/>
  <c r="I32" i="1"/>
  <c r="E32" i="1"/>
  <c r="B32" i="1"/>
  <c r="G32" i="1"/>
  <c r="H32" i="1"/>
  <c r="A33" i="1"/>
  <c r="D32" i="1"/>
  <c r="C32" i="1"/>
  <c r="J32" i="1"/>
  <c r="N31" i="1"/>
  <c r="L32" i="1" l="1"/>
  <c r="N32" i="1" s="1"/>
  <c r="A34" i="1"/>
  <c r="C33" i="1"/>
  <c r="I33" i="1"/>
  <c r="D33" i="1"/>
  <c r="M33" i="1"/>
  <c r="H33" i="1"/>
  <c r="B33" i="1"/>
  <c r="E33" i="1"/>
  <c r="J33" i="1"/>
  <c r="G33" i="1"/>
  <c r="L33" i="1" l="1"/>
  <c r="N33" i="1" s="1"/>
  <c r="M34" i="1"/>
  <c r="I34" i="1"/>
  <c r="E34" i="1"/>
  <c r="A35" i="1"/>
  <c r="J34" i="1"/>
  <c r="D34" i="1"/>
  <c r="B34" i="1"/>
  <c r="H34" i="1"/>
  <c r="C34" i="1"/>
  <c r="G34" i="1" l="1"/>
  <c r="A36" i="1"/>
  <c r="C35" i="1"/>
  <c r="M35" i="1"/>
  <c r="H35" i="1"/>
  <c r="B35" i="1"/>
  <c r="I35" i="1"/>
  <c r="E35" i="1"/>
  <c r="D35" i="1"/>
  <c r="J35" i="1"/>
  <c r="L34" i="1"/>
  <c r="N34" i="1" s="1"/>
  <c r="G35" i="1" l="1"/>
  <c r="L35" i="1"/>
  <c r="N35" i="1" s="1"/>
  <c r="M36" i="1"/>
  <c r="I36" i="1"/>
  <c r="E36" i="1"/>
  <c r="A37" i="1"/>
  <c r="J36" i="1"/>
  <c r="D36" i="1"/>
  <c r="H36" i="1"/>
  <c r="C36" i="1"/>
  <c r="B36" i="1"/>
  <c r="L36" i="1" l="1"/>
  <c r="G36" i="1"/>
  <c r="N36" i="1" s="1"/>
  <c r="A38" i="1"/>
  <c r="C37" i="1"/>
  <c r="J37" i="1"/>
  <c r="E37" i="1"/>
  <c r="M37" i="1"/>
  <c r="B37" i="1"/>
  <c r="I37" i="1"/>
  <c r="H37" i="1"/>
  <c r="D37" i="1"/>
  <c r="L37" i="1" l="1"/>
  <c r="M38" i="1"/>
  <c r="I38" i="1"/>
  <c r="E38" i="1"/>
  <c r="H38" i="1"/>
  <c r="C38" i="1"/>
  <c r="B38" i="1"/>
  <c r="J38" i="1"/>
  <c r="A39" i="1"/>
  <c r="D38" i="1"/>
  <c r="G37" i="1"/>
  <c r="L38" i="1" l="1"/>
  <c r="A40" i="1"/>
  <c r="C39" i="1"/>
  <c r="J39" i="1"/>
  <c r="E39" i="1"/>
  <c r="I39" i="1"/>
  <c r="D39" i="1"/>
  <c r="M39" i="1"/>
  <c r="B39" i="1"/>
  <c r="H39" i="1"/>
  <c r="G38" i="1"/>
  <c r="N38" i="1" s="1"/>
  <c r="N37" i="1"/>
  <c r="L39" i="1" l="1"/>
  <c r="M40" i="1"/>
  <c r="I40" i="1"/>
  <c r="E40" i="1"/>
  <c r="B40" i="1"/>
  <c r="C40" i="1"/>
  <c r="J40" i="1"/>
  <c r="H40" i="1"/>
  <c r="A41" i="1"/>
  <c r="D40" i="1"/>
  <c r="G39" i="1"/>
  <c r="G40" i="1" l="1"/>
  <c r="L40" i="1"/>
  <c r="A42" i="1"/>
  <c r="C41" i="1"/>
  <c r="I41" i="1"/>
  <c r="D41" i="1"/>
  <c r="M41" i="1"/>
  <c r="H41" i="1"/>
  <c r="B41" i="1"/>
  <c r="J41" i="1"/>
  <c r="E41" i="1"/>
  <c r="N39" i="1"/>
  <c r="N40" i="1" l="1"/>
  <c r="L41" i="1"/>
  <c r="G41" i="1"/>
  <c r="N41" i="1" s="1"/>
  <c r="M42" i="1"/>
  <c r="I42" i="1"/>
  <c r="E42" i="1"/>
  <c r="L42" i="1"/>
  <c r="A43" i="1"/>
  <c r="J42" i="1"/>
  <c r="D42" i="1"/>
  <c r="C42" i="1"/>
  <c r="B42" i="1"/>
  <c r="H42" i="1"/>
  <c r="A44" i="1" l="1"/>
  <c r="C43" i="1"/>
  <c r="M43" i="1"/>
  <c r="H43" i="1"/>
  <c r="B43" i="1"/>
  <c r="D43" i="1"/>
  <c r="J43" i="1"/>
  <c r="I43" i="1"/>
  <c r="E43" i="1"/>
  <c r="G42" i="1"/>
  <c r="N42" i="1" s="1"/>
  <c r="G43" i="1" l="1"/>
  <c r="L43" i="1"/>
  <c r="N43" i="1" s="1"/>
  <c r="M44" i="1"/>
  <c r="I44" i="1"/>
  <c r="E44" i="1"/>
  <c r="A45" i="1"/>
  <c r="J44" i="1"/>
  <c r="D44" i="1"/>
  <c r="H44" i="1"/>
  <c r="C44" i="1"/>
  <c r="B44" i="1"/>
  <c r="G44" i="1" l="1"/>
  <c r="L44" i="1"/>
  <c r="N44" i="1" s="1"/>
  <c r="A46" i="1"/>
  <c r="L45" i="1"/>
  <c r="C45" i="1"/>
  <c r="J45" i="1"/>
  <c r="E45" i="1"/>
  <c r="H45" i="1"/>
  <c r="D45" i="1"/>
  <c r="M45" i="1"/>
  <c r="B45" i="1"/>
  <c r="I45" i="1"/>
  <c r="G45" i="1" l="1"/>
  <c r="N45" i="1" s="1"/>
  <c r="M46" i="1"/>
  <c r="I46" i="1"/>
  <c r="E46" i="1"/>
  <c r="H46" i="1"/>
  <c r="C46" i="1"/>
  <c r="B46" i="1"/>
  <c r="A47" i="1"/>
  <c r="D46" i="1"/>
  <c r="J46" i="1"/>
  <c r="L46" i="1" l="1"/>
  <c r="G46" i="1"/>
  <c r="A48" i="1"/>
  <c r="C47" i="1"/>
  <c r="J47" i="1"/>
  <c r="E47" i="1"/>
  <c r="I47" i="1"/>
  <c r="D47" i="1"/>
  <c r="H47" i="1"/>
  <c r="G47" i="1"/>
  <c r="M47" i="1"/>
  <c r="B47" i="1"/>
  <c r="N46" i="1" l="1"/>
  <c r="L47" i="1"/>
  <c r="N47" i="1" s="1"/>
  <c r="M48" i="1"/>
  <c r="I48" i="1"/>
  <c r="E48" i="1"/>
  <c r="B48" i="1"/>
  <c r="A49" i="1"/>
  <c r="J48" i="1"/>
  <c r="H48" i="1"/>
  <c r="D48" i="1"/>
  <c r="C48" i="1"/>
  <c r="G48" i="1" l="1"/>
  <c r="L48" i="1"/>
  <c r="A50" i="1"/>
  <c r="C49" i="1"/>
  <c r="I49" i="1"/>
  <c r="D49" i="1"/>
  <c r="M49" i="1"/>
  <c r="H49" i="1"/>
  <c r="B49" i="1"/>
  <c r="J49" i="1"/>
  <c r="E49" i="1"/>
  <c r="G49" i="1" l="1"/>
  <c r="L49" i="1"/>
  <c r="N49" i="1" s="1"/>
  <c r="N48" i="1"/>
  <c r="M50" i="1"/>
  <c r="I50" i="1"/>
  <c r="E50" i="1"/>
  <c r="A51" i="1"/>
  <c r="J50" i="1"/>
  <c r="D50" i="1"/>
  <c r="H50" i="1"/>
  <c r="C50" i="1"/>
  <c r="B50" i="1"/>
  <c r="L50" i="1" l="1"/>
  <c r="A52" i="1"/>
  <c r="C51" i="1"/>
  <c r="M51" i="1"/>
  <c r="H51" i="1"/>
  <c r="B51" i="1"/>
  <c r="J51" i="1"/>
  <c r="E51" i="1"/>
  <c r="I51" i="1"/>
  <c r="D51" i="1"/>
  <c r="G50" i="1"/>
  <c r="N50" i="1" s="1"/>
  <c r="G51" i="1" l="1"/>
  <c r="M52" i="1"/>
  <c r="I52" i="1"/>
  <c r="E52" i="1"/>
  <c r="A53" i="1"/>
  <c r="J52" i="1"/>
  <c r="D52" i="1"/>
  <c r="H52" i="1"/>
  <c r="C52" i="1"/>
  <c r="B52" i="1"/>
  <c r="G52" i="1"/>
  <c r="L51" i="1"/>
  <c r="N51" i="1" s="1"/>
  <c r="L52" i="1" l="1"/>
  <c r="N52" i="1" s="1"/>
  <c r="A54" i="1"/>
  <c r="C53" i="1"/>
  <c r="J53" i="1"/>
  <c r="E53" i="1"/>
  <c r="I53" i="1"/>
  <c r="D53" i="1"/>
  <c r="B53" i="1"/>
  <c r="M53" i="1"/>
  <c r="H53" i="1"/>
  <c r="L53" i="1" l="1"/>
  <c r="M54" i="1"/>
  <c r="I54" i="1"/>
  <c r="E54" i="1"/>
  <c r="H54" i="1"/>
  <c r="C54" i="1"/>
  <c r="B54" i="1"/>
  <c r="L54" i="1"/>
  <c r="G54" i="1"/>
  <c r="J54" i="1"/>
  <c r="D54" i="1"/>
  <c r="A55" i="1"/>
  <c r="G53" i="1"/>
  <c r="N54" i="1" l="1"/>
  <c r="A56" i="1"/>
  <c r="C55" i="1"/>
  <c r="J55" i="1"/>
  <c r="E55" i="1"/>
  <c r="I55" i="1"/>
  <c r="D55" i="1"/>
  <c r="M55" i="1"/>
  <c r="H55" i="1"/>
  <c r="B55" i="1"/>
  <c r="G55" i="1"/>
  <c r="N53" i="1"/>
  <c r="L55" i="1" l="1"/>
  <c r="N55" i="1" s="1"/>
  <c r="M56" i="1"/>
  <c r="I56" i="1"/>
  <c r="E56" i="1"/>
  <c r="B56" i="1"/>
  <c r="A57" i="1"/>
  <c r="J56" i="1"/>
  <c r="D56" i="1"/>
  <c r="C56" i="1"/>
  <c r="H56" i="1"/>
  <c r="G56" i="1" l="1"/>
  <c r="L56" i="1"/>
  <c r="N56" i="1" s="1"/>
  <c r="A58" i="1"/>
  <c r="C57" i="1"/>
  <c r="I57" i="1"/>
  <c r="D57" i="1"/>
  <c r="M57" i="1"/>
  <c r="H57" i="1"/>
  <c r="B57" i="1"/>
  <c r="J57" i="1"/>
  <c r="E57" i="1"/>
  <c r="G57" i="1" l="1"/>
  <c r="M58" i="1"/>
  <c r="I58" i="1"/>
  <c r="E58" i="1"/>
  <c r="A59" i="1"/>
  <c r="J58" i="1"/>
  <c r="D58" i="1"/>
  <c r="H58" i="1"/>
  <c r="C58" i="1"/>
  <c r="B58" i="1"/>
  <c r="L57" i="1"/>
  <c r="N57" i="1" s="1"/>
  <c r="A60" i="1" l="1"/>
  <c r="C59" i="1"/>
  <c r="M59" i="1"/>
  <c r="H59" i="1"/>
  <c r="B59" i="1"/>
  <c r="J59" i="1"/>
  <c r="E59" i="1"/>
  <c r="D59" i="1"/>
  <c r="I59" i="1"/>
  <c r="G58" i="1"/>
  <c r="L58" i="1"/>
  <c r="G59" i="1" l="1"/>
  <c r="L59" i="1"/>
  <c r="N59" i="1" s="1"/>
  <c r="N58" i="1"/>
  <c r="M60" i="1"/>
  <c r="I60" i="1"/>
  <c r="E60" i="1"/>
  <c r="A61" i="1"/>
  <c r="J60" i="1"/>
  <c r="D60" i="1"/>
  <c r="H60" i="1"/>
  <c r="C60" i="1"/>
  <c r="B60" i="1"/>
  <c r="L60" i="1"/>
  <c r="G60" i="1"/>
  <c r="N60" i="1" l="1"/>
  <c r="A62" i="1"/>
  <c r="C61" i="1"/>
  <c r="J61" i="1"/>
  <c r="E61" i="1"/>
  <c r="I61" i="1"/>
  <c r="D61" i="1"/>
  <c r="M61" i="1"/>
  <c r="H61" i="1"/>
  <c r="B61" i="1"/>
  <c r="G61" i="1" l="1"/>
  <c r="L61" i="1"/>
  <c r="N61" i="1" s="1"/>
  <c r="M62" i="1"/>
  <c r="I62" i="1"/>
  <c r="E62" i="1"/>
  <c r="H62" i="1"/>
  <c r="C62" i="1"/>
  <c r="B62" i="1"/>
  <c r="G62" i="1"/>
  <c r="D62" i="1"/>
  <c r="A63" i="1"/>
  <c r="J62" i="1"/>
  <c r="L62" i="1" l="1"/>
  <c r="N62" i="1"/>
  <c r="A64" i="1"/>
  <c r="C63" i="1"/>
  <c r="J63" i="1"/>
  <c r="E63" i="1"/>
  <c r="I63" i="1"/>
  <c r="D63" i="1"/>
  <c r="M63" i="1"/>
  <c r="H63" i="1"/>
  <c r="B63" i="1"/>
  <c r="G63" i="1" l="1"/>
  <c r="L63" i="1"/>
  <c r="N63" i="1" s="1"/>
  <c r="M64" i="1"/>
  <c r="I64" i="1"/>
  <c r="E64" i="1"/>
  <c r="B64" i="1"/>
  <c r="A65" i="1"/>
  <c r="J64" i="1"/>
  <c r="D64" i="1"/>
  <c r="H64" i="1"/>
  <c r="C64" i="1"/>
  <c r="L64" i="1" l="1"/>
  <c r="A66" i="1"/>
  <c r="C65" i="1"/>
  <c r="I65" i="1"/>
  <c r="D65" i="1"/>
  <c r="M65" i="1"/>
  <c r="H65" i="1"/>
  <c r="B65" i="1"/>
  <c r="E65" i="1"/>
  <c r="J65" i="1"/>
  <c r="G64" i="1"/>
  <c r="G65" i="1" l="1"/>
  <c r="M66" i="1"/>
  <c r="I66" i="1"/>
  <c r="E66" i="1"/>
  <c r="A67" i="1"/>
  <c r="J66" i="1"/>
  <c r="D66" i="1"/>
  <c r="H66" i="1"/>
  <c r="C66" i="1"/>
  <c r="B66" i="1"/>
  <c r="L65" i="1"/>
  <c r="N64" i="1"/>
  <c r="N65" i="1" l="1"/>
  <c r="L66" i="1"/>
  <c r="M67" i="1"/>
  <c r="I67" i="1"/>
  <c r="C67" i="1"/>
  <c r="A68" i="1"/>
  <c r="H67" i="1"/>
  <c r="B67" i="1"/>
  <c r="E67" i="1"/>
  <c r="J67" i="1"/>
  <c r="D67" i="1"/>
  <c r="G66" i="1"/>
  <c r="N66" i="1" s="1"/>
  <c r="G67" i="1" l="1"/>
  <c r="L67" i="1"/>
  <c r="N67" i="1" s="1"/>
  <c r="A69" i="1"/>
  <c r="C68" i="1"/>
  <c r="I68" i="1"/>
  <c r="D68" i="1"/>
  <c r="H68" i="1"/>
  <c r="M68" i="1"/>
  <c r="E68" i="1"/>
  <c r="J68" i="1"/>
  <c r="B68" i="1"/>
  <c r="G68" i="1" l="1"/>
  <c r="L68" i="1"/>
  <c r="M69" i="1"/>
  <c r="I69" i="1"/>
  <c r="E69" i="1"/>
  <c r="A70" i="1"/>
  <c r="H69" i="1"/>
  <c r="B69" i="1"/>
  <c r="D69" i="1"/>
  <c r="J69" i="1"/>
  <c r="C69" i="1"/>
  <c r="N68" i="1" l="1"/>
  <c r="A71" i="1"/>
  <c r="C70" i="1"/>
  <c r="M70" i="1"/>
  <c r="H70" i="1"/>
  <c r="B70" i="1"/>
  <c r="I70" i="1"/>
  <c r="E70" i="1"/>
  <c r="J70" i="1"/>
  <c r="D70" i="1"/>
  <c r="G69" i="1"/>
  <c r="L69" i="1"/>
  <c r="G70" i="1" l="1"/>
  <c r="L70" i="1"/>
  <c r="N69" i="1"/>
  <c r="M71" i="1"/>
  <c r="I71" i="1"/>
  <c r="E71" i="1"/>
  <c r="A72" i="1"/>
  <c r="J71" i="1"/>
  <c r="D71" i="1"/>
  <c r="H71" i="1"/>
  <c r="B71" i="1"/>
  <c r="L71" i="1"/>
  <c r="C71" i="1"/>
  <c r="N70" i="1" l="1"/>
  <c r="G71" i="1"/>
  <c r="N71" i="1" s="1"/>
  <c r="A73" i="1"/>
  <c r="C72" i="1"/>
  <c r="I72" i="1"/>
  <c r="B72" i="1"/>
  <c r="H72" i="1"/>
  <c r="M72" i="1"/>
  <c r="E72" i="1"/>
  <c r="J72" i="1"/>
  <c r="D72" i="1"/>
  <c r="L72" i="1" l="1"/>
  <c r="M73" i="1"/>
  <c r="I73" i="1"/>
  <c r="E73" i="1"/>
  <c r="H73" i="1"/>
  <c r="C73" i="1"/>
  <c r="J73" i="1"/>
  <c r="B73" i="1"/>
  <c r="A74" i="1"/>
  <c r="D73" i="1"/>
  <c r="G72" i="1"/>
  <c r="N72" i="1" s="1"/>
  <c r="L73" i="1" l="1"/>
  <c r="G73" i="1"/>
  <c r="A75" i="1"/>
  <c r="C74" i="1"/>
  <c r="J74" i="1"/>
  <c r="E74" i="1"/>
  <c r="I74" i="1"/>
  <c r="B74" i="1"/>
  <c r="H74" i="1"/>
  <c r="M74" i="1"/>
  <c r="D74" i="1"/>
  <c r="N73" i="1" l="1"/>
  <c r="G74" i="1"/>
  <c r="L74" i="1"/>
  <c r="N74" i="1" s="1"/>
  <c r="M75" i="1"/>
  <c r="I75" i="1"/>
  <c r="E75" i="1"/>
  <c r="B75" i="1"/>
  <c r="J75" i="1"/>
  <c r="C75" i="1"/>
  <c r="A76" i="1"/>
  <c r="H75" i="1"/>
  <c r="D75" i="1"/>
  <c r="L75" i="1" l="1"/>
  <c r="A77" i="1"/>
  <c r="C76" i="1"/>
  <c r="I76" i="1"/>
  <c r="D76" i="1"/>
  <c r="J76" i="1"/>
  <c r="B76" i="1"/>
  <c r="H76" i="1"/>
  <c r="M76" i="1"/>
  <c r="E76" i="1"/>
  <c r="G75" i="1"/>
  <c r="N75" i="1" l="1"/>
  <c r="G76" i="1"/>
  <c r="L76" i="1"/>
  <c r="N76" i="1" s="1"/>
  <c r="M77" i="1"/>
  <c r="I77" i="1"/>
  <c r="E77" i="1"/>
  <c r="J77" i="1"/>
  <c r="C77" i="1"/>
  <c r="A78" i="1"/>
  <c r="H77" i="1"/>
  <c r="B77" i="1"/>
  <c r="D77" i="1"/>
  <c r="G77" i="1" l="1"/>
  <c r="A79" i="1"/>
  <c r="C78" i="1"/>
  <c r="M78" i="1"/>
  <c r="H78" i="1"/>
  <c r="B78" i="1"/>
  <c r="J78" i="1"/>
  <c r="D78" i="1"/>
  <c r="I78" i="1"/>
  <c r="E78" i="1"/>
  <c r="L77" i="1"/>
  <c r="N77" i="1" l="1"/>
  <c r="G78" i="1"/>
  <c r="M79" i="1"/>
  <c r="I79" i="1"/>
  <c r="E79" i="1"/>
  <c r="A80" i="1"/>
  <c r="J79" i="1"/>
  <c r="D79" i="1"/>
  <c r="C79" i="1"/>
  <c r="H79" i="1"/>
  <c r="B79" i="1"/>
  <c r="L78" i="1"/>
  <c r="N78" i="1" l="1"/>
  <c r="A81" i="1"/>
  <c r="C80" i="1"/>
  <c r="J80" i="1"/>
  <c r="D80" i="1"/>
  <c r="I80" i="1"/>
  <c r="B80" i="1"/>
  <c r="H80" i="1"/>
  <c r="M80" i="1"/>
  <c r="E80" i="1"/>
  <c r="G79" i="1"/>
  <c r="L79" i="1"/>
  <c r="G80" i="1" l="1"/>
  <c r="L80" i="1"/>
  <c r="N79" i="1"/>
  <c r="M81" i="1"/>
  <c r="I81" i="1"/>
  <c r="E81" i="1"/>
  <c r="H81" i="1"/>
  <c r="C81" i="1"/>
  <c r="D81" i="1"/>
  <c r="J81" i="1"/>
  <c r="B81" i="1"/>
  <c r="A82" i="1"/>
  <c r="N80" i="1" l="1"/>
  <c r="G81" i="1"/>
  <c r="A83" i="1"/>
  <c r="C82" i="1"/>
  <c r="J82" i="1"/>
  <c r="E82" i="1"/>
  <c r="D82" i="1"/>
  <c r="I82" i="1"/>
  <c r="B82" i="1"/>
  <c r="H82" i="1"/>
  <c r="M82" i="1"/>
  <c r="L81" i="1"/>
  <c r="N81" i="1" l="1"/>
  <c r="G82" i="1"/>
  <c r="L82" i="1"/>
  <c r="N82" i="1" s="1"/>
  <c r="M83" i="1"/>
  <c r="I83" i="1"/>
  <c r="E83" i="1"/>
  <c r="B83" i="1"/>
  <c r="D83" i="1"/>
  <c r="J83" i="1"/>
  <c r="C83" i="1"/>
  <c r="A84" i="1"/>
  <c r="H83" i="1"/>
  <c r="G83" i="1" l="1"/>
  <c r="A85" i="1"/>
  <c r="C84" i="1"/>
  <c r="I84" i="1"/>
  <c r="D84" i="1"/>
  <c r="E84" i="1"/>
  <c r="J84" i="1"/>
  <c r="B84" i="1"/>
  <c r="H84" i="1"/>
  <c r="M84" i="1"/>
  <c r="L83" i="1"/>
  <c r="N83" i="1" s="1"/>
  <c r="G84" i="1" l="1"/>
  <c r="L84" i="1"/>
  <c r="N84" i="1" s="1"/>
  <c r="M85" i="1"/>
  <c r="I85" i="1"/>
  <c r="E85" i="1"/>
  <c r="D85" i="1"/>
  <c r="J85" i="1"/>
  <c r="C85" i="1"/>
  <c r="A86" i="1"/>
  <c r="H85" i="1"/>
  <c r="B85" i="1"/>
  <c r="A87" i="1" l="1"/>
  <c r="C86" i="1"/>
  <c r="M86" i="1"/>
  <c r="H86" i="1"/>
  <c r="B86" i="1"/>
  <c r="E86" i="1"/>
  <c r="J86" i="1"/>
  <c r="D86" i="1"/>
  <c r="I86" i="1"/>
  <c r="G86" i="1"/>
  <c r="G85" i="1"/>
  <c r="L85" i="1"/>
  <c r="L86" i="1" l="1"/>
  <c r="N86" i="1" s="1"/>
  <c r="N85" i="1"/>
  <c r="M87" i="1"/>
  <c r="I87" i="1"/>
  <c r="E87" i="1"/>
  <c r="A88" i="1"/>
  <c r="J87" i="1"/>
  <c r="D87" i="1"/>
  <c r="C87" i="1"/>
  <c r="H87" i="1"/>
  <c r="B87" i="1"/>
  <c r="L87" i="1" l="1"/>
  <c r="A89" i="1"/>
  <c r="C88" i="1"/>
  <c r="M88" i="1"/>
  <c r="E88" i="1"/>
  <c r="J88" i="1"/>
  <c r="D88" i="1"/>
  <c r="I88" i="1"/>
  <c r="B88" i="1"/>
  <c r="H88" i="1"/>
  <c r="G87" i="1"/>
  <c r="L88" i="1" l="1"/>
  <c r="M89" i="1"/>
  <c r="I89" i="1"/>
  <c r="E89" i="1"/>
  <c r="H89" i="1"/>
  <c r="C89" i="1"/>
  <c r="L89" i="1"/>
  <c r="D89" i="1"/>
  <c r="J89" i="1"/>
  <c r="B89" i="1"/>
  <c r="A90" i="1"/>
  <c r="G88" i="1"/>
  <c r="N87" i="1"/>
  <c r="A91" i="1" l="1"/>
  <c r="C90" i="1"/>
  <c r="J90" i="1"/>
  <c r="E90" i="1"/>
  <c r="M90" i="1"/>
  <c r="D90" i="1"/>
  <c r="I90" i="1"/>
  <c r="B90" i="1"/>
  <c r="H90" i="1"/>
  <c r="G89" i="1"/>
  <c r="N89" i="1" s="1"/>
  <c r="N88" i="1"/>
  <c r="G90" i="1" l="1"/>
  <c r="L90" i="1"/>
  <c r="M91" i="1"/>
  <c r="I91" i="1"/>
  <c r="E91" i="1"/>
  <c r="B91" i="1"/>
  <c r="D91" i="1"/>
  <c r="J91" i="1"/>
  <c r="C91" i="1"/>
  <c r="A92" i="1"/>
  <c r="H91" i="1"/>
  <c r="L91" i="1" l="1"/>
  <c r="N90" i="1"/>
  <c r="A93" i="1"/>
  <c r="C92" i="1"/>
  <c r="I92" i="1"/>
  <c r="D92" i="1"/>
  <c r="M92" i="1"/>
  <c r="E92" i="1"/>
  <c r="J92" i="1"/>
  <c r="B92" i="1"/>
  <c r="H92" i="1"/>
  <c r="G91" i="1"/>
  <c r="N91" i="1" l="1"/>
  <c r="G92" i="1"/>
  <c r="L92" i="1"/>
  <c r="M93" i="1"/>
  <c r="I93" i="1"/>
  <c r="E93" i="1"/>
  <c r="D93" i="1"/>
  <c r="J93" i="1"/>
  <c r="C93" i="1"/>
  <c r="B93" i="1"/>
  <c r="A94" i="1"/>
  <c r="H93" i="1"/>
  <c r="N92" i="1" l="1"/>
  <c r="A95" i="1"/>
  <c r="C94" i="1"/>
  <c r="M94" i="1"/>
  <c r="H94" i="1"/>
  <c r="B94" i="1"/>
  <c r="E94" i="1"/>
  <c r="J94" i="1"/>
  <c r="D94" i="1"/>
  <c r="I94" i="1"/>
  <c r="G93" i="1"/>
  <c r="L93" i="1"/>
  <c r="G94" i="1" l="1"/>
  <c r="L94" i="1"/>
  <c r="N93" i="1"/>
  <c r="M95" i="1"/>
  <c r="I95" i="1"/>
  <c r="E95" i="1"/>
  <c r="A96" i="1"/>
  <c r="J95" i="1"/>
  <c r="D95" i="1"/>
  <c r="C95" i="1"/>
  <c r="B95" i="1"/>
  <c r="H95" i="1"/>
  <c r="N94" i="1" l="1"/>
  <c r="L95" i="1"/>
  <c r="A97" i="1"/>
  <c r="C96" i="1"/>
  <c r="H96" i="1"/>
  <c r="M96" i="1"/>
  <c r="E96" i="1"/>
  <c r="J96" i="1"/>
  <c r="D96" i="1"/>
  <c r="I96" i="1"/>
  <c r="B96" i="1"/>
  <c r="G95" i="1"/>
  <c r="L96" i="1" l="1"/>
  <c r="M97" i="1"/>
  <c r="I97" i="1"/>
  <c r="E97" i="1"/>
  <c r="A98" i="1"/>
  <c r="H97" i="1"/>
  <c r="C97" i="1"/>
  <c r="G97" i="1"/>
  <c r="D97" i="1"/>
  <c r="B97" i="1"/>
  <c r="J97" i="1"/>
  <c r="G96" i="1"/>
  <c r="N95" i="1"/>
  <c r="L97" i="1" l="1"/>
  <c r="N97" i="1" s="1"/>
  <c r="H98" i="1"/>
  <c r="D98" i="1"/>
  <c r="A99" i="1"/>
  <c r="J98" i="1"/>
  <c r="E98" i="1"/>
  <c r="B98" i="1"/>
  <c r="I98" i="1"/>
  <c r="M98" i="1"/>
  <c r="C98" i="1"/>
  <c r="N96" i="1"/>
  <c r="L98" i="1" l="1"/>
  <c r="J99" i="1"/>
  <c r="B99" i="1"/>
  <c r="A100" i="1"/>
  <c r="H99" i="1"/>
  <c r="E99" i="1"/>
  <c r="M99" i="1"/>
  <c r="D99" i="1"/>
  <c r="C99" i="1"/>
  <c r="I99" i="1"/>
  <c r="G98" i="1"/>
  <c r="N98" i="1" s="1"/>
  <c r="H100" i="1" l="1"/>
  <c r="D100" i="1"/>
  <c r="I100" i="1"/>
  <c r="C100" i="1"/>
  <c r="A101" i="1"/>
  <c r="B100" i="1"/>
  <c r="J100" i="1"/>
  <c r="M100" i="1"/>
  <c r="E100" i="1"/>
  <c r="G99" i="1"/>
  <c r="L99" i="1"/>
  <c r="L100" i="1" l="1"/>
  <c r="N99" i="1"/>
  <c r="G100" i="1"/>
  <c r="J101" i="1"/>
  <c r="B101" i="1"/>
  <c r="E101" i="1"/>
  <c r="A102" i="1"/>
  <c r="H101" i="1"/>
  <c r="M101" i="1"/>
  <c r="D101" i="1"/>
  <c r="C101" i="1"/>
  <c r="I101" i="1"/>
  <c r="L101" i="1" l="1"/>
  <c r="H102" i="1"/>
  <c r="D102" i="1"/>
  <c r="M102" i="1"/>
  <c r="B102" i="1"/>
  <c r="A103" i="1"/>
  <c r="I102" i="1"/>
  <c r="L102" i="1"/>
  <c r="C102" i="1"/>
  <c r="J102" i="1"/>
  <c r="E102" i="1"/>
  <c r="G101" i="1"/>
  <c r="N100" i="1"/>
  <c r="N101" i="1" l="1"/>
  <c r="G102" i="1"/>
  <c r="N102" i="1" s="1"/>
  <c r="J103" i="1"/>
  <c r="B103" i="1"/>
  <c r="A104" i="1"/>
  <c r="I103" i="1"/>
  <c r="D103" i="1"/>
  <c r="H103" i="1"/>
  <c r="M103" i="1"/>
  <c r="E103" i="1"/>
  <c r="C103" i="1"/>
  <c r="G103" i="1" l="1"/>
  <c r="H104" i="1"/>
  <c r="D104" i="1"/>
  <c r="A105" i="1"/>
  <c r="I104" i="1"/>
  <c r="B104" i="1"/>
  <c r="M104" i="1"/>
  <c r="C104" i="1"/>
  <c r="J104" i="1"/>
  <c r="E104" i="1"/>
  <c r="L103" i="1"/>
  <c r="N103" i="1" s="1"/>
  <c r="L104" i="1" l="1"/>
  <c r="N104" i="1" s="1"/>
  <c r="G104" i="1"/>
  <c r="J105" i="1"/>
  <c r="B105" i="1"/>
  <c r="M105" i="1"/>
  <c r="H105" i="1"/>
  <c r="C105" i="1"/>
  <c r="I105" i="1"/>
  <c r="A106" i="1"/>
  <c r="E105" i="1"/>
  <c r="D105" i="1"/>
  <c r="L105" i="1" l="1"/>
  <c r="G105" i="1"/>
  <c r="H106" i="1"/>
  <c r="D106" i="1"/>
  <c r="A107" i="1"/>
  <c r="J106" i="1"/>
  <c r="E106" i="1"/>
  <c r="I106" i="1"/>
  <c r="B106" i="1"/>
  <c r="M106" i="1"/>
  <c r="C106" i="1"/>
  <c r="L106" i="1"/>
  <c r="N105" i="1" l="1"/>
  <c r="G106" i="1"/>
  <c r="N106" i="1" s="1"/>
  <c r="J107" i="1"/>
  <c r="B107" i="1"/>
  <c r="I107" i="1"/>
  <c r="C107" i="1"/>
  <c r="H107" i="1"/>
  <c r="A108" i="1"/>
  <c r="E107" i="1"/>
  <c r="M107" i="1"/>
  <c r="D107" i="1"/>
  <c r="G107" i="1" l="1"/>
  <c r="L107" i="1"/>
  <c r="N107" i="1" s="1"/>
  <c r="H108" i="1"/>
  <c r="D108" i="1"/>
  <c r="I108" i="1"/>
  <c r="C108" i="1"/>
  <c r="J108" i="1"/>
  <c r="B108" i="1"/>
  <c r="M108" i="1"/>
  <c r="E108" i="1"/>
  <c r="L108" i="1"/>
  <c r="A109" i="1"/>
  <c r="J109" i="1" l="1"/>
  <c r="B109" i="1"/>
  <c r="E109" i="1"/>
  <c r="I109" i="1"/>
  <c r="C109" i="1"/>
  <c r="H109" i="1"/>
  <c r="A110" i="1"/>
  <c r="M109" i="1"/>
  <c r="D109" i="1"/>
  <c r="G108" i="1"/>
  <c r="N108" i="1" s="1"/>
  <c r="G109" i="1" l="1"/>
  <c r="H110" i="1"/>
  <c r="D110" i="1"/>
  <c r="M110" i="1"/>
  <c r="B110" i="1"/>
  <c r="J110" i="1"/>
  <c r="C110" i="1"/>
  <c r="E110" i="1"/>
  <c r="I110" i="1"/>
  <c r="A111" i="1"/>
  <c r="L109" i="1"/>
  <c r="N109" i="1" s="1"/>
  <c r="J111" i="1" l="1"/>
  <c r="B111" i="1"/>
  <c r="A112" i="1"/>
  <c r="I111" i="1"/>
  <c r="D111" i="1"/>
  <c r="L111" i="1"/>
  <c r="C111" i="1"/>
  <c r="H111" i="1"/>
  <c r="M111" i="1"/>
  <c r="E111" i="1"/>
  <c r="G110" i="1"/>
  <c r="L110" i="1"/>
  <c r="H112" i="1" l="1"/>
  <c r="D112" i="1"/>
  <c r="J112" i="1"/>
  <c r="C112" i="1"/>
  <c r="E112" i="1"/>
  <c r="M112" i="1"/>
  <c r="B112" i="1"/>
  <c r="I112" i="1"/>
  <c r="A113" i="1"/>
  <c r="G111" i="1"/>
  <c r="N111" i="1" s="1"/>
  <c r="N110" i="1"/>
  <c r="G112" i="1" l="1"/>
  <c r="L112" i="1"/>
  <c r="J113" i="1"/>
  <c r="B113" i="1"/>
  <c r="M113" i="1"/>
  <c r="H113" i="1"/>
  <c r="C113" i="1"/>
  <c r="D113" i="1"/>
  <c r="I113" i="1"/>
  <c r="A114" i="1"/>
  <c r="E113" i="1"/>
  <c r="N112" i="1"/>
  <c r="L113" i="1" l="1"/>
  <c r="H114" i="1"/>
  <c r="D114" i="1"/>
  <c r="A115" i="1"/>
  <c r="J114" i="1"/>
  <c r="E114" i="1"/>
  <c r="C114" i="1"/>
  <c r="M114" i="1"/>
  <c r="B114" i="1"/>
  <c r="I114" i="1"/>
  <c r="G113" i="1"/>
  <c r="N113" i="1" l="1"/>
  <c r="J115" i="1"/>
  <c r="B115" i="1"/>
  <c r="D115" i="1"/>
  <c r="I115" i="1"/>
  <c r="H115" i="1"/>
  <c r="A116" i="1"/>
  <c r="E115" i="1"/>
  <c r="M115" i="1"/>
  <c r="C115" i="1"/>
  <c r="L114" i="1"/>
  <c r="G114" i="1"/>
  <c r="N114" i="1" l="1"/>
  <c r="L115" i="1"/>
  <c r="H116" i="1"/>
  <c r="D116" i="1"/>
  <c r="I116" i="1"/>
  <c r="C116" i="1"/>
  <c r="E116" i="1"/>
  <c r="A117" i="1"/>
  <c r="G116" i="1"/>
  <c r="M116" i="1"/>
  <c r="B116" i="1"/>
  <c r="J116" i="1"/>
  <c r="G115" i="1"/>
  <c r="N115" i="1" l="1"/>
  <c r="J117" i="1"/>
  <c r="B117" i="1"/>
  <c r="E117" i="1"/>
  <c r="D117" i="1"/>
  <c r="I117" i="1"/>
  <c r="H117" i="1"/>
  <c r="A118" i="1"/>
  <c r="M117" i="1"/>
  <c r="C117" i="1"/>
  <c r="L116" i="1"/>
  <c r="N116" i="1" s="1"/>
  <c r="L117" i="1" l="1"/>
  <c r="G117" i="1"/>
  <c r="H118" i="1"/>
  <c r="D118" i="1"/>
  <c r="M118" i="1"/>
  <c r="B118" i="1"/>
  <c r="E118" i="1"/>
  <c r="A119" i="1"/>
  <c r="C118" i="1"/>
  <c r="J118" i="1"/>
  <c r="I118" i="1"/>
  <c r="L118" i="1" l="1"/>
  <c r="G118" i="1"/>
  <c r="J119" i="1"/>
  <c r="G119" i="1"/>
  <c r="B119" i="1"/>
  <c r="A120" i="1"/>
  <c r="I119" i="1"/>
  <c r="D119" i="1"/>
  <c r="E119" i="1"/>
  <c r="H119" i="1"/>
  <c r="M119" i="1"/>
  <c r="C119" i="1"/>
  <c r="N117" i="1"/>
  <c r="L119" i="1" l="1"/>
  <c r="N119" i="1" s="1"/>
  <c r="H120" i="1"/>
  <c r="D120" i="1"/>
  <c r="M120" i="1"/>
  <c r="E120" i="1"/>
  <c r="A121" i="1"/>
  <c r="C120" i="1"/>
  <c r="J120" i="1"/>
  <c r="B120" i="1"/>
  <c r="I120" i="1"/>
  <c r="N118" i="1"/>
  <c r="J121" i="1" l="1"/>
  <c r="B121" i="1"/>
  <c r="M121" i="1"/>
  <c r="H121" i="1"/>
  <c r="C121" i="1"/>
  <c r="E121" i="1"/>
  <c r="I121" i="1"/>
  <c r="D121" i="1"/>
  <c r="L120" i="1"/>
  <c r="G120" i="1"/>
  <c r="L121" i="1" l="1"/>
  <c r="N120" i="1"/>
  <c r="G121" i="1"/>
  <c r="N121" i="1" l="1"/>
</calcChain>
</file>

<file path=xl/sharedStrings.xml><?xml version="1.0" encoding="utf-8"?>
<sst xmlns="http://schemas.openxmlformats.org/spreadsheetml/2006/main" count="2009" uniqueCount="234">
  <si>
    <t>Data</t>
  </si>
  <si>
    <t>Extrato Zig (Saques)</t>
  </si>
  <si>
    <t>Faturam Dinheiro</t>
  </si>
  <si>
    <t>Receitas Extraord</t>
  </si>
  <si>
    <t>Entradas Mútuos</t>
  </si>
  <si>
    <t>Extrato Bancário (Crédito)</t>
  </si>
  <si>
    <t>Diferenças (Contas a Receber)</t>
  </si>
  <si>
    <t>Custos Sem Parcelamento</t>
  </si>
  <si>
    <t>Custos Com Parcelamento</t>
  </si>
  <si>
    <t>Saídas Mútuos</t>
  </si>
  <si>
    <t>Extrato Bancário (Débito)</t>
  </si>
  <si>
    <t>Diferenças (Contas a Pagar)</t>
  </si>
  <si>
    <t>Ajustes Conciliação</t>
  </si>
  <si>
    <t>Conciliação</t>
  </si>
  <si>
    <t>Coluna Auxiliar Data</t>
  </si>
  <si>
    <t>Coluna Auxiliar Data 2</t>
  </si>
  <si>
    <t>Coluna Auxiliar Data 3</t>
  </si>
  <si>
    <t>ID_Extrato</t>
  </si>
  <si>
    <t>ID_Casa</t>
  </si>
  <si>
    <t>Casa</t>
  </si>
  <si>
    <t>Descricao</t>
  </si>
  <si>
    <t>Data_Liquidacao</t>
  </si>
  <si>
    <t>Data_Transacao</t>
  </si>
  <si>
    <t>Valor</t>
  </si>
  <si>
    <t>Data_Venda</t>
  </si>
  <si>
    <t>Tipo_Pagamento</t>
  </si>
  <si>
    <t>ID_Receita</t>
  </si>
  <si>
    <t>Cliente</t>
  </si>
  <si>
    <t>Data_Ocorrencia</t>
  </si>
  <si>
    <t>Vencimento_Parcela</t>
  </si>
  <si>
    <t>Recebimento_Parcela</t>
  </si>
  <si>
    <t>Valor_Parcela</t>
  </si>
  <si>
    <t>Doc_NF</t>
  </si>
  <si>
    <t>Categoria_Class</t>
  </si>
  <si>
    <t>Edificio Rolim</t>
  </si>
  <si>
    <t xml:space="preserve">BAR E LANCHE FLOR DA SE ME </t>
  </si>
  <si>
    <t>ULTRA EVIL PREMIUM BBS IMPORTACAO E EXPORTACAO LTDA</t>
  </si>
  <si>
    <t>ARCOS BAR E RESTAURANTE LTDA</t>
  </si>
  <si>
    <t>Estaff</t>
  </si>
  <si>
    <t>ID_Despesa</t>
  </si>
  <si>
    <t>Fornecedor_Razao_Social</t>
  </si>
  <si>
    <t>Data_Vencimento</t>
  </si>
  <si>
    <t>Previsao_Pgto</t>
  </si>
  <si>
    <t>Realizacao_Pgto</t>
  </si>
  <si>
    <t>Data_Competencia</t>
  </si>
  <si>
    <t>Data_Lancamento</t>
  </si>
  <si>
    <t>Forma_Pagamento</t>
  </si>
  <si>
    <t>Class_Cont_1</t>
  </si>
  <si>
    <t>Class_Cont_2</t>
  </si>
  <si>
    <t>Status_Conf_Document</t>
  </si>
  <si>
    <t>Status_Aprov_Diret</t>
  </si>
  <si>
    <t>Status_Aprov_Caixa</t>
  </si>
  <si>
    <t>Status_Pgto</t>
  </si>
  <si>
    <t>Conta_Bancaria</t>
  </si>
  <si>
    <t>CNPJ_Loja</t>
  </si>
  <si>
    <t>MACRO CONTABILIDADE E CONSULTORIA LTDA</t>
  </si>
  <si>
    <t>Boleto Bancário</t>
  </si>
  <si>
    <t>Serviços de Terceiros</t>
  </si>
  <si>
    <t>Assessoria Contabil</t>
  </si>
  <si>
    <t>000006969</t>
  </si>
  <si>
    <t>Documentação Aprovada</t>
  </si>
  <si>
    <t>Aprovado Diretoria</t>
  </si>
  <si>
    <t>Aprovado Caixa</t>
  </si>
  <si>
    <t>Pago</t>
  </si>
  <si>
    <t>Rolim - Caixa</t>
  </si>
  <si>
    <t xml:space="preserve">CAIXA ECONOMICA FEDERAL </t>
  </si>
  <si>
    <t>Encontro de Contas</t>
  </si>
  <si>
    <t>Despesas Financeiras</t>
  </si>
  <si>
    <t>Tarifas Bancárias</t>
  </si>
  <si>
    <t>022025</t>
  </si>
  <si>
    <t>ROSA MARIA DA SILVA</t>
  </si>
  <si>
    <t>Transferência Bancária ou Pix</t>
  </si>
  <si>
    <t>Mão de Obra - Salários</t>
  </si>
  <si>
    <t>MDO CLT - Salário</t>
  </si>
  <si>
    <t>012025</t>
  </si>
  <si>
    <t>PREFEITURA DE SÃO PAULO</t>
  </si>
  <si>
    <t>Mão de Obra - Encargos e Provisões</t>
  </si>
  <si>
    <t xml:space="preserve"> ENDIVIDAMENTO</t>
  </si>
  <si>
    <t>0218053282</t>
  </si>
  <si>
    <t>DESPESAS BANCARIAS</t>
  </si>
  <si>
    <t>TARIFAS BANCARIAS</t>
  </si>
  <si>
    <t>ENDIVIDAMENTO</t>
  </si>
  <si>
    <t xml:space="preserve">021.805.328-2 </t>
  </si>
  <si>
    <t>IRRF</t>
  </si>
  <si>
    <t>IMPOSTOS/ TRIBUTOS</t>
  </si>
  <si>
    <t>DEZ2024</t>
  </si>
  <si>
    <t>INSS</t>
  </si>
  <si>
    <t>MAO DE OBRA FIXA/ TEMPORARIOS</t>
  </si>
  <si>
    <t>0</t>
  </si>
  <si>
    <t>FGTS</t>
  </si>
  <si>
    <t>000006797</t>
  </si>
  <si>
    <t>SALARIOS</t>
  </si>
  <si>
    <t>13º SALARIO</t>
  </si>
  <si>
    <t>6130</t>
  </si>
  <si>
    <t>SERVICOS DE TERCEIROS</t>
  </si>
  <si>
    <t>ASSESSORIA CONTABIL</t>
  </si>
  <si>
    <t>6312</t>
  </si>
  <si>
    <t>OUT2024</t>
  </si>
  <si>
    <t>000005842</t>
  </si>
  <si>
    <t>SET2024</t>
  </si>
  <si>
    <t>5735</t>
  </si>
  <si>
    <t>ABRIL2024</t>
  </si>
  <si>
    <t>JULHO2024</t>
  </si>
  <si>
    <t xml:space="preserve">CLOUDWALK INSTITUICAO DE PAGAMENTO E SERVICOS LTDA </t>
  </si>
  <si>
    <t>ASSESSORIA GERAL</t>
  </si>
  <si>
    <t>16092024</t>
  </si>
  <si>
    <t>AGOSTO2024</t>
  </si>
  <si>
    <t>5468</t>
  </si>
  <si>
    <t>5306</t>
  </si>
  <si>
    <t>JUNHO2024</t>
  </si>
  <si>
    <t>CUSTO DE OCUPACAO</t>
  </si>
  <si>
    <t xml:space="preserve"> IPTU</t>
  </si>
  <si>
    <t>TAXA DE FISCALIZAÇÃO DE ESTABELECIMENTOS</t>
  </si>
  <si>
    <t>TFE</t>
  </si>
  <si>
    <t>TFE2024</t>
  </si>
  <si>
    <t>25062024</t>
  </si>
  <si>
    <t>MAIO2024</t>
  </si>
  <si>
    <t>4878</t>
  </si>
  <si>
    <t>4737</t>
  </si>
  <si>
    <t xml:space="preserve">$TOPO PINTURAS MA </t>
  </si>
  <si>
    <t>INVESTIMENTOS</t>
  </si>
  <si>
    <t>INVESTIMENTO EM OBRA/ AMPLIACA</t>
  </si>
  <si>
    <t>05032024</t>
  </si>
  <si>
    <t>PSSS LTDA</t>
  </si>
  <si>
    <t>UTILIDADES</t>
  </si>
  <si>
    <t>MATERIAL DE ESCRITORIO</t>
  </si>
  <si>
    <t>26042024</t>
  </si>
  <si>
    <t>SALARIOS CLT</t>
  </si>
  <si>
    <t>07052024</t>
  </si>
  <si>
    <t>ELETROPAULO METROPOLITANA ELETRICIDADE DE SAO PAULO SA</t>
  </si>
  <si>
    <t>ENERGIA ELETRICA</t>
  </si>
  <si>
    <t>18042024</t>
  </si>
  <si>
    <t xml:space="preserve">CHAVEIRO JULIANA </t>
  </si>
  <si>
    <t xml:space="preserve"> REEMBOLSO</t>
  </si>
  <si>
    <t>MACHINE SEGURANCA PATRIMONIAL LTDA</t>
  </si>
  <si>
    <t>SERVICO DE SEGURANCA</t>
  </si>
  <si>
    <t>24042024</t>
  </si>
  <si>
    <t>ENGE TECH ELEVADORES LTDA</t>
  </si>
  <si>
    <t>DESPESAS GERAIS</t>
  </si>
  <si>
    <t>MANUTENCAO EM GERAL</t>
  </si>
  <si>
    <t>23042024</t>
  </si>
  <si>
    <t>VALE TRANSPORTE</t>
  </si>
  <si>
    <t>DNA-DISTRIBUIDORA NACIONAL ANDAIMES LT</t>
  </si>
  <si>
    <t>LOCACOES</t>
  </si>
  <si>
    <t>LOCACAO DE EQUIPAMENTOS</t>
  </si>
  <si>
    <t>08042024</t>
  </si>
  <si>
    <t>COMPANHIA DE GAS DE SAO PAULO</t>
  </si>
  <si>
    <t xml:space="preserve"> GAS DE COZINHA</t>
  </si>
  <si>
    <t>03042024</t>
  </si>
  <si>
    <t>MAR2024</t>
  </si>
  <si>
    <t>IPTU</t>
  </si>
  <si>
    <t>02042024</t>
  </si>
  <si>
    <t>4442</t>
  </si>
  <si>
    <t>CIA DE SANEAMENTO BASICO DO ESTADO DE SAO PAULO SABESP</t>
  </si>
  <si>
    <t>AGUA/ ESGOTO</t>
  </si>
  <si>
    <t>09042024</t>
  </si>
  <si>
    <t>CITYBASIC MATERIAIS DE CONSTRUCAO EIRELI</t>
  </si>
  <si>
    <t>Dinheiro em Espécie</t>
  </si>
  <si>
    <t>20032024</t>
  </si>
  <si>
    <t>27032024</t>
  </si>
  <si>
    <t>26032024</t>
  </si>
  <si>
    <t xml:space="preserve">UTEIS E DIVERTIDOS COMERCIO LTDA </t>
  </si>
  <si>
    <t>15032024</t>
  </si>
  <si>
    <t>4330</t>
  </si>
  <si>
    <t>07032024</t>
  </si>
  <si>
    <t>4331</t>
  </si>
  <si>
    <t>08032024</t>
  </si>
  <si>
    <t>06032024</t>
  </si>
  <si>
    <t>21022024</t>
  </si>
  <si>
    <t>UTENSILIOS</t>
  </si>
  <si>
    <t>200.000.000.000.000.526.052.492.7</t>
  </si>
  <si>
    <t>20022024</t>
  </si>
  <si>
    <t>23022024</t>
  </si>
  <si>
    <t>202410161372</t>
  </si>
  <si>
    <t>29022024</t>
  </si>
  <si>
    <t>579685913</t>
  </si>
  <si>
    <t>ISS</t>
  </si>
  <si>
    <t>IMPOSTOS SOBRE VENDA</t>
  </si>
  <si>
    <t>26012024</t>
  </si>
  <si>
    <t>MACHINE SERVICE LTDA</t>
  </si>
  <si>
    <t>16012024</t>
  </si>
  <si>
    <t>Custo de Ocupação</t>
  </si>
  <si>
    <t xml:space="preserve">  -  FGTS</t>
  </si>
  <si>
    <t>15053 012025</t>
  </si>
  <si>
    <t xml:space="preserve">  -  INSS Segurados</t>
  </si>
  <si>
    <t>14658 012025</t>
  </si>
  <si>
    <t>Imposto de Renda</t>
  </si>
  <si>
    <t>1560 012025</t>
  </si>
  <si>
    <t>ID_Parcela</t>
  </si>
  <si>
    <t>Parcelamento</t>
  </si>
  <si>
    <t>Qtd_Parcelas</t>
  </si>
  <si>
    <t>Num_Parcela</t>
  </si>
  <si>
    <t>Previsao_Parcela</t>
  </si>
  <si>
    <t>Realiz_Parcela</t>
  </si>
  <si>
    <t>Valor_Original</t>
  </si>
  <si>
    <t>Valor_Liquido</t>
  </si>
  <si>
    <t>ID_Extrato_Bancario</t>
  </si>
  <si>
    <t>ID_Conta_Bancaria</t>
  </si>
  <si>
    <t>Nome_Conta_Bancaria</t>
  </si>
  <si>
    <t>Tipo_Credito_Debito</t>
  </si>
  <si>
    <t>Descricao_Transacao</t>
  </si>
  <si>
    <t>DEBITO</t>
  </si>
  <si>
    <t>PG PREFEIT</t>
  </si>
  <si>
    <t>CREDITO</t>
  </si>
  <si>
    <t>DEP DIN AG</t>
  </si>
  <si>
    <t>ENV PIX CH</t>
  </si>
  <si>
    <t>TAR PIX</t>
  </si>
  <si>
    <t>TAR MAN CC</t>
  </si>
  <si>
    <t>CRED PIX</t>
  </si>
  <si>
    <t>ENVIO PIX</t>
  </si>
  <si>
    <t>PG ORG GOV</t>
  </si>
  <si>
    <t>PAG BOLETO</t>
  </si>
  <si>
    <t>COB MAN061</t>
  </si>
  <si>
    <t>ENVIO TEV</t>
  </si>
  <si>
    <t>TRANSF E/I</t>
  </si>
  <si>
    <t>ENVIO TED</t>
  </si>
  <si>
    <t>TEDINTERNE</t>
  </si>
  <si>
    <t>Mutuo_ID</t>
  </si>
  <si>
    <t>Data_Mutuo</t>
  </si>
  <si>
    <t>ID_Casa_Saida</t>
  </si>
  <si>
    <t>Casa_Saida</t>
  </si>
  <si>
    <t>ID_Casa_Entrada</t>
  </si>
  <si>
    <t>Casa_Entrada</t>
  </si>
  <si>
    <t>Tag_Faturam_Zig</t>
  </si>
  <si>
    <t>Observacoes</t>
  </si>
  <si>
    <t>Valor_Entrada</t>
  </si>
  <si>
    <t>Valor_Saida</t>
  </si>
  <si>
    <t xml:space="preserve">Tempus Fugit  Ltda </t>
  </si>
  <si>
    <t>Jacaré</t>
  </si>
  <si>
    <t>Orfeu</t>
  </si>
  <si>
    <t>tes_ID</t>
  </si>
  <si>
    <t>Data_Ajuste</t>
  </si>
  <si>
    <t>Descrição</t>
  </si>
  <si>
    <t>Coluna Auxiliar Data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</si>
</sst>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4" fontId="0" fillId="7" borderId="0" xfId="0" applyNumberFormat="1" applyFill="1" applyAlignment="1">
      <alignment horizontal="center"/>
    </xf>
    <xf numFmtId="4" fontId="0" fillId="9" borderId="0" xfId="0" applyNumberFormat="1" applyFill="1" applyAlignment="1">
      <alignment horizontal="center"/>
    </xf>
    <xf numFmtId="14" fontId="0" fillId="6" borderId="1" xfId="0" applyNumberFormat="1" applyFill="1" applyBorder="1" applyAlignment="1">
      <alignment horizontal="center"/>
    </xf>
    <xf numFmtId="4" fontId="0" fillId="7" borderId="1" xfId="0" applyNumberFormat="1" applyFill="1" applyBorder="1" applyAlignment="1">
      <alignment horizontal="center"/>
    </xf>
    <xf numFmtId="4" fontId="0" fillId="6" borderId="1" xfId="0" applyNumberFormat="1" applyFill="1" applyBorder="1" applyAlignment="1">
      <alignment horizontal="center"/>
    </xf>
    <xf numFmtId="4" fontId="0" fillId="9" borderId="1" xfId="0" applyNumberFormat="1" applyFill="1" applyBorder="1" applyAlignment="1">
      <alignment horizontal="center"/>
    </xf>
    <xf numFmtId="4" fontId="0" fillId="8" borderId="2" xfId="0" applyNumberFormat="1" applyFill="1" applyBorder="1" applyAlignment="1">
      <alignment horizontal="center"/>
    </xf>
    <xf numFmtId="4" fontId="0" fillId="6" borderId="4" xfId="0" applyNumberFormat="1" applyFill="1" applyBorder="1" applyAlignment="1">
      <alignment horizontal="center"/>
    </xf>
    <xf numFmtId="4" fontId="0" fillId="8" borderId="3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4" fontId="1" fillId="3" borderId="0" xfId="0" applyNumberFormat="1" applyFont="1" applyFill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4" fontId="1" fillId="4" borderId="2" xfId="0" applyNumberFormat="1" applyFont="1" applyFill="1" applyBorder="1" applyAlignment="1">
      <alignment horizontal="center" vertical="center" wrapText="1"/>
    </xf>
    <xf numFmtId="4" fontId="1" fillId="5" borderId="0" xfId="0" applyNumberFormat="1" applyFont="1" applyFill="1" applyAlignment="1">
      <alignment horizontal="center" vertical="center" wrapText="1"/>
    </xf>
    <xf numFmtId="4" fontId="1" fillId="5" borderId="1" xfId="0" applyNumberFormat="1" applyFont="1" applyFill="1" applyBorder="1" applyAlignment="1">
      <alignment horizontal="center" vertical="center" wrapText="1"/>
    </xf>
    <xf numFmtId="4" fontId="1" fillId="4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0" fontId="1" fillId="10" borderId="5" xfId="0" applyFont="1" applyFill="1" applyBorder="1" applyAlignment="1">
      <alignment horizontal="center" vertical="center" wrapText="1"/>
    </xf>
    <xf numFmtId="4" fontId="0" fillId="6" borderId="6" xfId="0" applyNumberForma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" fontId="0" fillId="11" borderId="2" xfId="0" applyNumberFormat="1" applyFill="1" applyBorder="1" applyAlignment="1">
      <alignment horizontal="center"/>
    </xf>
    <xf numFmtId="4" fontId="1" fillId="12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366"/>
  <sheetViews>
    <sheetView tabSelected="1" workbookViewId="0">
      <pane ySplit="1" topLeftCell="A2" activePane="bottomLeft" state="frozen"/>
      <selection pane="bottomLeft" activeCell="K2" sqref="K2"/>
    </sheetView>
  </sheetViews>
  <sheetFormatPr defaultRowHeight="14.4" x14ac:dyDescent="0.3"/>
  <cols>
    <col min="1" max="1" width="20.21875" style="1" customWidth="1"/>
    <col min="2" max="3" width="20.21875" style="2" customWidth="1"/>
    <col min="4" max="4" width="17.109375" style="2" customWidth="1"/>
    <col min="5" max="5" width="19.88671875" style="2" customWidth="1"/>
    <col min="6" max="6" width="19.33203125" style="2" bestFit="1" customWidth="1"/>
    <col min="7" max="7" width="22.77734375" style="2" bestFit="1" customWidth="1"/>
    <col min="8" max="9" width="20.21875" style="2" customWidth="1"/>
    <col min="10" max="10" width="17.77734375" style="2" bestFit="1" customWidth="1"/>
    <col min="11" max="11" width="19.33203125" style="2" bestFit="1" customWidth="1"/>
    <col min="12" max="12" width="22.77734375" style="2" bestFit="1" customWidth="1"/>
    <col min="13" max="13" width="22.77734375" style="2" customWidth="1"/>
    <col min="14" max="14" width="18.77734375" style="1" customWidth="1"/>
    <col min="54" max="57" width="18.109375" bestFit="1" customWidth="1"/>
  </cols>
  <sheetData>
    <row r="1" spans="1:57" s="19" customFormat="1" ht="28.95" customHeight="1" x14ac:dyDescent="0.3">
      <c r="A1" s="12" t="s">
        <v>0</v>
      </c>
      <c r="B1" s="13" t="s">
        <v>1</v>
      </c>
      <c r="C1" s="13" t="s">
        <v>2</v>
      </c>
      <c r="D1" s="13" t="s">
        <v>3</v>
      </c>
      <c r="E1" s="14" t="s">
        <v>4</v>
      </c>
      <c r="F1" s="12" t="s">
        <v>5</v>
      </c>
      <c r="G1" s="15" t="s">
        <v>6</v>
      </c>
      <c r="H1" s="16" t="s">
        <v>7</v>
      </c>
      <c r="I1" s="16" t="s">
        <v>8</v>
      </c>
      <c r="J1" s="17" t="s">
        <v>9</v>
      </c>
      <c r="K1" s="12" t="s">
        <v>10</v>
      </c>
      <c r="L1" s="18" t="s">
        <v>11</v>
      </c>
      <c r="M1" s="26" t="s">
        <v>12</v>
      </c>
      <c r="N1" s="21" t="s">
        <v>13</v>
      </c>
      <c r="Z1" s="23"/>
      <c r="BB1" s="24" t="s">
        <v>14</v>
      </c>
      <c r="BC1" s="24" t="s">
        <v>15</v>
      </c>
      <c r="BD1" s="24" t="s">
        <v>16</v>
      </c>
      <c r="BE1" s="24" t="s">
        <v>233</v>
      </c>
    </row>
    <row r="2" spans="1:57" x14ac:dyDescent="0.3">
      <c r="A2" s="5">
        <v>45658</v>
      </c>
      <c r="B2" s="3">
        <f>-SUMIFS(df_extrato_zig!G:G,df_extrato_zig!E:E,Conciliacao!A2,df_extrato_zig!D:D,"Saque")-SUMIFS(df_extrato_zig!G:G,df_extrato_zig!E:E,Conciliacao!A2,df_extrato_zig!D:D,"Antecipação")</f>
        <v>0</v>
      </c>
      <c r="C2" s="3">
        <f>SUMIFS(df_extrato_zig!E:E,df_extrato_zig!L:L,Conciliacao!A2,df_extrato_zig!F:F,"DINHEIRO")</f>
        <v>0</v>
      </c>
      <c r="D2" s="3">
        <f>SUMIFS(view_parc_agrup!H:H,view_parc_agrup!G:G,Conciliacao!A2)</f>
        <v>0</v>
      </c>
      <c r="E2" s="6">
        <f>SUMIFS(df_mutuos!I:I,df_mutuos!B:B,Conciliacao!A2)</f>
        <v>0</v>
      </c>
      <c r="F2" s="7">
        <f>SUMIFS(df_extratos!I:I,df_extratos!F:F,Conciliacao!BB2,df_extratos!G:G,"CREDITO")+SUMIFS(df_extratos!I:I,df_extratos!F:F,Conciliacao!A2,df_extratos!G:G,"CREDITO")+SUMIFS(df_extratos!I:I,df_extratos!F:F,Conciliacao!BC2,df_extratos!G:G,"CREDITO")+SUMIFS(df_extratos!I:I,df_extratos!F:F,Conciliacao!BD2,df_extratos!G:G,"CREDITO")+SUMIFS(df_extratos!I:I,df_extratos!F:F,Conciliacao!BE2,df_extratos!G:G,"CREDITO")</f>
        <v>0</v>
      </c>
      <c r="G2" s="9">
        <f t="shared" ref="G2:G33" si="0">F2-SUM(B2:E2)</f>
        <v>0</v>
      </c>
      <c r="H2" s="4">
        <f>SUMIFS(df_blueme_sem_parcelamento!E:E,df_blueme_sem_parcelamento!H:H,Conciliacao!A2)*(-1)</f>
        <v>0</v>
      </c>
      <c r="I2" s="4">
        <f>SUMIFS(df_blueme_com_parcelamento!J:J,df_blueme_com_parcelamento!M:M,Conciliacao!A2)*(-1)</f>
        <v>0</v>
      </c>
      <c r="J2" s="8">
        <f>SUMIFS(df_mutuos!J:J,df_mutuos!B:B,Conciliacao!A2)*(-1)</f>
        <v>0</v>
      </c>
      <c r="K2" s="10">
        <f>SUMIFS(df_extratos!I:I,df_extratos!F:F,Conciliacao!BB2,df_extratos!G:G,"DEBITO")+SUMIFS(df_extratos!I:I,df_extratos!F:F,Conciliacao!A2,df_extratos!G:G,"DEBITO")+SUMIFS(df_extratos!I:I,df_extratos!F:F,Conciliacao!BC2,df_extratos!G:G,"DEBITO")+SUMIFS(df_extratos!I:I,df_extratos!F:F,Conciliacao!BD2,df_extratos!G:G,"DEBITO")+SUMIFS(df_extratos!I:I,df_extratos!F:F,Conciliacao!BE2,df_extratos!G:G,"DEBITO")</f>
        <v>0</v>
      </c>
      <c r="L2" s="11">
        <f t="shared" ref="L2:L33" si="1">K2-SUM(H2:J2)</f>
        <v>0</v>
      </c>
      <c r="M2" s="25">
        <f>SUMIFS(df_ajustes_conciliaco!D:D,df_ajustes_conciliaco!C:C,Conciliacao!A2)</f>
        <v>0</v>
      </c>
      <c r="N2" s="22">
        <f t="shared" ref="N2:N33" si="2">L2+G2-M2</f>
        <v>0</v>
      </c>
      <c r="BB2" s="20">
        <v>45658.5</v>
      </c>
      <c r="BC2" s="20">
        <v>45658.125</v>
      </c>
      <c r="BD2" s="20">
        <v>45658.541666666657</v>
      </c>
      <c r="BE2" s="20">
        <v>45658.625</v>
      </c>
    </row>
    <row r="3" spans="1:57" x14ac:dyDescent="0.3">
      <c r="A3" s="5">
        <f t="shared" ref="A3:A34" si="3">A2+1</f>
        <v>45659</v>
      </c>
      <c r="B3" s="3">
        <f>-SUMIFS(df_extrato_zig!G:G,df_extrato_zig!E:E,Conciliacao!A3,df_extrato_zig!D:D,"Saque")-SUMIFS(df_extrato_zig!G:G,df_extrato_zig!E:E,Conciliacao!A3,df_extrato_zig!D:D,"Antecipação")</f>
        <v>0</v>
      </c>
      <c r="C3" s="3">
        <f>SUMIFS(df_extrato_zig!E:E,df_extrato_zig!L:L,Conciliacao!A3,df_extrato_zig!F:F,"DINHEIRO")</f>
        <v>0</v>
      </c>
      <c r="D3" s="3">
        <f>SUMIFS(view_parc_agrup!H:H,view_parc_agrup!G:G,Conciliacao!A3)</f>
        <v>0</v>
      </c>
      <c r="E3" s="6">
        <f>SUMIFS(df_mutuos!I:I,df_mutuos!B:B,Conciliacao!A3)</f>
        <v>0</v>
      </c>
      <c r="F3" s="7">
        <f>SUMIFS(df_extratos!I:I,df_extratos!F:F,Conciliacao!BB3,df_extratos!G:G,"CREDITO")+SUMIFS(df_extratos!I:I,df_extratos!F:F,Conciliacao!A3,df_extratos!G:G,"CREDITO")+SUMIFS(df_extratos!I:I,df_extratos!F:F,Conciliacao!BC3,df_extratos!G:G,"CREDITO")+SUMIFS(df_extratos!I:I,df_extratos!F:F,Conciliacao!BD3,df_extratos!G:G,"CREDITO")+SUMIFS(df_extratos!I:I,df_extratos!F:F,Conciliacao!BE3,df_extratos!G:G,"CREDITO")</f>
        <v>0</v>
      </c>
      <c r="G3" s="9">
        <f t="shared" si="0"/>
        <v>0</v>
      </c>
      <c r="H3" s="4">
        <f>SUMIFS(df_blueme_sem_parcelamento!E:E,df_blueme_sem_parcelamento!H:H,Conciliacao!A3)*(-1)</f>
        <v>0</v>
      </c>
      <c r="I3" s="4">
        <f>SUMIFS(df_blueme_com_parcelamento!J:J,df_blueme_com_parcelamento!M:M,Conciliacao!A3)*(-1)</f>
        <v>0</v>
      </c>
      <c r="J3" s="8">
        <f>SUMIFS(df_mutuos!J:J,df_mutuos!B:B,Conciliacao!A3)*(-1)</f>
        <v>0</v>
      </c>
      <c r="K3" s="10">
        <f>SUMIFS(df_extratos!I:I,df_extratos!F:F,Conciliacao!BB3,df_extratos!G:G,"DEBITO")+SUMIFS(df_extratos!I:I,df_extratos!F:F,Conciliacao!A3,df_extratos!G:G,"DEBITO")+SUMIFS(df_extratos!I:I,df_extratos!F:F,Conciliacao!BC3,df_extratos!G:G,"DEBITO")+SUMIFS(df_extratos!I:I,df_extratos!F:F,Conciliacao!BD3,df_extratos!G:G,"DEBITO")+SUMIFS(df_extratos!I:I,df_extratos!F:F,Conciliacao!BE3,df_extratos!G:G,"DEBITO")</f>
        <v>0</v>
      </c>
      <c r="L3" s="11">
        <f t="shared" si="1"/>
        <v>0</v>
      </c>
      <c r="M3" s="25">
        <f>SUMIFS(df_ajustes_conciliaco!D:D,df_ajustes_conciliaco!C:C,Conciliacao!A3)</f>
        <v>0</v>
      </c>
      <c r="N3" s="22">
        <f t="shared" si="2"/>
        <v>0</v>
      </c>
      <c r="BB3" s="20">
        <v>45659.5</v>
      </c>
      <c r="BC3" s="20">
        <v>45659.125</v>
      </c>
      <c r="BD3" s="20">
        <v>45659.541666666657</v>
      </c>
      <c r="BE3" s="20">
        <v>45659.625</v>
      </c>
    </row>
    <row r="4" spans="1:57" x14ac:dyDescent="0.3">
      <c r="A4" s="5">
        <f t="shared" si="3"/>
        <v>45660</v>
      </c>
      <c r="B4" s="3">
        <f>-SUMIFS(df_extrato_zig!G:G,df_extrato_zig!E:E,Conciliacao!A4,df_extrato_zig!D:D,"Saque")-SUMIFS(df_extrato_zig!G:G,df_extrato_zig!E:E,Conciliacao!A4,df_extrato_zig!D:D,"Antecipação")</f>
        <v>0</v>
      </c>
      <c r="C4" s="3">
        <f>SUMIFS(df_extrato_zig!E:E,df_extrato_zig!L:L,Conciliacao!A4,df_extrato_zig!F:F,"DINHEIRO")</f>
        <v>0</v>
      </c>
      <c r="D4" s="3">
        <f>SUMIFS(view_parc_agrup!H:H,view_parc_agrup!G:G,Conciliacao!A4)</f>
        <v>0</v>
      </c>
      <c r="E4" s="6">
        <f>SUMIFS(df_mutuos!I:I,df_mutuos!B:B,Conciliacao!A4)</f>
        <v>0</v>
      </c>
      <c r="F4" s="7">
        <f>SUMIFS(df_extratos!I:I,df_extratos!F:F,Conciliacao!BB4,df_extratos!G:G,"CREDITO")+SUMIFS(df_extratos!I:I,df_extratos!F:F,Conciliacao!A4,df_extratos!G:G,"CREDITO")+SUMIFS(df_extratos!I:I,df_extratos!F:F,Conciliacao!BC4,df_extratos!G:G,"CREDITO")+SUMIFS(df_extratos!I:I,df_extratos!F:F,Conciliacao!BD4,df_extratos!G:G,"CREDITO")+SUMIFS(df_extratos!I:I,df_extratos!F:F,Conciliacao!BE4,df_extratos!G:G,"CREDITO")</f>
        <v>0</v>
      </c>
      <c r="G4" s="9">
        <f t="shared" si="0"/>
        <v>0</v>
      </c>
      <c r="H4" s="4">
        <f>SUMIFS(df_blueme_sem_parcelamento!E:E,df_blueme_sem_parcelamento!H:H,Conciliacao!A4)*(-1)</f>
        <v>0</v>
      </c>
      <c r="I4" s="4">
        <f>SUMIFS(df_blueme_com_parcelamento!J:J,df_blueme_com_parcelamento!M:M,Conciliacao!A4)*(-1)</f>
        <v>0</v>
      </c>
      <c r="J4" s="8">
        <f>SUMIFS(df_mutuos!J:J,df_mutuos!B:B,Conciliacao!A4)*(-1)</f>
        <v>-5000</v>
      </c>
      <c r="K4" s="10">
        <f>SUMIFS(df_extratos!I:I,df_extratos!F:F,Conciliacao!BB4,df_extratos!G:G,"DEBITO")+SUMIFS(df_extratos!I:I,df_extratos!F:F,Conciliacao!A4,df_extratos!G:G,"DEBITO")+SUMIFS(df_extratos!I:I,df_extratos!F:F,Conciliacao!BC4,df_extratos!G:G,"DEBITO")+SUMIFS(df_extratos!I:I,df_extratos!F:F,Conciliacao!BD4,df_extratos!G:G,"DEBITO")+SUMIFS(df_extratos!I:I,df_extratos!F:F,Conciliacao!BE4,df_extratos!G:G,"DEBITO")</f>
        <v>-5012</v>
      </c>
      <c r="L4" s="11">
        <f t="shared" si="1"/>
        <v>-12</v>
      </c>
      <c r="M4" s="25">
        <f>SUMIFS(df_ajustes_conciliaco!D:D,df_ajustes_conciliaco!C:C,Conciliacao!A4)</f>
        <v>0</v>
      </c>
      <c r="N4" s="22">
        <f t="shared" si="2"/>
        <v>-12</v>
      </c>
      <c r="BB4" s="20">
        <v>45660.5</v>
      </c>
      <c r="BC4" s="20">
        <v>45660.125</v>
      </c>
      <c r="BD4" s="20">
        <v>45660.541666666657</v>
      </c>
      <c r="BE4" s="20">
        <v>45660.625</v>
      </c>
    </row>
    <row r="5" spans="1:57" x14ac:dyDescent="0.3">
      <c r="A5" s="5">
        <f t="shared" si="3"/>
        <v>45661</v>
      </c>
      <c r="B5" s="3">
        <f>-SUMIFS(df_extrato_zig!G:G,df_extrato_zig!E:E,Conciliacao!A5,df_extrato_zig!D:D,"Saque")-SUMIFS(df_extrato_zig!G:G,df_extrato_zig!E:E,Conciliacao!A5,df_extrato_zig!D:D,"Antecipação")</f>
        <v>0</v>
      </c>
      <c r="C5" s="3">
        <f>SUMIFS(df_extrato_zig!E:E,df_extrato_zig!L:L,Conciliacao!A5,df_extrato_zig!F:F,"DINHEIRO")</f>
        <v>0</v>
      </c>
      <c r="D5" s="3">
        <f>SUMIFS(view_parc_agrup!H:H,view_parc_agrup!G:G,Conciliacao!A5)</f>
        <v>0</v>
      </c>
      <c r="E5" s="6">
        <f>SUMIFS(df_mutuos!I:I,df_mutuos!B:B,Conciliacao!A5)</f>
        <v>0</v>
      </c>
      <c r="F5" s="7">
        <f>SUMIFS(df_extratos!I:I,df_extratos!F:F,Conciliacao!BB5,df_extratos!G:G,"CREDITO")+SUMIFS(df_extratos!I:I,df_extratos!F:F,Conciliacao!A5,df_extratos!G:G,"CREDITO")+SUMIFS(df_extratos!I:I,df_extratos!F:F,Conciliacao!BC5,df_extratos!G:G,"CREDITO")+SUMIFS(df_extratos!I:I,df_extratos!F:F,Conciliacao!BD5,df_extratos!G:G,"CREDITO")+SUMIFS(df_extratos!I:I,df_extratos!F:F,Conciliacao!BE5,df_extratos!G:G,"CREDITO")</f>
        <v>0</v>
      </c>
      <c r="G5" s="9">
        <f t="shared" si="0"/>
        <v>0</v>
      </c>
      <c r="H5" s="4">
        <f>SUMIFS(df_blueme_sem_parcelamento!E:E,df_blueme_sem_parcelamento!H:H,Conciliacao!A5)*(-1)</f>
        <v>0</v>
      </c>
      <c r="I5" s="4">
        <f>SUMIFS(df_blueme_com_parcelamento!J:J,df_blueme_com_parcelamento!M:M,Conciliacao!A5)*(-1)</f>
        <v>0</v>
      </c>
      <c r="J5" s="8">
        <f>SUMIFS(df_mutuos!J:J,df_mutuos!B:B,Conciliacao!A5)*(-1)</f>
        <v>0</v>
      </c>
      <c r="K5" s="10">
        <f>SUMIFS(df_extratos!I:I,df_extratos!F:F,Conciliacao!BB5,df_extratos!G:G,"DEBITO")+SUMIFS(df_extratos!I:I,df_extratos!F:F,Conciliacao!A5,df_extratos!G:G,"DEBITO")+SUMIFS(df_extratos!I:I,df_extratos!F:F,Conciliacao!BC5,df_extratos!G:G,"DEBITO")+SUMIFS(df_extratos!I:I,df_extratos!F:F,Conciliacao!BD5,df_extratos!G:G,"DEBITO")+SUMIFS(df_extratos!I:I,df_extratos!F:F,Conciliacao!BE5,df_extratos!G:G,"DEBITO")</f>
        <v>0</v>
      </c>
      <c r="L5" s="11">
        <f t="shared" si="1"/>
        <v>0</v>
      </c>
      <c r="M5" s="25">
        <f>SUMIFS(df_ajustes_conciliaco!D:D,df_ajustes_conciliaco!C:C,Conciliacao!A5)</f>
        <v>0</v>
      </c>
      <c r="N5" s="22">
        <f t="shared" si="2"/>
        <v>0</v>
      </c>
      <c r="BB5" s="20">
        <v>45661.5</v>
      </c>
      <c r="BC5" s="20">
        <v>45661.125</v>
      </c>
      <c r="BD5" s="20">
        <v>45661.541666666657</v>
      </c>
      <c r="BE5" s="20">
        <v>45661.625</v>
      </c>
    </row>
    <row r="6" spans="1:57" x14ac:dyDescent="0.3">
      <c r="A6" s="5">
        <f t="shared" si="3"/>
        <v>45662</v>
      </c>
      <c r="B6" s="3">
        <f>-SUMIFS(df_extrato_zig!G:G,df_extrato_zig!E:E,Conciliacao!A6,df_extrato_zig!D:D,"Saque")-SUMIFS(df_extrato_zig!G:G,df_extrato_zig!E:E,Conciliacao!A6,df_extrato_zig!D:D,"Antecipação")</f>
        <v>0</v>
      </c>
      <c r="C6" s="3">
        <f>SUMIFS(df_extrato_zig!E:E,df_extrato_zig!L:L,Conciliacao!A6,df_extrato_zig!F:F,"DINHEIRO")</f>
        <v>0</v>
      </c>
      <c r="D6" s="3">
        <f>SUMIFS(view_parc_agrup!H:H,view_parc_agrup!G:G,Conciliacao!A6)</f>
        <v>0</v>
      </c>
      <c r="E6" s="6">
        <f>SUMIFS(df_mutuos!I:I,df_mutuos!B:B,Conciliacao!A6)</f>
        <v>0</v>
      </c>
      <c r="F6" s="7">
        <f>SUMIFS(df_extratos!I:I,df_extratos!F:F,Conciliacao!BB6,df_extratos!G:G,"CREDITO")+SUMIFS(df_extratos!I:I,df_extratos!F:F,Conciliacao!A6,df_extratos!G:G,"CREDITO")+SUMIFS(df_extratos!I:I,df_extratos!F:F,Conciliacao!BC6,df_extratos!G:G,"CREDITO")+SUMIFS(df_extratos!I:I,df_extratos!F:F,Conciliacao!BD6,df_extratos!G:G,"CREDITO")+SUMIFS(df_extratos!I:I,df_extratos!F:F,Conciliacao!BE6,df_extratos!G:G,"CREDITO")</f>
        <v>0</v>
      </c>
      <c r="G6" s="9">
        <f t="shared" si="0"/>
        <v>0</v>
      </c>
      <c r="H6" s="4">
        <f>SUMIFS(df_blueme_sem_parcelamento!E:E,df_blueme_sem_parcelamento!H:H,Conciliacao!A6)*(-1)</f>
        <v>0</v>
      </c>
      <c r="I6" s="4">
        <f>SUMIFS(df_blueme_com_parcelamento!J:J,df_blueme_com_parcelamento!M:M,Conciliacao!A6)*(-1)</f>
        <v>0</v>
      </c>
      <c r="J6" s="8">
        <f>SUMIFS(df_mutuos!J:J,df_mutuos!B:B,Conciliacao!A6)*(-1)</f>
        <v>0</v>
      </c>
      <c r="K6" s="10">
        <f>SUMIFS(df_extratos!I:I,df_extratos!F:F,Conciliacao!BB6,df_extratos!G:G,"DEBITO")+SUMIFS(df_extratos!I:I,df_extratos!F:F,Conciliacao!A6,df_extratos!G:G,"DEBITO")+SUMIFS(df_extratos!I:I,df_extratos!F:F,Conciliacao!BC6,df_extratos!G:G,"DEBITO")+SUMIFS(df_extratos!I:I,df_extratos!F:F,Conciliacao!BD6,df_extratos!G:G,"DEBITO")+SUMIFS(df_extratos!I:I,df_extratos!F:F,Conciliacao!BE6,df_extratos!G:G,"DEBITO")</f>
        <v>0</v>
      </c>
      <c r="L6" s="11">
        <f t="shared" si="1"/>
        <v>0</v>
      </c>
      <c r="M6" s="25">
        <f>SUMIFS(df_ajustes_conciliaco!D:D,df_ajustes_conciliaco!C:C,Conciliacao!A6)</f>
        <v>0</v>
      </c>
      <c r="N6" s="22">
        <f t="shared" si="2"/>
        <v>0</v>
      </c>
      <c r="BB6" s="20">
        <v>45662.5</v>
      </c>
      <c r="BC6" s="20">
        <v>45662.125</v>
      </c>
      <c r="BD6" s="20">
        <v>45662.541666666657</v>
      </c>
      <c r="BE6" s="20">
        <v>45662.625</v>
      </c>
    </row>
    <row r="7" spans="1:57" x14ac:dyDescent="0.3">
      <c r="A7" s="5">
        <f t="shared" si="3"/>
        <v>45663</v>
      </c>
      <c r="B7" s="3">
        <f>-SUMIFS(df_extrato_zig!G:G,df_extrato_zig!E:E,Conciliacao!A7,df_extrato_zig!D:D,"Saque")-SUMIFS(df_extrato_zig!G:G,df_extrato_zig!E:E,Conciliacao!A7,df_extrato_zig!D:D,"Antecipação")</f>
        <v>0</v>
      </c>
      <c r="C7" s="3">
        <f>SUMIFS(df_extrato_zig!E:E,df_extrato_zig!L:L,Conciliacao!A7,df_extrato_zig!F:F,"DINHEIRO")</f>
        <v>0</v>
      </c>
      <c r="D7" s="3">
        <f>SUMIFS(view_parc_agrup!H:H,view_parc_agrup!G:G,Conciliacao!A7)</f>
        <v>0</v>
      </c>
      <c r="E7" s="6">
        <f>SUMIFS(df_mutuos!I:I,df_mutuos!B:B,Conciliacao!A7)</f>
        <v>0</v>
      </c>
      <c r="F7" s="7">
        <f>SUMIFS(df_extratos!I:I,df_extratos!F:F,Conciliacao!BB7,df_extratos!G:G,"CREDITO")+SUMIFS(df_extratos!I:I,df_extratos!F:F,Conciliacao!A7,df_extratos!G:G,"CREDITO")+SUMIFS(df_extratos!I:I,df_extratos!F:F,Conciliacao!BC7,df_extratos!G:G,"CREDITO")+SUMIFS(df_extratos!I:I,df_extratos!F:F,Conciliacao!BD7,df_extratos!G:G,"CREDITO")+SUMIFS(df_extratos!I:I,df_extratos!F:F,Conciliacao!BE7,df_extratos!G:G,"CREDITO")</f>
        <v>2696.84</v>
      </c>
      <c r="G7" s="9">
        <f t="shared" si="0"/>
        <v>2696.84</v>
      </c>
      <c r="H7" s="4">
        <f>SUMIFS(df_blueme_sem_parcelamento!E:E,df_blueme_sem_parcelamento!H:H,Conciliacao!A7)*(-1)</f>
        <v>0</v>
      </c>
      <c r="I7" s="4">
        <f>SUMIFS(df_blueme_com_parcelamento!J:J,df_blueme_com_parcelamento!M:M,Conciliacao!A7)*(-1)</f>
        <v>0</v>
      </c>
      <c r="J7" s="8">
        <f>SUMIFS(df_mutuos!J:J,df_mutuos!B:B,Conciliacao!A7)*(-1)</f>
        <v>0</v>
      </c>
      <c r="K7" s="10">
        <f>SUMIFS(df_extratos!I:I,df_extratos!F:F,Conciliacao!BB7,df_extratos!G:G,"DEBITO")+SUMIFS(df_extratos!I:I,df_extratos!F:F,Conciliacao!A7,df_extratos!G:G,"DEBITO")+SUMIFS(df_extratos!I:I,df_extratos!F:F,Conciliacao!BC7,df_extratos!G:G,"DEBITO")+SUMIFS(df_extratos!I:I,df_extratos!F:F,Conciliacao!BD7,df_extratos!G:G,"DEBITO")+SUMIFS(df_extratos!I:I,df_extratos!F:F,Conciliacao!BE7,df_extratos!G:G,"DEBITO")</f>
        <v>0</v>
      </c>
      <c r="L7" s="11">
        <f t="shared" si="1"/>
        <v>0</v>
      </c>
      <c r="M7" s="25">
        <f>SUMIFS(df_ajustes_conciliaco!D:D,df_ajustes_conciliaco!C:C,Conciliacao!A7)</f>
        <v>0</v>
      </c>
      <c r="N7" s="22">
        <f t="shared" si="2"/>
        <v>2696.84</v>
      </c>
      <c r="BB7" s="20">
        <v>45663.5</v>
      </c>
      <c r="BC7" s="20">
        <v>45663.125</v>
      </c>
      <c r="BD7" s="20">
        <v>45663.541666666657</v>
      </c>
      <c r="BE7" s="20">
        <v>45663.625</v>
      </c>
    </row>
    <row r="8" spans="1:57" x14ac:dyDescent="0.3">
      <c r="A8" s="5">
        <f t="shared" si="3"/>
        <v>45664</v>
      </c>
      <c r="B8" s="3">
        <f>-SUMIFS(df_extrato_zig!G:G,df_extrato_zig!E:E,Conciliacao!A8,df_extrato_zig!D:D,"Saque")-SUMIFS(df_extrato_zig!G:G,df_extrato_zig!E:E,Conciliacao!A8,df_extrato_zig!D:D,"Antecipação")</f>
        <v>0</v>
      </c>
      <c r="C8" s="3">
        <f>SUMIFS(df_extrato_zig!E:E,df_extrato_zig!L:L,Conciliacao!A8,df_extrato_zig!F:F,"DINHEIRO")</f>
        <v>0</v>
      </c>
      <c r="D8" s="3">
        <f>SUMIFS(view_parc_agrup!H:H,view_parc_agrup!G:G,Conciliacao!A8)</f>
        <v>0</v>
      </c>
      <c r="E8" s="6">
        <f>SUMIFS(df_mutuos!I:I,df_mutuos!B:B,Conciliacao!A8)</f>
        <v>0</v>
      </c>
      <c r="F8" s="7">
        <f>SUMIFS(df_extratos!I:I,df_extratos!F:F,Conciliacao!BB8,df_extratos!G:G,"CREDITO")+SUMIFS(df_extratos!I:I,df_extratos!F:F,Conciliacao!A8,df_extratos!G:G,"CREDITO")+SUMIFS(df_extratos!I:I,df_extratos!F:F,Conciliacao!BC8,df_extratos!G:G,"CREDITO")+SUMIFS(df_extratos!I:I,df_extratos!F:F,Conciliacao!BD8,df_extratos!G:G,"CREDITO")+SUMIFS(df_extratos!I:I,df_extratos!F:F,Conciliacao!BE8,df_extratos!G:G,"CREDITO")</f>
        <v>0</v>
      </c>
      <c r="G8" s="9">
        <f t="shared" si="0"/>
        <v>0</v>
      </c>
      <c r="H8" s="4">
        <f>SUMIFS(df_blueme_sem_parcelamento!E:E,df_blueme_sem_parcelamento!H:H,Conciliacao!A8)*(-1)</f>
        <v>-2696.84</v>
      </c>
      <c r="I8" s="4">
        <f>SUMIFS(df_blueme_com_parcelamento!J:J,df_blueme_com_parcelamento!M:M,Conciliacao!A8)*(-1)</f>
        <v>0</v>
      </c>
      <c r="J8" s="8">
        <f>SUMIFS(df_mutuos!J:J,df_mutuos!B:B,Conciliacao!A8)*(-1)</f>
        <v>0</v>
      </c>
      <c r="K8" s="10">
        <f>SUMIFS(df_extratos!I:I,df_extratos!F:F,Conciliacao!BB8,df_extratos!G:G,"DEBITO")+SUMIFS(df_extratos!I:I,df_extratos!F:F,Conciliacao!A8,df_extratos!G:G,"DEBITO")+SUMIFS(df_extratos!I:I,df_extratos!F:F,Conciliacao!BC8,df_extratos!G:G,"DEBITO")+SUMIFS(df_extratos!I:I,df_extratos!F:F,Conciliacao!BD8,df_extratos!G:G,"DEBITO")+SUMIFS(df_extratos!I:I,df_extratos!F:F,Conciliacao!BE8,df_extratos!G:G,"DEBITO")</f>
        <v>-2698.84</v>
      </c>
      <c r="L8" s="11">
        <f t="shared" si="1"/>
        <v>-2</v>
      </c>
      <c r="M8" s="25">
        <f>SUMIFS(df_ajustes_conciliaco!D:D,df_ajustes_conciliaco!C:C,Conciliacao!A8)</f>
        <v>0</v>
      </c>
      <c r="N8" s="22">
        <f t="shared" si="2"/>
        <v>-2</v>
      </c>
      <c r="BB8" s="20">
        <v>45664.5</v>
      </c>
      <c r="BC8" s="20">
        <v>45664.125</v>
      </c>
      <c r="BD8" s="20">
        <v>45664.541666666657</v>
      </c>
      <c r="BE8" s="20">
        <v>45664.625</v>
      </c>
    </row>
    <row r="9" spans="1:57" x14ac:dyDescent="0.3">
      <c r="A9" s="5">
        <f t="shared" si="3"/>
        <v>45665</v>
      </c>
      <c r="B9" s="3">
        <f>-SUMIFS(df_extrato_zig!G:G,df_extrato_zig!E:E,Conciliacao!A9,df_extrato_zig!D:D,"Saque")-SUMIFS(df_extrato_zig!G:G,df_extrato_zig!E:E,Conciliacao!A9,df_extrato_zig!D:D,"Antecipação")</f>
        <v>0</v>
      </c>
      <c r="C9" s="3">
        <f>SUMIFS(df_extrato_zig!E:E,df_extrato_zig!L:L,Conciliacao!A9,df_extrato_zig!F:F,"DINHEIRO")</f>
        <v>0</v>
      </c>
      <c r="D9" s="3">
        <f>SUMIFS(view_parc_agrup!H:H,view_parc_agrup!G:G,Conciliacao!A9)</f>
        <v>0</v>
      </c>
      <c r="E9" s="6">
        <f>SUMIFS(df_mutuos!I:I,df_mutuos!B:B,Conciliacao!A9)</f>
        <v>0</v>
      </c>
      <c r="F9" s="7">
        <f>SUMIFS(df_extratos!I:I,df_extratos!F:F,Conciliacao!BB9,df_extratos!G:G,"CREDITO")+SUMIFS(df_extratos!I:I,df_extratos!F:F,Conciliacao!A9,df_extratos!G:G,"CREDITO")+SUMIFS(df_extratos!I:I,df_extratos!F:F,Conciliacao!BC9,df_extratos!G:G,"CREDITO")+SUMIFS(df_extratos!I:I,df_extratos!F:F,Conciliacao!BD9,df_extratos!G:G,"CREDITO")+SUMIFS(df_extratos!I:I,df_extratos!F:F,Conciliacao!BE9,df_extratos!G:G,"CREDITO")</f>
        <v>0</v>
      </c>
      <c r="G9" s="9">
        <f t="shared" si="0"/>
        <v>0</v>
      </c>
      <c r="H9" s="4">
        <f>SUMIFS(df_blueme_sem_parcelamento!E:E,df_blueme_sem_parcelamento!H:H,Conciliacao!A9)*(-1)</f>
        <v>0</v>
      </c>
      <c r="I9" s="4">
        <f>SUMIFS(df_blueme_com_parcelamento!J:J,df_blueme_com_parcelamento!M:M,Conciliacao!A9)*(-1)</f>
        <v>0</v>
      </c>
      <c r="J9" s="8">
        <f>SUMIFS(df_mutuos!J:J,df_mutuos!B:B,Conciliacao!A9)*(-1)</f>
        <v>0</v>
      </c>
      <c r="K9" s="10">
        <f>SUMIFS(df_extratos!I:I,df_extratos!F:F,Conciliacao!BB9,df_extratos!G:G,"DEBITO")+SUMIFS(df_extratos!I:I,df_extratos!F:F,Conciliacao!A9,df_extratos!G:G,"DEBITO")+SUMIFS(df_extratos!I:I,df_extratos!F:F,Conciliacao!BC9,df_extratos!G:G,"DEBITO")+SUMIFS(df_extratos!I:I,df_extratos!F:F,Conciliacao!BD9,df_extratos!G:G,"DEBITO")+SUMIFS(df_extratos!I:I,df_extratos!F:F,Conciliacao!BE9,df_extratos!G:G,"DEBITO")</f>
        <v>0</v>
      </c>
      <c r="L9" s="11">
        <f t="shared" si="1"/>
        <v>0</v>
      </c>
      <c r="M9" s="25">
        <f>SUMIFS(df_ajustes_conciliaco!D:D,df_ajustes_conciliaco!C:C,Conciliacao!A9)</f>
        <v>0</v>
      </c>
      <c r="N9" s="22">
        <f t="shared" si="2"/>
        <v>0</v>
      </c>
      <c r="BB9" s="20">
        <v>45665.5</v>
      </c>
      <c r="BC9" s="20">
        <v>45665.125</v>
      </c>
      <c r="BD9" s="20">
        <v>45665.541666666657</v>
      </c>
      <c r="BE9" s="20">
        <v>45665.625</v>
      </c>
    </row>
    <row r="10" spans="1:57" x14ac:dyDescent="0.3">
      <c r="A10" s="5">
        <f t="shared" si="3"/>
        <v>45666</v>
      </c>
      <c r="B10" s="3">
        <f>-SUMIFS(df_extrato_zig!G:G,df_extrato_zig!E:E,Conciliacao!A10,df_extrato_zig!D:D,"Saque")-SUMIFS(df_extrato_zig!G:G,df_extrato_zig!E:E,Conciliacao!A10,df_extrato_zig!D:D,"Antecipação")</f>
        <v>0</v>
      </c>
      <c r="C10" s="3">
        <f>SUMIFS(df_extrato_zig!E:E,df_extrato_zig!L:L,Conciliacao!A10,df_extrato_zig!F:F,"DINHEIRO")</f>
        <v>0</v>
      </c>
      <c r="D10" s="3">
        <f>SUMIFS(view_parc_agrup!H:H,view_parc_agrup!G:G,Conciliacao!A10)</f>
        <v>0</v>
      </c>
      <c r="E10" s="6">
        <f>SUMIFS(df_mutuos!I:I,df_mutuos!B:B,Conciliacao!A10)</f>
        <v>0</v>
      </c>
      <c r="F10" s="7">
        <f>SUMIFS(df_extratos!I:I,df_extratos!F:F,Conciliacao!BB10,df_extratos!G:G,"CREDITO")+SUMIFS(df_extratos!I:I,df_extratos!F:F,Conciliacao!A10,df_extratos!G:G,"CREDITO")+SUMIFS(df_extratos!I:I,df_extratos!F:F,Conciliacao!BC10,df_extratos!G:G,"CREDITO")+SUMIFS(df_extratos!I:I,df_extratos!F:F,Conciliacao!BD10,df_extratos!G:G,"CREDITO")+SUMIFS(df_extratos!I:I,df_extratos!F:F,Conciliacao!BE10,df_extratos!G:G,"CREDITO")</f>
        <v>0</v>
      </c>
      <c r="G10" s="9">
        <f t="shared" si="0"/>
        <v>0</v>
      </c>
      <c r="H10" s="4">
        <f>SUMIFS(df_blueme_sem_parcelamento!E:E,df_blueme_sem_parcelamento!H:H,Conciliacao!A10)*(-1)</f>
        <v>0</v>
      </c>
      <c r="I10" s="4">
        <f>SUMIFS(df_blueme_com_parcelamento!J:J,df_blueme_com_parcelamento!M:M,Conciliacao!A10)*(-1)</f>
        <v>0</v>
      </c>
      <c r="J10" s="8">
        <f>SUMIFS(df_mutuos!J:J,df_mutuos!B:B,Conciliacao!A10)*(-1)</f>
        <v>0</v>
      </c>
      <c r="K10" s="10">
        <f>SUMIFS(df_extratos!I:I,df_extratos!F:F,Conciliacao!BB10,df_extratos!G:G,"DEBITO")+SUMIFS(df_extratos!I:I,df_extratos!F:F,Conciliacao!A10,df_extratos!G:G,"DEBITO")+SUMIFS(df_extratos!I:I,df_extratos!F:F,Conciliacao!BC10,df_extratos!G:G,"DEBITO")+SUMIFS(df_extratos!I:I,df_extratos!F:F,Conciliacao!BD10,df_extratos!G:G,"DEBITO")+SUMIFS(df_extratos!I:I,df_extratos!F:F,Conciliacao!BE10,df_extratos!G:G,"DEBITO")</f>
        <v>0</v>
      </c>
      <c r="L10" s="11">
        <f t="shared" si="1"/>
        <v>0</v>
      </c>
      <c r="M10" s="25">
        <f>SUMIFS(df_ajustes_conciliaco!D:D,df_ajustes_conciliaco!C:C,Conciliacao!A10)</f>
        <v>0</v>
      </c>
      <c r="N10" s="22">
        <f t="shared" si="2"/>
        <v>0</v>
      </c>
      <c r="BB10" s="20">
        <v>45666.5</v>
      </c>
      <c r="BC10" s="20">
        <v>45666.125</v>
      </c>
      <c r="BD10" s="20">
        <v>45666.541666666657</v>
      </c>
      <c r="BE10" s="20">
        <v>45666.625</v>
      </c>
    </row>
    <row r="11" spans="1:57" x14ac:dyDescent="0.3">
      <c r="A11" s="5">
        <f t="shared" si="3"/>
        <v>45667</v>
      </c>
      <c r="B11" s="3">
        <f>-SUMIFS(df_extrato_zig!G:G,df_extrato_zig!E:E,Conciliacao!A11,df_extrato_zig!D:D,"Saque")-SUMIFS(df_extrato_zig!G:G,df_extrato_zig!E:E,Conciliacao!A11,df_extrato_zig!D:D,"Antecipação")</f>
        <v>0</v>
      </c>
      <c r="C11" s="3">
        <f>SUMIFS(df_extrato_zig!E:E,df_extrato_zig!L:L,Conciliacao!A11,df_extrato_zig!F:F,"DINHEIRO")</f>
        <v>0</v>
      </c>
      <c r="D11" s="3">
        <f>SUMIFS(view_parc_agrup!H:H,view_parc_agrup!G:G,Conciliacao!A11)</f>
        <v>0</v>
      </c>
      <c r="E11" s="6">
        <f>SUMIFS(df_mutuos!I:I,df_mutuos!B:B,Conciliacao!A11)</f>
        <v>0</v>
      </c>
      <c r="F11" s="7">
        <f>SUMIFS(df_extratos!I:I,df_extratos!F:F,Conciliacao!BB11,df_extratos!G:G,"CREDITO")+SUMIFS(df_extratos!I:I,df_extratos!F:F,Conciliacao!A11,df_extratos!G:G,"CREDITO")+SUMIFS(df_extratos!I:I,df_extratos!F:F,Conciliacao!BC11,df_extratos!G:G,"CREDITO")+SUMIFS(df_extratos!I:I,df_extratos!F:F,Conciliacao!BD11,df_extratos!G:G,"CREDITO")+SUMIFS(df_extratos!I:I,df_extratos!F:F,Conciliacao!BE11,df_extratos!G:G,"CREDITO")</f>
        <v>0</v>
      </c>
      <c r="G11" s="9">
        <f t="shared" si="0"/>
        <v>0</v>
      </c>
      <c r="H11" s="4">
        <f>SUMIFS(df_blueme_sem_parcelamento!E:E,df_blueme_sem_parcelamento!H:H,Conciliacao!A11)*(-1)</f>
        <v>0</v>
      </c>
      <c r="I11" s="4">
        <f>SUMIFS(df_blueme_com_parcelamento!J:J,df_blueme_com_parcelamento!M:M,Conciliacao!A11)*(-1)</f>
        <v>0</v>
      </c>
      <c r="J11" s="8">
        <f>SUMIFS(df_mutuos!J:J,df_mutuos!B:B,Conciliacao!A11)*(-1)</f>
        <v>0</v>
      </c>
      <c r="K11" s="10">
        <f>SUMIFS(df_extratos!I:I,df_extratos!F:F,Conciliacao!BB11,df_extratos!G:G,"DEBITO")+SUMIFS(df_extratos!I:I,df_extratos!F:F,Conciliacao!A11,df_extratos!G:G,"DEBITO")+SUMIFS(df_extratos!I:I,df_extratos!F:F,Conciliacao!BC11,df_extratos!G:G,"DEBITO")+SUMIFS(df_extratos!I:I,df_extratos!F:F,Conciliacao!BD11,df_extratos!G:G,"DEBITO")+SUMIFS(df_extratos!I:I,df_extratos!F:F,Conciliacao!BE11,df_extratos!G:G,"DEBITO")</f>
        <v>0</v>
      </c>
      <c r="L11" s="11">
        <f t="shared" si="1"/>
        <v>0</v>
      </c>
      <c r="M11" s="25">
        <f>SUMIFS(df_ajustes_conciliaco!D:D,df_ajustes_conciliaco!C:C,Conciliacao!A11)</f>
        <v>0</v>
      </c>
      <c r="N11" s="22">
        <f t="shared" si="2"/>
        <v>0</v>
      </c>
      <c r="BB11" s="20">
        <v>45667.5</v>
      </c>
      <c r="BC11" s="20">
        <v>45667.125</v>
      </c>
      <c r="BD11" s="20">
        <v>45667.541666666657</v>
      </c>
      <c r="BE11" s="20">
        <v>45667.625</v>
      </c>
    </row>
    <row r="12" spans="1:57" x14ac:dyDescent="0.3">
      <c r="A12" s="5">
        <f t="shared" si="3"/>
        <v>45668</v>
      </c>
      <c r="B12" s="3">
        <f>-SUMIFS(df_extrato_zig!G:G,df_extrato_zig!E:E,Conciliacao!A12,df_extrato_zig!D:D,"Saque")-SUMIFS(df_extrato_zig!G:G,df_extrato_zig!E:E,Conciliacao!A12,df_extrato_zig!D:D,"Antecipação")</f>
        <v>0</v>
      </c>
      <c r="C12" s="3">
        <f>SUMIFS(df_extrato_zig!E:E,df_extrato_zig!L:L,Conciliacao!A12,df_extrato_zig!F:F,"DINHEIRO")</f>
        <v>0</v>
      </c>
      <c r="D12" s="3">
        <f>SUMIFS(view_parc_agrup!H:H,view_parc_agrup!G:G,Conciliacao!A12)</f>
        <v>0</v>
      </c>
      <c r="E12" s="6">
        <f>SUMIFS(df_mutuos!I:I,df_mutuos!B:B,Conciliacao!A12)</f>
        <v>0</v>
      </c>
      <c r="F12" s="7">
        <f>SUMIFS(df_extratos!I:I,df_extratos!F:F,Conciliacao!BB12,df_extratos!G:G,"CREDITO")+SUMIFS(df_extratos!I:I,df_extratos!F:F,Conciliacao!A12,df_extratos!G:G,"CREDITO")+SUMIFS(df_extratos!I:I,df_extratos!F:F,Conciliacao!BC12,df_extratos!G:G,"CREDITO")+SUMIFS(df_extratos!I:I,df_extratos!F:F,Conciliacao!BD12,df_extratos!G:G,"CREDITO")+SUMIFS(df_extratos!I:I,df_extratos!F:F,Conciliacao!BE12,df_extratos!G:G,"CREDITO")</f>
        <v>0</v>
      </c>
      <c r="G12" s="9">
        <f t="shared" si="0"/>
        <v>0</v>
      </c>
      <c r="H12" s="4">
        <f>SUMIFS(df_blueme_sem_parcelamento!E:E,df_blueme_sem_parcelamento!H:H,Conciliacao!A12)*(-1)</f>
        <v>0</v>
      </c>
      <c r="I12" s="4">
        <f>SUMIFS(df_blueme_com_parcelamento!J:J,df_blueme_com_parcelamento!M:M,Conciliacao!A12)*(-1)</f>
        <v>0</v>
      </c>
      <c r="J12" s="8">
        <f>SUMIFS(df_mutuos!J:J,df_mutuos!B:B,Conciliacao!A12)*(-1)</f>
        <v>0</v>
      </c>
      <c r="K12" s="10">
        <f>SUMIFS(df_extratos!I:I,df_extratos!F:F,Conciliacao!BB12,df_extratos!G:G,"DEBITO")+SUMIFS(df_extratos!I:I,df_extratos!F:F,Conciliacao!A12,df_extratos!G:G,"DEBITO")+SUMIFS(df_extratos!I:I,df_extratos!F:F,Conciliacao!BC12,df_extratos!G:G,"DEBITO")+SUMIFS(df_extratos!I:I,df_extratos!F:F,Conciliacao!BD12,df_extratos!G:G,"DEBITO")+SUMIFS(df_extratos!I:I,df_extratos!F:F,Conciliacao!BE12,df_extratos!G:G,"DEBITO")</f>
        <v>0</v>
      </c>
      <c r="L12" s="11">
        <f t="shared" si="1"/>
        <v>0</v>
      </c>
      <c r="M12" s="25">
        <f>SUMIFS(df_ajustes_conciliaco!D:D,df_ajustes_conciliaco!C:C,Conciliacao!A12)</f>
        <v>0</v>
      </c>
      <c r="N12" s="22">
        <f t="shared" si="2"/>
        <v>0</v>
      </c>
      <c r="BB12" s="20">
        <v>45668.5</v>
      </c>
      <c r="BC12" s="20">
        <v>45668.125</v>
      </c>
      <c r="BD12" s="20">
        <v>45668.541666666657</v>
      </c>
      <c r="BE12" s="20">
        <v>45668.625</v>
      </c>
    </row>
    <row r="13" spans="1:57" x14ac:dyDescent="0.3">
      <c r="A13" s="5">
        <f t="shared" si="3"/>
        <v>45669</v>
      </c>
      <c r="B13" s="3">
        <f>-SUMIFS(df_extrato_zig!G:G,df_extrato_zig!E:E,Conciliacao!A13,df_extrato_zig!D:D,"Saque")-SUMIFS(df_extrato_zig!G:G,df_extrato_zig!E:E,Conciliacao!A13,df_extrato_zig!D:D,"Antecipação")</f>
        <v>0</v>
      </c>
      <c r="C13" s="3">
        <f>SUMIFS(df_extrato_zig!E:E,df_extrato_zig!L:L,Conciliacao!A13,df_extrato_zig!F:F,"DINHEIRO")</f>
        <v>0</v>
      </c>
      <c r="D13" s="3">
        <f>SUMIFS(view_parc_agrup!H:H,view_parc_agrup!G:G,Conciliacao!A13)</f>
        <v>0</v>
      </c>
      <c r="E13" s="6">
        <f>SUMIFS(df_mutuos!I:I,df_mutuos!B:B,Conciliacao!A13)</f>
        <v>0</v>
      </c>
      <c r="F13" s="7">
        <f>SUMIFS(df_extratos!I:I,df_extratos!F:F,Conciliacao!BB13,df_extratos!G:G,"CREDITO")+SUMIFS(df_extratos!I:I,df_extratos!F:F,Conciliacao!A13,df_extratos!G:G,"CREDITO")+SUMIFS(df_extratos!I:I,df_extratos!F:F,Conciliacao!BC13,df_extratos!G:G,"CREDITO")+SUMIFS(df_extratos!I:I,df_extratos!F:F,Conciliacao!BD13,df_extratos!G:G,"CREDITO")+SUMIFS(df_extratos!I:I,df_extratos!F:F,Conciliacao!BE13,df_extratos!G:G,"CREDITO")</f>
        <v>0</v>
      </c>
      <c r="G13" s="9">
        <f t="shared" si="0"/>
        <v>0</v>
      </c>
      <c r="H13" s="4">
        <f>SUMIFS(df_blueme_sem_parcelamento!E:E,df_blueme_sem_parcelamento!H:H,Conciliacao!A13)*(-1)</f>
        <v>0</v>
      </c>
      <c r="I13" s="4">
        <f>SUMIFS(df_blueme_com_parcelamento!J:J,df_blueme_com_parcelamento!M:M,Conciliacao!A13)*(-1)</f>
        <v>0</v>
      </c>
      <c r="J13" s="8">
        <f>SUMIFS(df_mutuos!J:J,df_mutuos!B:B,Conciliacao!A13)*(-1)</f>
        <v>0</v>
      </c>
      <c r="K13" s="10">
        <f>SUMIFS(df_extratos!I:I,df_extratos!F:F,Conciliacao!BB13,df_extratos!G:G,"DEBITO")+SUMIFS(df_extratos!I:I,df_extratos!F:F,Conciliacao!A13,df_extratos!G:G,"DEBITO")+SUMIFS(df_extratos!I:I,df_extratos!F:F,Conciliacao!BC13,df_extratos!G:G,"DEBITO")+SUMIFS(df_extratos!I:I,df_extratos!F:F,Conciliacao!BD13,df_extratos!G:G,"DEBITO")+SUMIFS(df_extratos!I:I,df_extratos!F:F,Conciliacao!BE13,df_extratos!G:G,"DEBITO")</f>
        <v>0</v>
      </c>
      <c r="L13" s="11">
        <f t="shared" si="1"/>
        <v>0</v>
      </c>
      <c r="M13" s="25">
        <f>SUMIFS(df_ajustes_conciliaco!D:D,df_ajustes_conciliaco!C:C,Conciliacao!A13)</f>
        <v>0</v>
      </c>
      <c r="N13" s="22">
        <f t="shared" si="2"/>
        <v>0</v>
      </c>
      <c r="BB13" s="20">
        <v>45669.5</v>
      </c>
      <c r="BC13" s="20">
        <v>45669.125</v>
      </c>
      <c r="BD13" s="20">
        <v>45669.541666666657</v>
      </c>
      <c r="BE13" s="20">
        <v>45669.625</v>
      </c>
    </row>
    <row r="14" spans="1:57" x14ac:dyDescent="0.3">
      <c r="A14" s="5">
        <f t="shared" si="3"/>
        <v>45670</v>
      </c>
      <c r="B14" s="3">
        <f>-SUMIFS(df_extrato_zig!G:G,df_extrato_zig!E:E,Conciliacao!A14,df_extrato_zig!D:D,"Saque")-SUMIFS(df_extrato_zig!G:G,df_extrato_zig!E:E,Conciliacao!A14,df_extrato_zig!D:D,"Antecipação")</f>
        <v>0</v>
      </c>
      <c r="C14" s="3">
        <f>SUMIFS(df_extrato_zig!E:E,df_extrato_zig!L:L,Conciliacao!A14,df_extrato_zig!F:F,"DINHEIRO")</f>
        <v>0</v>
      </c>
      <c r="D14" s="3">
        <f>SUMIFS(view_parc_agrup!H:H,view_parc_agrup!G:G,Conciliacao!A14)</f>
        <v>0</v>
      </c>
      <c r="E14" s="6">
        <f>SUMIFS(df_mutuos!I:I,df_mutuos!B:B,Conciliacao!A14)</f>
        <v>0</v>
      </c>
      <c r="F14" s="7">
        <f>SUMIFS(df_extratos!I:I,df_extratos!F:F,Conciliacao!BB14,df_extratos!G:G,"CREDITO")+SUMIFS(df_extratos!I:I,df_extratos!F:F,Conciliacao!A14,df_extratos!G:G,"CREDITO")+SUMIFS(df_extratos!I:I,df_extratos!F:F,Conciliacao!BC14,df_extratos!G:G,"CREDITO")+SUMIFS(df_extratos!I:I,df_extratos!F:F,Conciliacao!BD14,df_extratos!G:G,"CREDITO")+SUMIFS(df_extratos!I:I,df_extratos!F:F,Conciliacao!BE14,df_extratos!G:G,"CREDITO")</f>
        <v>0</v>
      </c>
      <c r="G14" s="9">
        <f t="shared" si="0"/>
        <v>0</v>
      </c>
      <c r="H14" s="4">
        <f>SUMIFS(df_blueme_sem_parcelamento!E:E,df_blueme_sem_parcelamento!H:H,Conciliacao!A14)*(-1)</f>
        <v>0</v>
      </c>
      <c r="I14" s="4">
        <f>SUMIFS(df_blueme_com_parcelamento!J:J,df_blueme_com_parcelamento!M:M,Conciliacao!A14)*(-1)</f>
        <v>0</v>
      </c>
      <c r="J14" s="8">
        <f>SUMIFS(df_mutuos!J:J,df_mutuos!B:B,Conciliacao!A14)*(-1)</f>
        <v>0</v>
      </c>
      <c r="K14" s="10">
        <f>SUMIFS(df_extratos!I:I,df_extratos!F:F,Conciliacao!BB14,df_extratos!G:G,"DEBITO")+SUMIFS(df_extratos!I:I,df_extratos!F:F,Conciliacao!A14,df_extratos!G:G,"DEBITO")+SUMIFS(df_extratos!I:I,df_extratos!F:F,Conciliacao!BC14,df_extratos!G:G,"DEBITO")+SUMIFS(df_extratos!I:I,df_extratos!F:F,Conciliacao!BD14,df_extratos!G:G,"DEBITO")+SUMIFS(df_extratos!I:I,df_extratos!F:F,Conciliacao!BE14,df_extratos!G:G,"DEBITO")</f>
        <v>0</v>
      </c>
      <c r="L14" s="11">
        <f t="shared" si="1"/>
        <v>0</v>
      </c>
      <c r="M14" s="25">
        <f>SUMIFS(df_ajustes_conciliaco!D:D,df_ajustes_conciliaco!C:C,Conciliacao!A14)</f>
        <v>0</v>
      </c>
      <c r="N14" s="22">
        <f t="shared" si="2"/>
        <v>0</v>
      </c>
      <c r="BB14" s="20">
        <v>45670.5</v>
      </c>
      <c r="BC14" s="20">
        <v>45670.125</v>
      </c>
      <c r="BD14" s="20">
        <v>45670.541666666657</v>
      </c>
      <c r="BE14" s="20">
        <v>45670.625</v>
      </c>
    </row>
    <row r="15" spans="1:57" x14ac:dyDescent="0.3">
      <c r="A15" s="5">
        <f t="shared" si="3"/>
        <v>45671</v>
      </c>
      <c r="B15" s="3">
        <f>-SUMIFS(df_extrato_zig!G:G,df_extrato_zig!E:E,Conciliacao!A15,df_extrato_zig!D:D,"Saque")-SUMIFS(df_extrato_zig!G:G,df_extrato_zig!E:E,Conciliacao!A15,df_extrato_zig!D:D,"Antecipação")</f>
        <v>0</v>
      </c>
      <c r="C15" s="3">
        <f>SUMIFS(df_extrato_zig!E:E,df_extrato_zig!L:L,Conciliacao!A15,df_extrato_zig!F:F,"DINHEIRO")</f>
        <v>0</v>
      </c>
      <c r="D15" s="3">
        <f>SUMIFS(view_parc_agrup!H:H,view_parc_agrup!G:G,Conciliacao!A15)</f>
        <v>0</v>
      </c>
      <c r="E15" s="6">
        <f>SUMIFS(df_mutuos!I:I,df_mutuos!B:B,Conciliacao!A15)</f>
        <v>0</v>
      </c>
      <c r="F15" s="7">
        <f>SUMIFS(df_extratos!I:I,df_extratos!F:F,Conciliacao!BB15,df_extratos!G:G,"CREDITO")+SUMIFS(df_extratos!I:I,df_extratos!F:F,Conciliacao!A15,df_extratos!G:G,"CREDITO")+SUMIFS(df_extratos!I:I,df_extratos!F:F,Conciliacao!BC15,df_extratos!G:G,"CREDITO")+SUMIFS(df_extratos!I:I,df_extratos!F:F,Conciliacao!BD15,df_extratos!G:G,"CREDITO")+SUMIFS(df_extratos!I:I,df_extratos!F:F,Conciliacao!BE15,df_extratos!G:G,"CREDITO")</f>
        <v>0</v>
      </c>
      <c r="G15" s="9">
        <f t="shared" si="0"/>
        <v>0</v>
      </c>
      <c r="H15" s="4">
        <f>SUMIFS(df_blueme_sem_parcelamento!E:E,df_blueme_sem_parcelamento!H:H,Conciliacao!A15)*(-1)</f>
        <v>0</v>
      </c>
      <c r="I15" s="4">
        <f>SUMIFS(df_blueme_com_parcelamento!J:J,df_blueme_com_parcelamento!M:M,Conciliacao!A15)*(-1)</f>
        <v>0</v>
      </c>
      <c r="J15" s="8">
        <f>SUMIFS(df_mutuos!J:J,df_mutuos!B:B,Conciliacao!A15)*(-1)</f>
        <v>0</v>
      </c>
      <c r="K15" s="10">
        <f>SUMIFS(df_extratos!I:I,df_extratos!F:F,Conciliacao!BB15,df_extratos!G:G,"DEBITO")+SUMIFS(df_extratos!I:I,df_extratos!F:F,Conciliacao!A15,df_extratos!G:G,"DEBITO")+SUMIFS(df_extratos!I:I,df_extratos!F:F,Conciliacao!BC15,df_extratos!G:G,"DEBITO")+SUMIFS(df_extratos!I:I,df_extratos!F:F,Conciliacao!BD15,df_extratos!G:G,"DEBITO")+SUMIFS(df_extratos!I:I,df_extratos!F:F,Conciliacao!BE15,df_extratos!G:G,"DEBITO")</f>
        <v>-30</v>
      </c>
      <c r="L15" s="11">
        <f t="shared" si="1"/>
        <v>-30</v>
      </c>
      <c r="M15" s="25">
        <f>SUMIFS(df_ajustes_conciliaco!D:D,df_ajustes_conciliaco!C:C,Conciliacao!A15)</f>
        <v>0</v>
      </c>
      <c r="N15" s="22">
        <f t="shared" si="2"/>
        <v>-30</v>
      </c>
      <c r="BB15" s="20">
        <v>45671.5</v>
      </c>
      <c r="BC15" s="20">
        <v>45671.125</v>
      </c>
      <c r="BD15" s="20">
        <v>45671.541666666657</v>
      </c>
      <c r="BE15" s="20">
        <v>45671.625</v>
      </c>
    </row>
    <row r="16" spans="1:57" x14ac:dyDescent="0.3">
      <c r="A16" s="5">
        <f t="shared" si="3"/>
        <v>45672</v>
      </c>
      <c r="B16" s="3">
        <f>-SUMIFS(df_extrato_zig!G:G,df_extrato_zig!E:E,Conciliacao!A16,df_extrato_zig!D:D,"Saque")-SUMIFS(df_extrato_zig!G:G,df_extrato_zig!E:E,Conciliacao!A16,df_extrato_zig!D:D,"Antecipação")</f>
        <v>0</v>
      </c>
      <c r="C16" s="3">
        <f>SUMIFS(df_extrato_zig!E:E,df_extrato_zig!L:L,Conciliacao!A16,df_extrato_zig!F:F,"DINHEIRO")</f>
        <v>0</v>
      </c>
      <c r="D16" s="3">
        <f>SUMIFS(view_parc_agrup!H:H,view_parc_agrup!G:G,Conciliacao!A16)</f>
        <v>0</v>
      </c>
      <c r="E16" s="6">
        <f>SUMIFS(df_mutuos!I:I,df_mutuos!B:B,Conciliacao!A16)</f>
        <v>0</v>
      </c>
      <c r="F16" s="7">
        <f>SUMIFS(df_extratos!I:I,df_extratos!F:F,Conciliacao!BB16,df_extratos!G:G,"CREDITO")+SUMIFS(df_extratos!I:I,df_extratos!F:F,Conciliacao!A16,df_extratos!G:G,"CREDITO")+SUMIFS(df_extratos!I:I,df_extratos!F:F,Conciliacao!BC16,df_extratos!G:G,"CREDITO")+SUMIFS(df_extratos!I:I,df_extratos!F:F,Conciliacao!BD16,df_extratos!G:G,"CREDITO")+SUMIFS(df_extratos!I:I,df_extratos!F:F,Conciliacao!BE16,df_extratos!G:G,"CREDITO")</f>
        <v>0</v>
      </c>
      <c r="G16" s="9">
        <f t="shared" si="0"/>
        <v>0</v>
      </c>
      <c r="H16" s="4">
        <f>SUMIFS(df_blueme_sem_parcelamento!E:E,df_blueme_sem_parcelamento!H:H,Conciliacao!A16)*(-1)</f>
        <v>-1024.49</v>
      </c>
      <c r="I16" s="4">
        <f>SUMIFS(df_blueme_com_parcelamento!J:J,df_blueme_com_parcelamento!M:M,Conciliacao!A16)*(-1)</f>
        <v>0</v>
      </c>
      <c r="J16" s="8">
        <f>SUMIFS(df_mutuos!J:J,df_mutuos!B:B,Conciliacao!A16)*(-1)</f>
        <v>0</v>
      </c>
      <c r="K16" s="10">
        <f>SUMIFS(df_extratos!I:I,df_extratos!F:F,Conciliacao!BB16,df_extratos!G:G,"DEBITO")+SUMIFS(df_extratos!I:I,df_extratos!F:F,Conciliacao!A16,df_extratos!G:G,"DEBITO")+SUMIFS(df_extratos!I:I,df_extratos!F:F,Conciliacao!BC16,df_extratos!G:G,"DEBITO")+SUMIFS(df_extratos!I:I,df_extratos!F:F,Conciliacao!BD16,df_extratos!G:G,"DEBITO")+SUMIFS(df_extratos!I:I,df_extratos!F:F,Conciliacao!BE16,df_extratos!G:G,"DEBITO")</f>
        <v>-1024.49</v>
      </c>
      <c r="L16" s="11">
        <f t="shared" si="1"/>
        <v>0</v>
      </c>
      <c r="M16" s="25">
        <f>SUMIFS(df_ajustes_conciliaco!D:D,df_ajustes_conciliaco!C:C,Conciliacao!A16)</f>
        <v>0</v>
      </c>
      <c r="N16" s="22">
        <f t="shared" si="2"/>
        <v>0</v>
      </c>
      <c r="BB16" s="20">
        <v>45672.5</v>
      </c>
      <c r="BC16" s="20">
        <v>45672.125</v>
      </c>
      <c r="BD16" s="20">
        <v>45672.541666666657</v>
      </c>
      <c r="BE16" s="20">
        <v>45672.625</v>
      </c>
    </row>
    <row r="17" spans="1:57" x14ac:dyDescent="0.3">
      <c r="A17" s="5">
        <f t="shared" si="3"/>
        <v>45673</v>
      </c>
      <c r="B17" s="3">
        <f>-SUMIFS(df_extrato_zig!G:G,df_extrato_zig!E:E,Conciliacao!A17,df_extrato_zig!D:D,"Saque")-SUMIFS(df_extrato_zig!G:G,df_extrato_zig!E:E,Conciliacao!A17,df_extrato_zig!D:D,"Antecipação")</f>
        <v>0</v>
      </c>
      <c r="C17" s="3">
        <f>SUMIFS(df_extrato_zig!E:E,df_extrato_zig!L:L,Conciliacao!A17,df_extrato_zig!F:F,"DINHEIRO")</f>
        <v>0</v>
      </c>
      <c r="D17" s="3">
        <f>SUMIFS(view_parc_agrup!H:H,view_parc_agrup!G:G,Conciliacao!A17)</f>
        <v>0</v>
      </c>
      <c r="E17" s="6">
        <f>SUMIFS(df_mutuos!I:I,df_mutuos!B:B,Conciliacao!A17)</f>
        <v>0</v>
      </c>
      <c r="F17" s="7">
        <f>SUMIFS(df_extratos!I:I,df_extratos!F:F,Conciliacao!BB17,df_extratos!G:G,"CREDITO")+SUMIFS(df_extratos!I:I,df_extratos!F:F,Conciliacao!A17,df_extratos!G:G,"CREDITO")+SUMIFS(df_extratos!I:I,df_extratos!F:F,Conciliacao!BC17,df_extratos!G:G,"CREDITO")+SUMIFS(df_extratos!I:I,df_extratos!F:F,Conciliacao!BD17,df_extratos!G:G,"CREDITO")+SUMIFS(df_extratos!I:I,df_extratos!F:F,Conciliacao!BE17,df_extratos!G:G,"CREDITO")</f>
        <v>0</v>
      </c>
      <c r="G17" s="9">
        <f t="shared" si="0"/>
        <v>0</v>
      </c>
      <c r="H17" s="4">
        <f>SUMIFS(df_blueme_sem_parcelamento!E:E,df_blueme_sem_parcelamento!H:H,Conciliacao!A17)*(-1)</f>
        <v>0</v>
      </c>
      <c r="I17" s="4">
        <f>SUMIFS(df_blueme_com_parcelamento!J:J,df_blueme_com_parcelamento!M:M,Conciliacao!A17)*(-1)</f>
        <v>0</v>
      </c>
      <c r="J17" s="8">
        <f>SUMIFS(df_mutuos!J:J,df_mutuos!B:B,Conciliacao!A17)*(-1)</f>
        <v>0</v>
      </c>
      <c r="K17" s="10">
        <f>SUMIFS(df_extratos!I:I,df_extratos!F:F,Conciliacao!BB17,df_extratos!G:G,"DEBITO")+SUMIFS(df_extratos!I:I,df_extratos!F:F,Conciliacao!A17,df_extratos!G:G,"DEBITO")+SUMIFS(df_extratos!I:I,df_extratos!F:F,Conciliacao!BC17,df_extratos!G:G,"DEBITO")+SUMIFS(df_extratos!I:I,df_extratos!F:F,Conciliacao!BD17,df_extratos!G:G,"DEBITO")+SUMIFS(df_extratos!I:I,df_extratos!F:F,Conciliacao!BE17,df_extratos!G:G,"DEBITO")</f>
        <v>0</v>
      </c>
      <c r="L17" s="11">
        <f t="shared" si="1"/>
        <v>0</v>
      </c>
      <c r="M17" s="25">
        <f>SUMIFS(df_ajustes_conciliaco!D:D,df_ajustes_conciliaco!C:C,Conciliacao!A17)</f>
        <v>0</v>
      </c>
      <c r="N17" s="22">
        <f t="shared" si="2"/>
        <v>0</v>
      </c>
      <c r="BB17" s="20">
        <v>45673.5</v>
      </c>
      <c r="BC17" s="20">
        <v>45673.125</v>
      </c>
      <c r="BD17" s="20">
        <v>45673.541666666657</v>
      </c>
      <c r="BE17" s="20">
        <v>45673.625</v>
      </c>
    </row>
    <row r="18" spans="1:57" x14ac:dyDescent="0.3">
      <c r="A18" s="5">
        <f t="shared" si="3"/>
        <v>45674</v>
      </c>
      <c r="B18" s="3">
        <f>-SUMIFS(df_extrato_zig!G:G,df_extrato_zig!E:E,Conciliacao!A18,df_extrato_zig!D:D,"Saque")-SUMIFS(df_extrato_zig!G:G,df_extrato_zig!E:E,Conciliacao!A18,df_extrato_zig!D:D,"Antecipação")</f>
        <v>0</v>
      </c>
      <c r="C18" s="3">
        <f>SUMIFS(df_extrato_zig!E:E,df_extrato_zig!L:L,Conciliacao!A18,df_extrato_zig!F:F,"DINHEIRO")</f>
        <v>0</v>
      </c>
      <c r="D18" s="3">
        <f>SUMIFS(view_parc_agrup!H:H,view_parc_agrup!G:G,Conciliacao!A18)</f>
        <v>0</v>
      </c>
      <c r="E18" s="6">
        <f>SUMIFS(df_mutuos!I:I,df_mutuos!B:B,Conciliacao!A18)</f>
        <v>0</v>
      </c>
      <c r="F18" s="7">
        <f>SUMIFS(df_extratos!I:I,df_extratos!F:F,Conciliacao!BB18,df_extratos!G:G,"CREDITO")+SUMIFS(df_extratos!I:I,df_extratos!F:F,Conciliacao!A18,df_extratos!G:G,"CREDITO")+SUMIFS(df_extratos!I:I,df_extratos!F:F,Conciliacao!BC18,df_extratos!G:G,"CREDITO")+SUMIFS(df_extratos!I:I,df_extratos!F:F,Conciliacao!BD18,df_extratos!G:G,"CREDITO")+SUMIFS(df_extratos!I:I,df_extratos!F:F,Conciliacao!BE18,df_extratos!G:G,"CREDITO")</f>
        <v>0</v>
      </c>
      <c r="G18" s="9">
        <f t="shared" si="0"/>
        <v>0</v>
      </c>
      <c r="H18" s="4">
        <f>SUMIFS(df_blueme_sem_parcelamento!E:E,df_blueme_sem_parcelamento!H:H,Conciliacao!A18)*(-1)</f>
        <v>0</v>
      </c>
      <c r="I18" s="4">
        <f>SUMIFS(df_blueme_com_parcelamento!J:J,df_blueme_com_parcelamento!M:M,Conciliacao!A18)*(-1)</f>
        <v>0</v>
      </c>
      <c r="J18" s="8">
        <f>SUMIFS(df_mutuos!J:J,df_mutuos!B:B,Conciliacao!A18)*(-1)</f>
        <v>0</v>
      </c>
      <c r="K18" s="10">
        <f>SUMIFS(df_extratos!I:I,df_extratos!F:F,Conciliacao!BB18,df_extratos!G:G,"DEBITO")+SUMIFS(df_extratos!I:I,df_extratos!F:F,Conciliacao!A18,df_extratos!G:G,"DEBITO")+SUMIFS(df_extratos!I:I,df_extratos!F:F,Conciliacao!BC18,df_extratos!G:G,"DEBITO")+SUMIFS(df_extratos!I:I,df_extratos!F:F,Conciliacao!BD18,df_extratos!G:G,"DEBITO")+SUMIFS(df_extratos!I:I,df_extratos!F:F,Conciliacao!BE18,df_extratos!G:G,"DEBITO")</f>
        <v>0</v>
      </c>
      <c r="L18" s="11">
        <f t="shared" si="1"/>
        <v>0</v>
      </c>
      <c r="M18" s="25">
        <f>SUMIFS(df_ajustes_conciliaco!D:D,df_ajustes_conciliaco!C:C,Conciliacao!A18)</f>
        <v>0</v>
      </c>
      <c r="N18" s="22">
        <f t="shared" si="2"/>
        <v>0</v>
      </c>
      <c r="BB18" s="20">
        <v>45674.5</v>
      </c>
      <c r="BC18" s="20">
        <v>45674.125</v>
      </c>
      <c r="BD18" s="20">
        <v>45674.541666666657</v>
      </c>
      <c r="BE18" s="20">
        <v>45674.625</v>
      </c>
    </row>
    <row r="19" spans="1:57" x14ac:dyDescent="0.3">
      <c r="A19" s="5">
        <f t="shared" si="3"/>
        <v>45675</v>
      </c>
      <c r="B19" s="3">
        <f>-SUMIFS(df_extrato_zig!G:G,df_extrato_zig!E:E,Conciliacao!A19,df_extrato_zig!D:D,"Saque")-SUMIFS(df_extrato_zig!G:G,df_extrato_zig!E:E,Conciliacao!A19,df_extrato_zig!D:D,"Antecipação")</f>
        <v>0</v>
      </c>
      <c r="C19" s="3">
        <f>SUMIFS(df_extrato_zig!E:E,df_extrato_zig!L:L,Conciliacao!A19,df_extrato_zig!F:F,"DINHEIRO")</f>
        <v>0</v>
      </c>
      <c r="D19" s="3">
        <f>SUMIFS(view_parc_agrup!H:H,view_parc_agrup!G:G,Conciliacao!A19)</f>
        <v>0</v>
      </c>
      <c r="E19" s="6">
        <f>SUMIFS(df_mutuos!I:I,df_mutuos!B:B,Conciliacao!A19)</f>
        <v>0</v>
      </c>
      <c r="F19" s="7">
        <f>SUMIFS(df_extratos!I:I,df_extratos!F:F,Conciliacao!BB19,df_extratos!G:G,"CREDITO")+SUMIFS(df_extratos!I:I,df_extratos!F:F,Conciliacao!A19,df_extratos!G:G,"CREDITO")+SUMIFS(df_extratos!I:I,df_extratos!F:F,Conciliacao!BC19,df_extratos!G:G,"CREDITO")+SUMIFS(df_extratos!I:I,df_extratos!F:F,Conciliacao!BD19,df_extratos!G:G,"CREDITO")+SUMIFS(df_extratos!I:I,df_extratos!F:F,Conciliacao!BE19,df_extratos!G:G,"CREDITO")</f>
        <v>0</v>
      </c>
      <c r="G19" s="9">
        <f t="shared" si="0"/>
        <v>0</v>
      </c>
      <c r="H19" s="4">
        <f>SUMIFS(df_blueme_sem_parcelamento!E:E,df_blueme_sem_parcelamento!H:H,Conciliacao!A19)*(-1)</f>
        <v>0</v>
      </c>
      <c r="I19" s="4">
        <f>SUMIFS(df_blueme_com_parcelamento!J:J,df_blueme_com_parcelamento!M:M,Conciliacao!A19)*(-1)</f>
        <v>0</v>
      </c>
      <c r="J19" s="8">
        <f>SUMIFS(df_mutuos!J:J,df_mutuos!B:B,Conciliacao!A19)*(-1)</f>
        <v>0</v>
      </c>
      <c r="K19" s="10">
        <f>SUMIFS(df_extratos!I:I,df_extratos!F:F,Conciliacao!BB19,df_extratos!G:G,"DEBITO")+SUMIFS(df_extratos!I:I,df_extratos!F:F,Conciliacao!A19,df_extratos!G:G,"DEBITO")+SUMIFS(df_extratos!I:I,df_extratos!F:F,Conciliacao!BC19,df_extratos!G:G,"DEBITO")+SUMIFS(df_extratos!I:I,df_extratos!F:F,Conciliacao!BD19,df_extratos!G:G,"DEBITO")+SUMIFS(df_extratos!I:I,df_extratos!F:F,Conciliacao!BE19,df_extratos!G:G,"DEBITO")</f>
        <v>0</v>
      </c>
      <c r="L19" s="11">
        <f t="shared" si="1"/>
        <v>0</v>
      </c>
      <c r="M19" s="25">
        <f>SUMIFS(df_ajustes_conciliaco!D:D,df_ajustes_conciliaco!C:C,Conciliacao!A19)</f>
        <v>0</v>
      </c>
      <c r="N19" s="22">
        <f t="shared" si="2"/>
        <v>0</v>
      </c>
      <c r="BB19" s="20">
        <v>45675.5</v>
      </c>
      <c r="BC19" s="20">
        <v>45675.125</v>
      </c>
      <c r="BD19" s="20">
        <v>45675.541666666657</v>
      </c>
      <c r="BE19" s="20">
        <v>45675.625</v>
      </c>
    </row>
    <row r="20" spans="1:57" x14ac:dyDescent="0.3">
      <c r="A20" s="5">
        <f t="shared" si="3"/>
        <v>45676</v>
      </c>
      <c r="B20" s="3">
        <f>-SUMIFS(df_extrato_zig!G:G,df_extrato_zig!E:E,Conciliacao!A20,df_extrato_zig!D:D,"Saque")-SUMIFS(df_extrato_zig!G:G,df_extrato_zig!E:E,Conciliacao!A20,df_extrato_zig!D:D,"Antecipação")</f>
        <v>0</v>
      </c>
      <c r="C20" s="3">
        <f>SUMIFS(df_extrato_zig!E:E,df_extrato_zig!L:L,Conciliacao!A20,df_extrato_zig!F:F,"DINHEIRO")</f>
        <v>0</v>
      </c>
      <c r="D20" s="3">
        <f>SUMIFS(view_parc_agrup!H:H,view_parc_agrup!G:G,Conciliacao!A20)</f>
        <v>0</v>
      </c>
      <c r="E20" s="6">
        <f>SUMIFS(df_mutuos!I:I,df_mutuos!B:B,Conciliacao!A20)</f>
        <v>0</v>
      </c>
      <c r="F20" s="7">
        <f>SUMIFS(df_extratos!I:I,df_extratos!F:F,Conciliacao!BB20,df_extratos!G:G,"CREDITO")+SUMIFS(df_extratos!I:I,df_extratos!F:F,Conciliacao!A20,df_extratos!G:G,"CREDITO")+SUMIFS(df_extratos!I:I,df_extratos!F:F,Conciliacao!BC20,df_extratos!G:G,"CREDITO")+SUMIFS(df_extratos!I:I,df_extratos!F:F,Conciliacao!BD20,df_extratos!G:G,"CREDITO")+SUMIFS(df_extratos!I:I,df_extratos!F:F,Conciliacao!BE20,df_extratos!G:G,"CREDITO")</f>
        <v>0</v>
      </c>
      <c r="G20" s="9">
        <f t="shared" si="0"/>
        <v>0</v>
      </c>
      <c r="H20" s="4">
        <f>SUMIFS(df_blueme_sem_parcelamento!E:E,df_blueme_sem_parcelamento!H:H,Conciliacao!A20)*(-1)</f>
        <v>0</v>
      </c>
      <c r="I20" s="4">
        <f>SUMIFS(df_blueme_com_parcelamento!J:J,df_blueme_com_parcelamento!M:M,Conciliacao!A20)*(-1)</f>
        <v>0</v>
      </c>
      <c r="J20" s="8">
        <f>SUMIFS(df_mutuos!J:J,df_mutuos!B:B,Conciliacao!A20)*(-1)</f>
        <v>0</v>
      </c>
      <c r="K20" s="10">
        <f>SUMIFS(df_extratos!I:I,df_extratos!F:F,Conciliacao!BB20,df_extratos!G:G,"DEBITO")+SUMIFS(df_extratos!I:I,df_extratos!F:F,Conciliacao!A20,df_extratos!G:G,"DEBITO")+SUMIFS(df_extratos!I:I,df_extratos!F:F,Conciliacao!BC20,df_extratos!G:G,"DEBITO")+SUMIFS(df_extratos!I:I,df_extratos!F:F,Conciliacao!BD20,df_extratos!G:G,"DEBITO")+SUMIFS(df_extratos!I:I,df_extratos!F:F,Conciliacao!BE20,df_extratos!G:G,"DEBITO")</f>
        <v>0</v>
      </c>
      <c r="L20" s="11">
        <f t="shared" si="1"/>
        <v>0</v>
      </c>
      <c r="M20" s="25">
        <f>SUMIFS(df_ajustes_conciliaco!D:D,df_ajustes_conciliaco!C:C,Conciliacao!A20)</f>
        <v>0</v>
      </c>
      <c r="N20" s="22">
        <f t="shared" si="2"/>
        <v>0</v>
      </c>
      <c r="BB20" s="20">
        <v>45676.5</v>
      </c>
      <c r="BC20" s="20">
        <v>45676.125</v>
      </c>
      <c r="BD20" s="20">
        <v>45676.541666666657</v>
      </c>
      <c r="BE20" s="20">
        <v>45676.625</v>
      </c>
    </row>
    <row r="21" spans="1:57" x14ac:dyDescent="0.3">
      <c r="A21" s="5">
        <f t="shared" si="3"/>
        <v>45677</v>
      </c>
      <c r="B21" s="3">
        <f>-SUMIFS(df_extrato_zig!G:G,df_extrato_zig!E:E,Conciliacao!A21,df_extrato_zig!D:D,"Saque")-SUMIFS(df_extrato_zig!G:G,df_extrato_zig!E:E,Conciliacao!A21,df_extrato_zig!D:D,"Antecipação")</f>
        <v>0</v>
      </c>
      <c r="C21" s="3">
        <f>SUMIFS(df_extrato_zig!E:E,df_extrato_zig!L:L,Conciliacao!A21,df_extrato_zig!F:F,"DINHEIRO")</f>
        <v>0</v>
      </c>
      <c r="D21" s="3">
        <f>SUMIFS(view_parc_agrup!H:H,view_parc_agrup!G:G,Conciliacao!A21)</f>
        <v>373.96</v>
      </c>
      <c r="E21" s="6">
        <f>SUMIFS(df_mutuos!I:I,df_mutuos!B:B,Conciliacao!A21)</f>
        <v>0</v>
      </c>
      <c r="F21" s="7">
        <f>SUMIFS(df_extratos!I:I,df_extratos!F:F,Conciliacao!BB21,df_extratos!G:G,"CREDITO")+SUMIFS(df_extratos!I:I,df_extratos!F:F,Conciliacao!A21,df_extratos!G:G,"CREDITO")+SUMIFS(df_extratos!I:I,df_extratos!F:F,Conciliacao!BC21,df_extratos!G:G,"CREDITO")+SUMIFS(df_extratos!I:I,df_extratos!F:F,Conciliacao!BD21,df_extratos!G:G,"CREDITO")+SUMIFS(df_extratos!I:I,df_extratos!F:F,Conciliacao!BE21,df_extratos!G:G,"CREDITO")</f>
        <v>373.96</v>
      </c>
      <c r="G21" s="9">
        <f t="shared" si="0"/>
        <v>0</v>
      </c>
      <c r="H21" s="4">
        <f>SUMIFS(df_blueme_sem_parcelamento!E:E,df_blueme_sem_parcelamento!H:H,Conciliacao!A21)*(-1)</f>
        <v>-388.80999999999995</v>
      </c>
      <c r="I21" s="4">
        <f>SUMIFS(df_blueme_com_parcelamento!J:J,df_blueme_com_parcelamento!M:M,Conciliacao!A21)*(-1)</f>
        <v>0</v>
      </c>
      <c r="J21" s="8">
        <f>SUMIFS(df_mutuos!J:J,df_mutuos!B:B,Conciliacao!A21)*(-1)</f>
        <v>0</v>
      </c>
      <c r="K21" s="10">
        <f>SUMIFS(df_extratos!I:I,df_extratos!F:F,Conciliacao!BB21,df_extratos!G:G,"DEBITO")+SUMIFS(df_extratos!I:I,df_extratos!F:F,Conciliacao!A21,df_extratos!G:G,"DEBITO")+SUMIFS(df_extratos!I:I,df_extratos!F:F,Conciliacao!BC21,df_extratos!G:G,"DEBITO")+SUMIFS(df_extratos!I:I,df_extratos!F:F,Conciliacao!BD21,df_extratos!G:G,"DEBITO")+SUMIFS(df_extratos!I:I,df_extratos!F:F,Conciliacao!BE21,df_extratos!G:G,"DEBITO")</f>
        <v>-388.81</v>
      </c>
      <c r="L21" s="11">
        <f t="shared" si="1"/>
        <v>0</v>
      </c>
      <c r="M21" s="25">
        <f>SUMIFS(df_ajustes_conciliaco!D:D,df_ajustes_conciliaco!C:C,Conciliacao!A21)</f>
        <v>0</v>
      </c>
      <c r="N21" s="22">
        <f t="shared" si="2"/>
        <v>0</v>
      </c>
      <c r="BB21" s="20">
        <v>45677.5</v>
      </c>
      <c r="BC21" s="20">
        <v>45677.125</v>
      </c>
      <c r="BD21" s="20">
        <v>45677.541666666657</v>
      </c>
      <c r="BE21" s="20">
        <v>45677.625</v>
      </c>
    </row>
    <row r="22" spans="1:57" x14ac:dyDescent="0.3">
      <c r="A22" s="5">
        <f t="shared" si="3"/>
        <v>45678</v>
      </c>
      <c r="B22" s="3">
        <f>-SUMIFS(df_extrato_zig!G:G,df_extrato_zig!E:E,Conciliacao!A22,df_extrato_zig!D:D,"Saque")-SUMIFS(df_extrato_zig!G:G,df_extrato_zig!E:E,Conciliacao!A22,df_extrato_zig!D:D,"Antecipação")</f>
        <v>0</v>
      </c>
      <c r="C22" s="3">
        <f>SUMIFS(df_extrato_zig!E:E,df_extrato_zig!L:L,Conciliacao!A22,df_extrato_zig!F:F,"DINHEIRO")</f>
        <v>0</v>
      </c>
      <c r="D22" s="3">
        <f>SUMIFS(view_parc_agrup!H:H,view_parc_agrup!G:G,Conciliacao!A22)</f>
        <v>0</v>
      </c>
      <c r="E22" s="6">
        <f>SUMIFS(df_mutuos!I:I,df_mutuos!B:B,Conciliacao!A22)</f>
        <v>0</v>
      </c>
      <c r="F22" s="7">
        <f>SUMIFS(df_extratos!I:I,df_extratos!F:F,Conciliacao!BB22,df_extratos!G:G,"CREDITO")+SUMIFS(df_extratos!I:I,df_extratos!F:F,Conciliacao!A22,df_extratos!G:G,"CREDITO")+SUMIFS(df_extratos!I:I,df_extratos!F:F,Conciliacao!BC22,df_extratos!G:G,"CREDITO")+SUMIFS(df_extratos!I:I,df_extratos!F:F,Conciliacao!BD22,df_extratos!G:G,"CREDITO")+SUMIFS(df_extratos!I:I,df_extratos!F:F,Conciliacao!BE22,df_extratos!G:G,"CREDITO")</f>
        <v>0</v>
      </c>
      <c r="G22" s="9">
        <f t="shared" si="0"/>
        <v>0</v>
      </c>
      <c r="H22" s="4">
        <f>SUMIFS(df_blueme_sem_parcelamento!E:E,df_blueme_sem_parcelamento!H:H,Conciliacao!A22)*(-1)</f>
        <v>0</v>
      </c>
      <c r="I22" s="4">
        <f>SUMIFS(df_blueme_com_parcelamento!J:J,df_blueme_com_parcelamento!M:M,Conciliacao!A22)*(-1)</f>
        <v>0</v>
      </c>
      <c r="J22" s="8">
        <f>SUMIFS(df_mutuos!J:J,df_mutuos!B:B,Conciliacao!A22)*(-1)</f>
        <v>0</v>
      </c>
      <c r="K22" s="10">
        <f>SUMIFS(df_extratos!I:I,df_extratos!F:F,Conciliacao!BB22,df_extratos!G:G,"DEBITO")+SUMIFS(df_extratos!I:I,df_extratos!F:F,Conciliacao!A22,df_extratos!G:G,"DEBITO")+SUMIFS(df_extratos!I:I,df_extratos!F:F,Conciliacao!BC22,df_extratos!G:G,"DEBITO")+SUMIFS(df_extratos!I:I,df_extratos!F:F,Conciliacao!BD22,df_extratos!G:G,"DEBITO")+SUMIFS(df_extratos!I:I,df_extratos!F:F,Conciliacao!BE22,df_extratos!G:G,"DEBITO")</f>
        <v>0</v>
      </c>
      <c r="L22" s="11">
        <f t="shared" si="1"/>
        <v>0</v>
      </c>
      <c r="M22" s="25">
        <f>SUMIFS(df_ajustes_conciliaco!D:D,df_ajustes_conciliaco!C:C,Conciliacao!A22)</f>
        <v>0</v>
      </c>
      <c r="N22" s="22">
        <f t="shared" si="2"/>
        <v>0</v>
      </c>
      <c r="BB22" s="20">
        <v>45678.5</v>
      </c>
      <c r="BC22" s="20">
        <v>45678.125</v>
      </c>
      <c r="BD22" s="20">
        <v>45678.541666666657</v>
      </c>
      <c r="BE22" s="20">
        <v>45678.625</v>
      </c>
    </row>
    <row r="23" spans="1:57" x14ac:dyDescent="0.3">
      <c r="A23" s="5">
        <f t="shared" si="3"/>
        <v>45679</v>
      </c>
      <c r="B23" s="3">
        <f>-SUMIFS(df_extrato_zig!G:G,df_extrato_zig!E:E,Conciliacao!A23,df_extrato_zig!D:D,"Saque")-SUMIFS(df_extrato_zig!G:G,df_extrato_zig!E:E,Conciliacao!A23,df_extrato_zig!D:D,"Antecipação")</f>
        <v>0</v>
      </c>
      <c r="C23" s="3">
        <f>SUMIFS(df_extrato_zig!E:E,df_extrato_zig!L:L,Conciliacao!A23,df_extrato_zig!F:F,"DINHEIRO")</f>
        <v>0</v>
      </c>
      <c r="D23" s="3">
        <f>SUMIFS(view_parc_agrup!H:H,view_parc_agrup!G:G,Conciliacao!A23)</f>
        <v>0</v>
      </c>
      <c r="E23" s="6">
        <f>SUMIFS(df_mutuos!I:I,df_mutuos!B:B,Conciliacao!A23)</f>
        <v>0</v>
      </c>
      <c r="F23" s="7">
        <f>SUMIFS(df_extratos!I:I,df_extratos!F:F,Conciliacao!BB23,df_extratos!G:G,"CREDITO")+SUMIFS(df_extratos!I:I,df_extratos!F:F,Conciliacao!A23,df_extratos!G:G,"CREDITO")+SUMIFS(df_extratos!I:I,df_extratos!F:F,Conciliacao!BC23,df_extratos!G:G,"CREDITO")+SUMIFS(df_extratos!I:I,df_extratos!F:F,Conciliacao!BD23,df_extratos!G:G,"CREDITO")+SUMIFS(df_extratos!I:I,df_extratos!F:F,Conciliacao!BE23,df_extratos!G:G,"CREDITO")</f>
        <v>0</v>
      </c>
      <c r="G23" s="9">
        <f t="shared" si="0"/>
        <v>0</v>
      </c>
      <c r="H23" s="4">
        <f>SUMIFS(df_blueme_sem_parcelamento!E:E,df_blueme_sem_parcelamento!H:H,Conciliacao!A23)*(-1)</f>
        <v>0</v>
      </c>
      <c r="I23" s="4">
        <f>SUMIFS(df_blueme_com_parcelamento!J:J,df_blueme_com_parcelamento!M:M,Conciliacao!A23)*(-1)</f>
        <v>0</v>
      </c>
      <c r="J23" s="8">
        <f>SUMIFS(df_mutuos!J:J,df_mutuos!B:B,Conciliacao!A23)*(-1)</f>
        <v>0</v>
      </c>
      <c r="K23" s="10">
        <f>SUMIFS(df_extratos!I:I,df_extratos!F:F,Conciliacao!BB23,df_extratos!G:G,"DEBITO")+SUMIFS(df_extratos!I:I,df_extratos!F:F,Conciliacao!A23,df_extratos!G:G,"DEBITO")+SUMIFS(df_extratos!I:I,df_extratos!F:F,Conciliacao!BC23,df_extratos!G:G,"DEBITO")+SUMIFS(df_extratos!I:I,df_extratos!F:F,Conciliacao!BD23,df_extratos!G:G,"DEBITO")+SUMIFS(df_extratos!I:I,df_extratos!F:F,Conciliacao!BE23,df_extratos!G:G,"DEBITO")</f>
        <v>0</v>
      </c>
      <c r="L23" s="11">
        <f t="shared" si="1"/>
        <v>0</v>
      </c>
      <c r="M23" s="25">
        <f>SUMIFS(df_ajustes_conciliaco!D:D,df_ajustes_conciliaco!C:C,Conciliacao!A23)</f>
        <v>0</v>
      </c>
      <c r="N23" s="22">
        <f t="shared" si="2"/>
        <v>0</v>
      </c>
      <c r="BB23" s="20">
        <v>45679.5</v>
      </c>
      <c r="BC23" s="20">
        <v>45679.125</v>
      </c>
      <c r="BD23" s="20">
        <v>45679.541666666657</v>
      </c>
      <c r="BE23" s="20">
        <v>45679.625</v>
      </c>
    </row>
    <row r="24" spans="1:57" x14ac:dyDescent="0.3">
      <c r="A24" s="5">
        <f t="shared" si="3"/>
        <v>45680</v>
      </c>
      <c r="B24" s="3">
        <f>-SUMIFS(df_extrato_zig!G:G,df_extrato_zig!E:E,Conciliacao!A24,df_extrato_zig!D:D,"Saque")-SUMIFS(df_extrato_zig!G:G,df_extrato_zig!E:E,Conciliacao!A24,df_extrato_zig!D:D,"Antecipação")</f>
        <v>0</v>
      </c>
      <c r="C24" s="3">
        <f>SUMIFS(df_extrato_zig!E:E,df_extrato_zig!L:L,Conciliacao!A24,df_extrato_zig!F:F,"DINHEIRO")</f>
        <v>0</v>
      </c>
      <c r="D24" s="3">
        <f>SUMIFS(view_parc_agrup!H:H,view_parc_agrup!G:G,Conciliacao!A24)</f>
        <v>0</v>
      </c>
      <c r="E24" s="6">
        <f>SUMIFS(df_mutuos!I:I,df_mutuos!B:B,Conciliacao!A24)</f>
        <v>0</v>
      </c>
      <c r="F24" s="7">
        <f>SUMIFS(df_extratos!I:I,df_extratos!F:F,Conciliacao!BB24,df_extratos!G:G,"CREDITO")+SUMIFS(df_extratos!I:I,df_extratos!F:F,Conciliacao!A24,df_extratos!G:G,"CREDITO")+SUMIFS(df_extratos!I:I,df_extratos!F:F,Conciliacao!BC24,df_extratos!G:G,"CREDITO")+SUMIFS(df_extratos!I:I,df_extratos!F:F,Conciliacao!BD24,df_extratos!G:G,"CREDITO")+SUMIFS(df_extratos!I:I,df_extratos!F:F,Conciliacao!BE24,df_extratos!G:G,"CREDITO")</f>
        <v>0</v>
      </c>
      <c r="G24" s="9">
        <f t="shared" si="0"/>
        <v>0</v>
      </c>
      <c r="H24" s="4">
        <f>SUMIFS(df_blueme_sem_parcelamento!E:E,df_blueme_sem_parcelamento!H:H,Conciliacao!A24)*(-1)</f>
        <v>0</v>
      </c>
      <c r="I24" s="4">
        <f>SUMIFS(df_blueme_com_parcelamento!J:J,df_blueme_com_parcelamento!M:M,Conciliacao!A24)*(-1)</f>
        <v>0</v>
      </c>
      <c r="J24" s="8">
        <f>SUMIFS(df_mutuos!J:J,df_mutuos!B:B,Conciliacao!A24)*(-1)</f>
        <v>0</v>
      </c>
      <c r="K24" s="10">
        <f>SUMIFS(df_extratos!I:I,df_extratos!F:F,Conciliacao!BB24,df_extratos!G:G,"DEBITO")+SUMIFS(df_extratos!I:I,df_extratos!F:F,Conciliacao!A24,df_extratos!G:G,"DEBITO")+SUMIFS(df_extratos!I:I,df_extratos!F:F,Conciliacao!BC24,df_extratos!G:G,"DEBITO")+SUMIFS(df_extratos!I:I,df_extratos!F:F,Conciliacao!BD24,df_extratos!G:G,"DEBITO")+SUMIFS(df_extratos!I:I,df_extratos!F:F,Conciliacao!BE24,df_extratos!G:G,"DEBITO")</f>
        <v>0</v>
      </c>
      <c r="L24" s="11">
        <f t="shared" si="1"/>
        <v>0</v>
      </c>
      <c r="M24" s="25">
        <f>SUMIFS(df_ajustes_conciliaco!D:D,df_ajustes_conciliaco!C:C,Conciliacao!A24)</f>
        <v>0</v>
      </c>
      <c r="N24" s="22">
        <f t="shared" si="2"/>
        <v>0</v>
      </c>
      <c r="BB24" s="20">
        <v>45680.5</v>
      </c>
      <c r="BC24" s="20">
        <v>45680.125</v>
      </c>
      <c r="BD24" s="20">
        <v>45680.541666666657</v>
      </c>
      <c r="BE24" s="20">
        <v>45680.625</v>
      </c>
    </row>
    <row r="25" spans="1:57" x14ac:dyDescent="0.3">
      <c r="A25" s="5">
        <f t="shared" si="3"/>
        <v>45681</v>
      </c>
      <c r="B25" s="3">
        <f>-SUMIFS(df_extrato_zig!G:G,df_extrato_zig!E:E,Conciliacao!A25,df_extrato_zig!D:D,"Saque")-SUMIFS(df_extrato_zig!G:G,df_extrato_zig!E:E,Conciliacao!A25,df_extrato_zig!D:D,"Antecipação")</f>
        <v>0</v>
      </c>
      <c r="C25" s="3">
        <f>SUMIFS(df_extrato_zig!E:E,df_extrato_zig!L:L,Conciliacao!A25,df_extrato_zig!F:F,"DINHEIRO")</f>
        <v>0</v>
      </c>
      <c r="D25" s="3">
        <f>SUMIFS(view_parc_agrup!H:H,view_parc_agrup!G:G,Conciliacao!A25)</f>
        <v>0</v>
      </c>
      <c r="E25" s="6">
        <f>SUMIFS(df_mutuos!I:I,df_mutuos!B:B,Conciliacao!A25)</f>
        <v>0</v>
      </c>
      <c r="F25" s="7">
        <f>SUMIFS(df_extratos!I:I,df_extratos!F:F,Conciliacao!BB25,df_extratos!G:G,"CREDITO")+SUMIFS(df_extratos!I:I,df_extratos!F:F,Conciliacao!A25,df_extratos!G:G,"CREDITO")+SUMIFS(df_extratos!I:I,df_extratos!F:F,Conciliacao!BC25,df_extratos!G:G,"CREDITO")+SUMIFS(df_extratos!I:I,df_extratos!F:F,Conciliacao!BD25,df_extratos!G:G,"CREDITO")+SUMIFS(df_extratos!I:I,df_extratos!F:F,Conciliacao!BE25,df_extratos!G:G,"CREDITO")</f>
        <v>0</v>
      </c>
      <c r="G25" s="9">
        <f t="shared" si="0"/>
        <v>0</v>
      </c>
      <c r="H25" s="4">
        <f>SUMIFS(df_blueme_sem_parcelamento!E:E,df_blueme_sem_parcelamento!H:H,Conciliacao!A25)*(-1)</f>
        <v>0</v>
      </c>
      <c r="I25" s="4">
        <f>SUMIFS(df_blueme_com_parcelamento!J:J,df_blueme_com_parcelamento!M:M,Conciliacao!A25)*(-1)</f>
        <v>0</v>
      </c>
      <c r="J25" s="8">
        <f>SUMIFS(df_mutuos!J:J,df_mutuos!B:B,Conciliacao!A25)*(-1)</f>
        <v>0</v>
      </c>
      <c r="K25" s="10">
        <f>SUMIFS(df_extratos!I:I,df_extratos!F:F,Conciliacao!BB25,df_extratos!G:G,"DEBITO")+SUMIFS(df_extratos!I:I,df_extratos!F:F,Conciliacao!A25,df_extratos!G:G,"DEBITO")+SUMIFS(df_extratos!I:I,df_extratos!F:F,Conciliacao!BC25,df_extratos!G:G,"DEBITO")+SUMIFS(df_extratos!I:I,df_extratos!F:F,Conciliacao!BD25,df_extratos!G:G,"DEBITO")+SUMIFS(df_extratos!I:I,df_extratos!F:F,Conciliacao!BE25,df_extratos!G:G,"DEBITO")</f>
        <v>0</v>
      </c>
      <c r="L25" s="11">
        <f t="shared" si="1"/>
        <v>0</v>
      </c>
      <c r="M25" s="25">
        <f>SUMIFS(df_ajustes_conciliaco!D:D,df_ajustes_conciliaco!C:C,Conciliacao!A25)</f>
        <v>0</v>
      </c>
      <c r="N25" s="22">
        <f t="shared" si="2"/>
        <v>0</v>
      </c>
      <c r="BB25" s="20">
        <v>45681.5</v>
      </c>
      <c r="BC25" s="20">
        <v>45681.125</v>
      </c>
      <c r="BD25" s="20">
        <v>45681.541666666657</v>
      </c>
      <c r="BE25" s="20">
        <v>45681.625</v>
      </c>
    </row>
    <row r="26" spans="1:57" x14ac:dyDescent="0.3">
      <c r="A26" s="5">
        <f t="shared" si="3"/>
        <v>45682</v>
      </c>
      <c r="B26" s="3">
        <f>-SUMIFS(df_extrato_zig!G:G,df_extrato_zig!E:E,Conciliacao!A26,df_extrato_zig!D:D,"Saque")-SUMIFS(df_extrato_zig!G:G,df_extrato_zig!E:E,Conciliacao!A26,df_extrato_zig!D:D,"Antecipação")</f>
        <v>0</v>
      </c>
      <c r="C26" s="3">
        <f>SUMIFS(df_extrato_zig!E:E,df_extrato_zig!L:L,Conciliacao!A26,df_extrato_zig!F:F,"DINHEIRO")</f>
        <v>0</v>
      </c>
      <c r="D26" s="3">
        <f>SUMIFS(view_parc_agrup!H:H,view_parc_agrup!G:G,Conciliacao!A26)</f>
        <v>0</v>
      </c>
      <c r="E26" s="6">
        <f>SUMIFS(df_mutuos!I:I,df_mutuos!B:B,Conciliacao!A26)</f>
        <v>0</v>
      </c>
      <c r="F26" s="7">
        <f>SUMIFS(df_extratos!I:I,df_extratos!F:F,Conciliacao!BB26,df_extratos!G:G,"CREDITO")+SUMIFS(df_extratos!I:I,df_extratos!F:F,Conciliacao!A26,df_extratos!G:G,"CREDITO")+SUMIFS(df_extratos!I:I,df_extratos!F:F,Conciliacao!BC26,df_extratos!G:G,"CREDITO")+SUMIFS(df_extratos!I:I,df_extratos!F:F,Conciliacao!BD26,df_extratos!G:G,"CREDITO")+SUMIFS(df_extratos!I:I,df_extratos!F:F,Conciliacao!BE26,df_extratos!G:G,"CREDITO")</f>
        <v>0</v>
      </c>
      <c r="G26" s="9">
        <f t="shared" si="0"/>
        <v>0</v>
      </c>
      <c r="H26" s="4">
        <f>SUMIFS(df_blueme_sem_parcelamento!E:E,df_blueme_sem_parcelamento!H:H,Conciliacao!A26)*(-1)</f>
        <v>0</v>
      </c>
      <c r="I26" s="4">
        <f>SUMIFS(df_blueme_com_parcelamento!J:J,df_blueme_com_parcelamento!M:M,Conciliacao!A26)*(-1)</f>
        <v>0</v>
      </c>
      <c r="J26" s="8">
        <f>SUMIFS(df_mutuos!J:J,df_mutuos!B:B,Conciliacao!A26)*(-1)</f>
        <v>0</v>
      </c>
      <c r="K26" s="10">
        <f>SUMIFS(df_extratos!I:I,df_extratos!F:F,Conciliacao!BB26,df_extratos!G:G,"DEBITO")+SUMIFS(df_extratos!I:I,df_extratos!F:F,Conciliacao!A26,df_extratos!G:G,"DEBITO")+SUMIFS(df_extratos!I:I,df_extratos!F:F,Conciliacao!BC26,df_extratos!G:G,"DEBITO")+SUMIFS(df_extratos!I:I,df_extratos!F:F,Conciliacao!BD26,df_extratos!G:G,"DEBITO")+SUMIFS(df_extratos!I:I,df_extratos!F:F,Conciliacao!BE26,df_extratos!G:G,"DEBITO")</f>
        <v>0</v>
      </c>
      <c r="L26" s="11">
        <f t="shared" si="1"/>
        <v>0</v>
      </c>
      <c r="M26" s="25">
        <f>SUMIFS(df_ajustes_conciliaco!D:D,df_ajustes_conciliaco!C:C,Conciliacao!A26)</f>
        <v>0</v>
      </c>
      <c r="N26" s="22">
        <f t="shared" si="2"/>
        <v>0</v>
      </c>
      <c r="BB26" s="20">
        <v>45682.5</v>
      </c>
      <c r="BC26" s="20">
        <v>45682.125</v>
      </c>
      <c r="BD26" s="20">
        <v>45682.541666666657</v>
      </c>
      <c r="BE26" s="20">
        <v>45682.625</v>
      </c>
    </row>
    <row r="27" spans="1:57" x14ac:dyDescent="0.3">
      <c r="A27" s="5">
        <f t="shared" si="3"/>
        <v>45683</v>
      </c>
      <c r="B27" s="3">
        <f>-SUMIFS(df_extrato_zig!G:G,df_extrato_zig!E:E,Conciliacao!A27,df_extrato_zig!D:D,"Saque")-SUMIFS(df_extrato_zig!G:G,df_extrato_zig!E:E,Conciliacao!A27,df_extrato_zig!D:D,"Antecipação")</f>
        <v>0</v>
      </c>
      <c r="C27" s="3">
        <f>SUMIFS(df_extrato_zig!E:E,df_extrato_zig!L:L,Conciliacao!A27,df_extrato_zig!F:F,"DINHEIRO")</f>
        <v>0</v>
      </c>
      <c r="D27" s="3">
        <f>SUMIFS(view_parc_agrup!H:H,view_parc_agrup!G:G,Conciliacao!A27)</f>
        <v>0</v>
      </c>
      <c r="E27" s="6">
        <f>SUMIFS(df_mutuos!I:I,df_mutuos!B:B,Conciliacao!A27)</f>
        <v>0</v>
      </c>
      <c r="F27" s="7">
        <f>SUMIFS(df_extratos!I:I,df_extratos!F:F,Conciliacao!BB27,df_extratos!G:G,"CREDITO")+SUMIFS(df_extratos!I:I,df_extratos!F:F,Conciliacao!A27,df_extratos!G:G,"CREDITO")+SUMIFS(df_extratos!I:I,df_extratos!F:F,Conciliacao!BC27,df_extratos!G:G,"CREDITO")+SUMIFS(df_extratos!I:I,df_extratos!F:F,Conciliacao!BD27,df_extratos!G:G,"CREDITO")+SUMIFS(df_extratos!I:I,df_extratos!F:F,Conciliacao!BE27,df_extratos!G:G,"CREDITO")</f>
        <v>0</v>
      </c>
      <c r="G27" s="9">
        <f t="shared" si="0"/>
        <v>0</v>
      </c>
      <c r="H27" s="4">
        <f>SUMIFS(df_blueme_sem_parcelamento!E:E,df_blueme_sem_parcelamento!H:H,Conciliacao!A27)*(-1)</f>
        <v>0</v>
      </c>
      <c r="I27" s="4">
        <f>SUMIFS(df_blueme_com_parcelamento!J:J,df_blueme_com_parcelamento!M:M,Conciliacao!A27)*(-1)</f>
        <v>0</v>
      </c>
      <c r="J27" s="8">
        <f>SUMIFS(df_mutuos!J:J,df_mutuos!B:B,Conciliacao!A27)*(-1)</f>
        <v>0</v>
      </c>
      <c r="K27" s="10">
        <f>SUMIFS(df_extratos!I:I,df_extratos!F:F,Conciliacao!BB27,df_extratos!G:G,"DEBITO")+SUMIFS(df_extratos!I:I,df_extratos!F:F,Conciliacao!A27,df_extratos!G:G,"DEBITO")+SUMIFS(df_extratos!I:I,df_extratos!F:F,Conciliacao!BC27,df_extratos!G:G,"DEBITO")+SUMIFS(df_extratos!I:I,df_extratos!F:F,Conciliacao!BD27,df_extratos!G:G,"DEBITO")+SUMIFS(df_extratos!I:I,df_extratos!F:F,Conciliacao!BE27,df_extratos!G:G,"DEBITO")</f>
        <v>0</v>
      </c>
      <c r="L27" s="11">
        <f t="shared" si="1"/>
        <v>0</v>
      </c>
      <c r="M27" s="25">
        <f>SUMIFS(df_ajustes_conciliaco!D:D,df_ajustes_conciliaco!C:C,Conciliacao!A27)</f>
        <v>0</v>
      </c>
      <c r="N27" s="22">
        <f t="shared" si="2"/>
        <v>0</v>
      </c>
      <c r="BB27" s="20">
        <v>45683.5</v>
      </c>
      <c r="BC27" s="20">
        <v>45683.125</v>
      </c>
      <c r="BD27" s="20">
        <v>45683.541666666657</v>
      </c>
      <c r="BE27" s="20">
        <v>45683.625</v>
      </c>
    </row>
    <row r="28" spans="1:57" x14ac:dyDescent="0.3">
      <c r="A28" s="5">
        <f t="shared" si="3"/>
        <v>45684</v>
      </c>
      <c r="B28" s="3">
        <f>-SUMIFS(df_extrato_zig!G:G,df_extrato_zig!E:E,Conciliacao!A28,df_extrato_zig!D:D,"Saque")-SUMIFS(df_extrato_zig!G:G,df_extrato_zig!E:E,Conciliacao!A28,df_extrato_zig!D:D,"Antecipação")</f>
        <v>0</v>
      </c>
      <c r="C28" s="3">
        <f>SUMIFS(df_extrato_zig!E:E,df_extrato_zig!L:L,Conciliacao!A28,df_extrato_zig!F:F,"DINHEIRO")</f>
        <v>0</v>
      </c>
      <c r="D28" s="3">
        <f>SUMIFS(view_parc_agrup!H:H,view_parc_agrup!G:G,Conciliacao!A28)</f>
        <v>0</v>
      </c>
      <c r="E28" s="6">
        <f>SUMIFS(df_mutuos!I:I,df_mutuos!B:B,Conciliacao!A28)</f>
        <v>0</v>
      </c>
      <c r="F28" s="7">
        <f>SUMIFS(df_extratos!I:I,df_extratos!F:F,Conciliacao!BB28,df_extratos!G:G,"CREDITO")+SUMIFS(df_extratos!I:I,df_extratos!F:F,Conciliacao!A28,df_extratos!G:G,"CREDITO")+SUMIFS(df_extratos!I:I,df_extratos!F:F,Conciliacao!BC28,df_extratos!G:G,"CREDITO")+SUMIFS(df_extratos!I:I,df_extratos!F:F,Conciliacao!BD28,df_extratos!G:G,"CREDITO")+SUMIFS(df_extratos!I:I,df_extratos!F:F,Conciliacao!BE28,df_extratos!G:G,"CREDITO")</f>
        <v>0</v>
      </c>
      <c r="G28" s="9">
        <f t="shared" si="0"/>
        <v>0</v>
      </c>
      <c r="H28" s="4">
        <f>SUMIFS(df_blueme_sem_parcelamento!E:E,df_blueme_sem_parcelamento!H:H,Conciliacao!A28)*(-1)</f>
        <v>-1631.83</v>
      </c>
      <c r="I28" s="4">
        <f>SUMIFS(df_blueme_com_parcelamento!J:J,df_blueme_com_parcelamento!M:M,Conciliacao!A28)*(-1)</f>
        <v>0</v>
      </c>
      <c r="J28" s="8">
        <f>SUMIFS(df_mutuos!J:J,df_mutuos!B:B,Conciliacao!A28)*(-1)</f>
        <v>0</v>
      </c>
      <c r="K28" s="10">
        <f>SUMIFS(df_extratos!I:I,df_extratos!F:F,Conciliacao!BB28,df_extratos!G:G,"DEBITO")+SUMIFS(df_extratos!I:I,df_extratos!F:F,Conciliacao!A28,df_extratos!G:G,"DEBITO")+SUMIFS(df_extratos!I:I,df_extratos!F:F,Conciliacao!BC28,df_extratos!G:G,"DEBITO")+SUMIFS(df_extratos!I:I,df_extratos!F:F,Conciliacao!BD28,df_extratos!G:G,"DEBITO")+SUMIFS(df_extratos!I:I,df_extratos!F:F,Conciliacao!BE28,df_extratos!G:G,"DEBITO")</f>
        <v>-1631.83</v>
      </c>
      <c r="L28" s="11">
        <f t="shared" si="1"/>
        <v>0</v>
      </c>
      <c r="M28" s="25">
        <f>SUMIFS(df_ajustes_conciliaco!D:D,df_ajustes_conciliaco!C:C,Conciliacao!A28)</f>
        <v>0</v>
      </c>
      <c r="N28" s="22">
        <f t="shared" si="2"/>
        <v>0</v>
      </c>
      <c r="BB28" s="20">
        <v>45684.5</v>
      </c>
      <c r="BC28" s="20">
        <v>45684.125</v>
      </c>
      <c r="BD28" s="20">
        <v>45684.541666666657</v>
      </c>
      <c r="BE28" s="20">
        <v>45684.625</v>
      </c>
    </row>
    <row r="29" spans="1:57" x14ac:dyDescent="0.3">
      <c r="A29" s="5">
        <f t="shared" si="3"/>
        <v>45685</v>
      </c>
      <c r="B29" s="3">
        <f>-SUMIFS(df_extrato_zig!G:G,df_extrato_zig!E:E,Conciliacao!A29,df_extrato_zig!D:D,"Saque")-SUMIFS(df_extrato_zig!G:G,df_extrato_zig!E:E,Conciliacao!A29,df_extrato_zig!D:D,"Antecipação")</f>
        <v>0</v>
      </c>
      <c r="C29" s="3">
        <f>SUMIFS(df_extrato_zig!E:E,df_extrato_zig!L:L,Conciliacao!A29,df_extrato_zig!F:F,"DINHEIRO")</f>
        <v>0</v>
      </c>
      <c r="D29" s="3">
        <f>SUMIFS(view_parc_agrup!H:H,view_parc_agrup!G:G,Conciliacao!A29)</f>
        <v>0</v>
      </c>
      <c r="E29" s="6">
        <f>SUMIFS(df_mutuos!I:I,df_mutuos!B:B,Conciliacao!A29)</f>
        <v>0</v>
      </c>
      <c r="F29" s="7">
        <f>SUMIFS(df_extratos!I:I,df_extratos!F:F,Conciliacao!BB29,df_extratos!G:G,"CREDITO")+SUMIFS(df_extratos!I:I,df_extratos!F:F,Conciliacao!A29,df_extratos!G:G,"CREDITO")+SUMIFS(df_extratos!I:I,df_extratos!F:F,Conciliacao!BC29,df_extratos!G:G,"CREDITO")+SUMIFS(df_extratos!I:I,df_extratos!F:F,Conciliacao!BD29,df_extratos!G:G,"CREDITO")+SUMIFS(df_extratos!I:I,df_extratos!F:F,Conciliacao!BE29,df_extratos!G:G,"CREDITO")</f>
        <v>0</v>
      </c>
      <c r="G29" s="9">
        <f t="shared" si="0"/>
        <v>0</v>
      </c>
      <c r="H29" s="4">
        <f>SUMIFS(df_blueme_sem_parcelamento!E:E,df_blueme_sem_parcelamento!H:H,Conciliacao!A29)*(-1)</f>
        <v>0</v>
      </c>
      <c r="I29" s="4">
        <f>SUMIFS(df_blueme_com_parcelamento!J:J,df_blueme_com_parcelamento!M:M,Conciliacao!A29)*(-1)</f>
        <v>0</v>
      </c>
      <c r="J29" s="8">
        <f>SUMIFS(df_mutuos!J:J,df_mutuos!B:B,Conciliacao!A29)*(-1)</f>
        <v>0</v>
      </c>
      <c r="K29" s="10">
        <f>SUMIFS(df_extratos!I:I,df_extratos!F:F,Conciliacao!BB29,df_extratos!G:G,"DEBITO")+SUMIFS(df_extratos!I:I,df_extratos!F:F,Conciliacao!A29,df_extratos!G:G,"DEBITO")+SUMIFS(df_extratos!I:I,df_extratos!F:F,Conciliacao!BC29,df_extratos!G:G,"DEBITO")+SUMIFS(df_extratos!I:I,df_extratos!F:F,Conciliacao!BD29,df_extratos!G:G,"DEBITO")+SUMIFS(df_extratos!I:I,df_extratos!F:F,Conciliacao!BE29,df_extratos!G:G,"DEBITO")</f>
        <v>0</v>
      </c>
      <c r="L29" s="11">
        <f t="shared" si="1"/>
        <v>0</v>
      </c>
      <c r="M29" s="25">
        <f>SUMIFS(df_ajustes_conciliaco!D:D,df_ajustes_conciliaco!C:C,Conciliacao!A29)</f>
        <v>0</v>
      </c>
      <c r="N29" s="22">
        <f t="shared" si="2"/>
        <v>0</v>
      </c>
      <c r="BB29" s="20">
        <v>45685.5</v>
      </c>
      <c r="BC29" s="20">
        <v>45685.125</v>
      </c>
      <c r="BD29" s="20">
        <v>45685.541666666657</v>
      </c>
      <c r="BE29" s="20">
        <v>45685.625</v>
      </c>
    </row>
    <row r="30" spans="1:57" x14ac:dyDescent="0.3">
      <c r="A30" s="5">
        <f t="shared" si="3"/>
        <v>45686</v>
      </c>
      <c r="B30" s="3">
        <f>-SUMIFS(df_extrato_zig!G:G,df_extrato_zig!E:E,Conciliacao!A30,df_extrato_zig!D:D,"Saque")-SUMIFS(df_extrato_zig!G:G,df_extrato_zig!E:E,Conciliacao!A30,df_extrato_zig!D:D,"Antecipação")</f>
        <v>0</v>
      </c>
      <c r="C30" s="3">
        <f>SUMIFS(df_extrato_zig!E:E,df_extrato_zig!L:L,Conciliacao!A30,df_extrato_zig!F:F,"DINHEIRO")</f>
        <v>0</v>
      </c>
      <c r="D30" s="3">
        <f>SUMIFS(view_parc_agrup!H:H,view_parc_agrup!G:G,Conciliacao!A30)</f>
        <v>0</v>
      </c>
      <c r="E30" s="6">
        <f>SUMIFS(df_mutuos!I:I,df_mutuos!B:B,Conciliacao!A30)</f>
        <v>0</v>
      </c>
      <c r="F30" s="7">
        <f>SUMIFS(df_extratos!I:I,df_extratos!F:F,Conciliacao!BB30,df_extratos!G:G,"CREDITO")+SUMIFS(df_extratos!I:I,df_extratos!F:F,Conciliacao!A30,df_extratos!G:G,"CREDITO")+SUMIFS(df_extratos!I:I,df_extratos!F:F,Conciliacao!BC30,df_extratos!G:G,"CREDITO")+SUMIFS(df_extratos!I:I,df_extratos!F:F,Conciliacao!BD30,df_extratos!G:G,"CREDITO")+SUMIFS(df_extratos!I:I,df_extratos!F:F,Conciliacao!BE30,df_extratos!G:G,"CREDITO")</f>
        <v>0</v>
      </c>
      <c r="G30" s="9">
        <f t="shared" si="0"/>
        <v>0</v>
      </c>
      <c r="H30" s="4">
        <f>SUMIFS(df_blueme_sem_parcelamento!E:E,df_blueme_sem_parcelamento!H:H,Conciliacao!A30)*(-1)</f>
        <v>0</v>
      </c>
      <c r="I30" s="4">
        <f>SUMIFS(df_blueme_com_parcelamento!J:J,df_blueme_com_parcelamento!M:M,Conciliacao!A30)*(-1)</f>
        <v>0</v>
      </c>
      <c r="J30" s="8">
        <f>SUMIFS(df_mutuos!J:J,df_mutuos!B:B,Conciliacao!A30)*(-1)</f>
        <v>0</v>
      </c>
      <c r="K30" s="10">
        <f>SUMIFS(df_extratos!I:I,df_extratos!F:F,Conciliacao!BB30,df_extratos!G:G,"DEBITO")+SUMIFS(df_extratos!I:I,df_extratos!F:F,Conciliacao!A30,df_extratos!G:G,"DEBITO")+SUMIFS(df_extratos!I:I,df_extratos!F:F,Conciliacao!BC30,df_extratos!G:G,"DEBITO")+SUMIFS(df_extratos!I:I,df_extratos!F:F,Conciliacao!BD30,df_extratos!G:G,"DEBITO")+SUMIFS(df_extratos!I:I,df_extratos!F:F,Conciliacao!BE30,df_extratos!G:G,"DEBITO")</f>
        <v>0</v>
      </c>
      <c r="L30" s="11">
        <f t="shared" si="1"/>
        <v>0</v>
      </c>
      <c r="M30" s="25">
        <f>SUMIFS(df_ajustes_conciliaco!D:D,df_ajustes_conciliaco!C:C,Conciliacao!A30)</f>
        <v>0</v>
      </c>
      <c r="N30" s="22">
        <f t="shared" si="2"/>
        <v>0</v>
      </c>
      <c r="BB30" s="20">
        <v>45686.5</v>
      </c>
      <c r="BC30" s="20">
        <v>45686.125</v>
      </c>
      <c r="BD30" s="20">
        <v>45686.541666666657</v>
      </c>
      <c r="BE30" s="20">
        <v>45686.625</v>
      </c>
    </row>
    <row r="31" spans="1:57" x14ac:dyDescent="0.3">
      <c r="A31" s="5">
        <f t="shared" si="3"/>
        <v>45687</v>
      </c>
      <c r="B31" s="3">
        <f>-SUMIFS(df_extrato_zig!G:G,df_extrato_zig!E:E,Conciliacao!A31,df_extrato_zig!D:D,"Saque")-SUMIFS(df_extrato_zig!G:G,df_extrato_zig!E:E,Conciliacao!A31,df_extrato_zig!D:D,"Antecipação")</f>
        <v>0</v>
      </c>
      <c r="C31" s="3">
        <f>SUMIFS(df_extrato_zig!E:E,df_extrato_zig!L:L,Conciliacao!A31,df_extrato_zig!F:F,"DINHEIRO")</f>
        <v>0</v>
      </c>
      <c r="D31" s="3">
        <f>SUMIFS(view_parc_agrup!H:H,view_parc_agrup!G:G,Conciliacao!A31)</f>
        <v>8000</v>
      </c>
      <c r="E31" s="6">
        <f>SUMIFS(df_mutuos!I:I,df_mutuos!B:B,Conciliacao!A31)</f>
        <v>0</v>
      </c>
      <c r="F31" s="7">
        <f>SUMIFS(df_extratos!I:I,df_extratos!F:F,Conciliacao!BB31,df_extratos!G:G,"CREDITO")+SUMIFS(df_extratos!I:I,df_extratos!F:F,Conciliacao!A31,df_extratos!G:G,"CREDITO")+SUMIFS(df_extratos!I:I,df_extratos!F:F,Conciliacao!BC31,df_extratos!G:G,"CREDITO")+SUMIFS(df_extratos!I:I,df_extratos!F:F,Conciliacao!BD31,df_extratos!G:G,"CREDITO")+SUMIFS(df_extratos!I:I,df_extratos!F:F,Conciliacao!BE31,df_extratos!G:G,"CREDITO")</f>
        <v>8000</v>
      </c>
      <c r="G31" s="9">
        <f t="shared" si="0"/>
        <v>0</v>
      </c>
      <c r="H31" s="4">
        <f>SUMIFS(df_blueme_sem_parcelamento!E:E,df_blueme_sem_parcelamento!H:H,Conciliacao!A31)*(-1)</f>
        <v>-8.5</v>
      </c>
      <c r="I31" s="4">
        <f>SUMIFS(df_blueme_com_parcelamento!J:J,df_blueme_com_parcelamento!M:M,Conciliacao!A31)*(-1)</f>
        <v>0</v>
      </c>
      <c r="J31" s="8">
        <f>SUMIFS(df_mutuos!J:J,df_mutuos!B:B,Conciliacao!A31)*(-1)</f>
        <v>-5000</v>
      </c>
      <c r="K31" s="10">
        <f>SUMIFS(df_extratos!I:I,df_extratos!F:F,Conciliacao!BB31,df_extratos!G:G,"DEBITO")+SUMIFS(df_extratos!I:I,df_extratos!F:F,Conciliacao!A31,df_extratos!G:G,"DEBITO")+SUMIFS(df_extratos!I:I,df_extratos!F:F,Conciliacao!BC31,df_extratos!G:G,"DEBITO")+SUMIFS(df_extratos!I:I,df_extratos!F:F,Conciliacao!BD31,df_extratos!G:G,"DEBITO")+SUMIFS(df_extratos!I:I,df_extratos!F:F,Conciliacao!BE31,df_extratos!G:G,"DEBITO")</f>
        <v>-5008.5</v>
      </c>
      <c r="L31" s="11">
        <f t="shared" si="1"/>
        <v>0</v>
      </c>
      <c r="M31" s="25">
        <f>SUMIFS(df_ajustes_conciliaco!D:D,df_ajustes_conciliaco!C:C,Conciliacao!A31)</f>
        <v>0</v>
      </c>
      <c r="N31" s="22">
        <f t="shared" si="2"/>
        <v>0</v>
      </c>
      <c r="BB31" s="20">
        <v>45687.5</v>
      </c>
      <c r="BC31" s="20">
        <v>45687.125</v>
      </c>
      <c r="BD31" s="20">
        <v>45687.541666666657</v>
      </c>
      <c r="BE31" s="20">
        <v>45687.625</v>
      </c>
    </row>
    <row r="32" spans="1:57" x14ac:dyDescent="0.3">
      <c r="A32" s="5">
        <f t="shared" si="3"/>
        <v>45688</v>
      </c>
      <c r="B32" s="3">
        <f>-SUMIFS(df_extrato_zig!G:G,df_extrato_zig!E:E,Conciliacao!A32,df_extrato_zig!D:D,"Saque")-SUMIFS(df_extrato_zig!G:G,df_extrato_zig!E:E,Conciliacao!A32,df_extrato_zig!D:D,"Antecipação")</f>
        <v>0</v>
      </c>
      <c r="C32" s="3">
        <f>SUMIFS(df_extrato_zig!E:E,df_extrato_zig!L:L,Conciliacao!A32,df_extrato_zig!F:F,"DINHEIRO")</f>
        <v>0</v>
      </c>
      <c r="D32" s="3">
        <f>SUMIFS(view_parc_agrup!H:H,view_parc_agrup!G:G,Conciliacao!A32)</f>
        <v>0</v>
      </c>
      <c r="E32" s="6">
        <f>SUMIFS(df_mutuos!I:I,df_mutuos!B:B,Conciliacao!A32)</f>
        <v>0</v>
      </c>
      <c r="F32" s="7">
        <f>SUMIFS(df_extratos!I:I,df_extratos!F:F,Conciliacao!BB32,df_extratos!G:G,"CREDITO")+SUMIFS(df_extratos!I:I,df_extratos!F:F,Conciliacao!A32,df_extratos!G:G,"CREDITO")+SUMIFS(df_extratos!I:I,df_extratos!F:F,Conciliacao!BC32,df_extratos!G:G,"CREDITO")+SUMIFS(df_extratos!I:I,df_extratos!F:F,Conciliacao!BD32,df_extratos!G:G,"CREDITO")+SUMIFS(df_extratos!I:I,df_extratos!F:F,Conciliacao!BE32,df_extratos!G:G,"CREDITO")</f>
        <v>0</v>
      </c>
      <c r="G32" s="9">
        <f t="shared" si="0"/>
        <v>0</v>
      </c>
      <c r="H32" s="4">
        <f>SUMIFS(df_blueme_sem_parcelamento!E:E,df_blueme_sem_parcelamento!H:H,Conciliacao!A32)*(-1)</f>
        <v>-1429.66</v>
      </c>
      <c r="I32" s="4">
        <f>SUMIFS(df_blueme_com_parcelamento!J:J,df_blueme_com_parcelamento!M:M,Conciliacao!A32)*(-1)</f>
        <v>0</v>
      </c>
      <c r="J32" s="8">
        <f>SUMIFS(df_mutuos!J:J,df_mutuos!B:B,Conciliacao!A32)*(-1)</f>
        <v>0</v>
      </c>
      <c r="K32" s="10">
        <f>SUMIFS(df_extratos!I:I,df_extratos!F:F,Conciliacao!BB32,df_extratos!G:G,"DEBITO")+SUMIFS(df_extratos!I:I,df_extratos!F:F,Conciliacao!A32,df_extratos!G:G,"DEBITO")+SUMIFS(df_extratos!I:I,df_extratos!F:F,Conciliacao!BC32,df_extratos!G:G,"DEBITO")+SUMIFS(df_extratos!I:I,df_extratos!F:F,Conciliacao!BD32,df_extratos!G:G,"DEBITO")+SUMIFS(df_extratos!I:I,df_extratos!F:F,Conciliacao!BE32,df_extratos!G:G,"DEBITO")</f>
        <v>-1429.66</v>
      </c>
      <c r="L32" s="11">
        <f t="shared" si="1"/>
        <v>0</v>
      </c>
      <c r="M32" s="25">
        <f>SUMIFS(df_ajustes_conciliaco!D:D,df_ajustes_conciliaco!C:C,Conciliacao!A32)</f>
        <v>0</v>
      </c>
      <c r="N32" s="22">
        <f t="shared" si="2"/>
        <v>0</v>
      </c>
      <c r="BB32" s="20">
        <v>45688.5</v>
      </c>
      <c r="BC32" s="20">
        <v>45688.125</v>
      </c>
      <c r="BD32" s="20">
        <v>45688.541666666657</v>
      </c>
      <c r="BE32" s="20">
        <v>45688.625</v>
      </c>
    </row>
    <row r="33" spans="1:57" x14ac:dyDescent="0.3">
      <c r="A33" s="5">
        <f t="shared" si="3"/>
        <v>45689</v>
      </c>
      <c r="B33" s="3">
        <f>-SUMIFS(df_extrato_zig!G:G,df_extrato_zig!E:E,Conciliacao!A33,df_extrato_zig!D:D,"Saque")-SUMIFS(df_extrato_zig!G:G,df_extrato_zig!E:E,Conciliacao!A33,df_extrato_zig!D:D,"Antecipação")</f>
        <v>0</v>
      </c>
      <c r="C33" s="3">
        <f>SUMIFS(df_extrato_zig!E:E,df_extrato_zig!L:L,Conciliacao!A33,df_extrato_zig!F:F,"DINHEIRO")</f>
        <v>0</v>
      </c>
      <c r="D33" s="3">
        <f>SUMIFS(view_parc_agrup!H:H,view_parc_agrup!G:G,Conciliacao!A33)</f>
        <v>0</v>
      </c>
      <c r="E33" s="6">
        <f>SUMIFS(df_mutuos!I:I,df_mutuos!B:B,Conciliacao!A33)</f>
        <v>0</v>
      </c>
      <c r="F33" s="7">
        <f>SUMIFS(df_extratos!I:I,df_extratos!F:F,Conciliacao!BB33,df_extratos!G:G,"CREDITO")+SUMIFS(df_extratos!I:I,df_extratos!F:F,Conciliacao!A33,df_extratos!G:G,"CREDITO")+SUMIFS(df_extratos!I:I,df_extratos!F:F,Conciliacao!BC33,df_extratos!G:G,"CREDITO")+SUMIFS(df_extratos!I:I,df_extratos!F:F,Conciliacao!BD33,df_extratos!G:G,"CREDITO")+SUMIFS(df_extratos!I:I,df_extratos!F:F,Conciliacao!BE33,df_extratos!G:G,"CREDITO")</f>
        <v>0</v>
      </c>
      <c r="G33" s="9">
        <f t="shared" si="0"/>
        <v>0</v>
      </c>
      <c r="H33" s="4">
        <f>SUMIFS(df_blueme_sem_parcelamento!E:E,df_blueme_sem_parcelamento!H:H,Conciliacao!A33)*(-1)</f>
        <v>0</v>
      </c>
      <c r="I33" s="4">
        <f>SUMIFS(df_blueme_com_parcelamento!J:J,df_blueme_com_parcelamento!M:M,Conciliacao!A33)*(-1)</f>
        <v>0</v>
      </c>
      <c r="J33" s="8">
        <f>SUMIFS(df_mutuos!J:J,df_mutuos!B:B,Conciliacao!A33)*(-1)</f>
        <v>0</v>
      </c>
      <c r="K33" s="10">
        <f>SUMIFS(df_extratos!I:I,df_extratos!F:F,Conciliacao!BB33,df_extratos!G:G,"DEBITO")+SUMIFS(df_extratos!I:I,df_extratos!F:F,Conciliacao!A33,df_extratos!G:G,"DEBITO")+SUMIFS(df_extratos!I:I,df_extratos!F:F,Conciliacao!BC33,df_extratos!G:G,"DEBITO")+SUMIFS(df_extratos!I:I,df_extratos!F:F,Conciliacao!BD33,df_extratos!G:G,"DEBITO")+SUMIFS(df_extratos!I:I,df_extratos!F:F,Conciliacao!BE33,df_extratos!G:G,"DEBITO")</f>
        <v>0</v>
      </c>
      <c r="L33" s="11">
        <f t="shared" si="1"/>
        <v>0</v>
      </c>
      <c r="M33" s="25">
        <f>SUMIFS(df_ajustes_conciliaco!D:D,df_ajustes_conciliaco!C:C,Conciliacao!A33)</f>
        <v>0</v>
      </c>
      <c r="N33" s="22">
        <f t="shared" si="2"/>
        <v>0</v>
      </c>
      <c r="BB33" s="20">
        <v>45689.5</v>
      </c>
      <c r="BC33" s="20">
        <v>45689.125</v>
      </c>
      <c r="BD33" s="20">
        <v>45689.541666666657</v>
      </c>
      <c r="BE33" s="20">
        <v>45689.625</v>
      </c>
    </row>
    <row r="34" spans="1:57" x14ac:dyDescent="0.3">
      <c r="A34" s="5">
        <f t="shared" si="3"/>
        <v>45690</v>
      </c>
      <c r="B34" s="3">
        <f>-SUMIFS(df_extrato_zig!G:G,df_extrato_zig!E:E,Conciliacao!A34,df_extrato_zig!D:D,"Saque")-SUMIFS(df_extrato_zig!G:G,df_extrato_zig!E:E,Conciliacao!A34,df_extrato_zig!D:D,"Antecipação")</f>
        <v>0</v>
      </c>
      <c r="C34" s="3">
        <f>SUMIFS(df_extrato_zig!E:E,df_extrato_zig!L:L,Conciliacao!A34,df_extrato_zig!F:F,"DINHEIRO")</f>
        <v>0</v>
      </c>
      <c r="D34" s="3">
        <f>SUMIFS(view_parc_agrup!H:H,view_parc_agrup!G:G,Conciliacao!A34)</f>
        <v>0</v>
      </c>
      <c r="E34" s="6">
        <f>SUMIFS(df_mutuos!I:I,df_mutuos!B:B,Conciliacao!A34)</f>
        <v>0</v>
      </c>
      <c r="F34" s="7">
        <f>SUMIFS(df_extratos!I:I,df_extratos!F:F,Conciliacao!BB34,df_extratos!G:G,"CREDITO")+SUMIFS(df_extratos!I:I,df_extratos!F:F,Conciliacao!A34,df_extratos!G:G,"CREDITO")+SUMIFS(df_extratos!I:I,df_extratos!F:F,Conciliacao!BC34,df_extratos!G:G,"CREDITO")+SUMIFS(df_extratos!I:I,df_extratos!F:F,Conciliacao!BD34,df_extratos!G:G,"CREDITO")+SUMIFS(df_extratos!I:I,df_extratos!F:F,Conciliacao!BE34,df_extratos!G:G,"CREDITO")</f>
        <v>0</v>
      </c>
      <c r="G34" s="9">
        <f t="shared" ref="G34:G65" si="4">F34-SUM(B34:E34)</f>
        <v>0</v>
      </c>
      <c r="H34" s="4">
        <f>SUMIFS(df_blueme_sem_parcelamento!E:E,df_blueme_sem_parcelamento!H:H,Conciliacao!A34)*(-1)</f>
        <v>0</v>
      </c>
      <c r="I34" s="4">
        <f>SUMIFS(df_blueme_com_parcelamento!J:J,df_blueme_com_parcelamento!M:M,Conciliacao!A34)*(-1)</f>
        <v>0</v>
      </c>
      <c r="J34" s="8">
        <f>SUMIFS(df_mutuos!J:J,df_mutuos!B:B,Conciliacao!A34)*(-1)</f>
        <v>0</v>
      </c>
      <c r="K34" s="10">
        <f>SUMIFS(df_extratos!I:I,df_extratos!F:F,Conciliacao!BB34,df_extratos!G:G,"DEBITO")+SUMIFS(df_extratos!I:I,df_extratos!F:F,Conciliacao!A34,df_extratos!G:G,"DEBITO")+SUMIFS(df_extratos!I:I,df_extratos!F:F,Conciliacao!BC34,df_extratos!G:G,"DEBITO")+SUMIFS(df_extratos!I:I,df_extratos!F:F,Conciliacao!BD34,df_extratos!G:G,"DEBITO")+SUMIFS(df_extratos!I:I,df_extratos!F:F,Conciliacao!BE34,df_extratos!G:G,"DEBITO")</f>
        <v>0</v>
      </c>
      <c r="L34" s="11">
        <f t="shared" ref="L34:L65" si="5">K34-SUM(H34:J34)</f>
        <v>0</v>
      </c>
      <c r="M34" s="25">
        <f>SUMIFS(df_ajustes_conciliaco!D:D,df_ajustes_conciliaco!C:C,Conciliacao!A34)</f>
        <v>0</v>
      </c>
      <c r="N34" s="22">
        <f t="shared" ref="N34:N65" si="6">L34+G34-M34</f>
        <v>0</v>
      </c>
      <c r="BB34" s="20">
        <v>45690.5</v>
      </c>
      <c r="BC34" s="20">
        <v>45690.125</v>
      </c>
      <c r="BD34" s="20">
        <v>45690.541666666657</v>
      </c>
      <c r="BE34" s="20">
        <v>45690.625</v>
      </c>
    </row>
    <row r="35" spans="1:57" x14ac:dyDescent="0.3">
      <c r="A35" s="5">
        <f t="shared" ref="A35:A66" si="7">A34+1</f>
        <v>45691</v>
      </c>
      <c r="B35" s="3">
        <f>-SUMIFS(df_extrato_zig!G:G,df_extrato_zig!E:E,Conciliacao!A35,df_extrato_zig!D:D,"Saque")-SUMIFS(df_extrato_zig!G:G,df_extrato_zig!E:E,Conciliacao!A35,df_extrato_zig!D:D,"Antecipação")</f>
        <v>0</v>
      </c>
      <c r="C35" s="3">
        <f>SUMIFS(df_extrato_zig!E:E,df_extrato_zig!L:L,Conciliacao!A35,df_extrato_zig!F:F,"DINHEIRO")</f>
        <v>0</v>
      </c>
      <c r="D35" s="3">
        <f>SUMIFS(view_parc_agrup!H:H,view_parc_agrup!G:G,Conciliacao!A35)</f>
        <v>0</v>
      </c>
      <c r="E35" s="6">
        <f>SUMIFS(df_mutuos!I:I,df_mutuos!B:B,Conciliacao!A35)</f>
        <v>0</v>
      </c>
      <c r="F35" s="7">
        <f>SUMIFS(df_extratos!I:I,df_extratos!F:F,Conciliacao!BB35,df_extratos!G:G,"CREDITO")+SUMIFS(df_extratos!I:I,df_extratos!F:F,Conciliacao!A35,df_extratos!G:G,"CREDITO")+SUMIFS(df_extratos!I:I,df_extratos!F:F,Conciliacao!BC35,df_extratos!G:G,"CREDITO")+SUMIFS(df_extratos!I:I,df_extratos!F:F,Conciliacao!BD35,df_extratos!G:G,"CREDITO")+SUMIFS(df_extratos!I:I,df_extratos!F:F,Conciliacao!BE35,df_extratos!G:G,"CREDITO")</f>
        <v>0</v>
      </c>
      <c r="G35" s="9">
        <f t="shared" si="4"/>
        <v>0</v>
      </c>
      <c r="H35" s="4">
        <f>SUMIFS(df_blueme_sem_parcelamento!E:E,df_blueme_sem_parcelamento!H:H,Conciliacao!A35)*(-1)</f>
        <v>0</v>
      </c>
      <c r="I35" s="4">
        <f>SUMIFS(df_blueme_com_parcelamento!J:J,df_blueme_com_parcelamento!M:M,Conciliacao!A35)*(-1)</f>
        <v>0</v>
      </c>
      <c r="J35" s="8">
        <f>SUMIFS(df_mutuos!J:J,df_mutuos!B:B,Conciliacao!A35)*(-1)</f>
        <v>0</v>
      </c>
      <c r="K35" s="10">
        <f>SUMIFS(df_extratos!I:I,df_extratos!F:F,Conciliacao!BB35,df_extratos!G:G,"DEBITO")+SUMIFS(df_extratos!I:I,df_extratos!F:F,Conciliacao!A35,df_extratos!G:G,"DEBITO")+SUMIFS(df_extratos!I:I,df_extratos!F:F,Conciliacao!BC35,df_extratos!G:G,"DEBITO")+SUMIFS(df_extratos!I:I,df_extratos!F:F,Conciliacao!BD35,df_extratos!G:G,"DEBITO")+SUMIFS(df_extratos!I:I,df_extratos!F:F,Conciliacao!BE35,df_extratos!G:G,"DEBITO")</f>
        <v>0</v>
      </c>
      <c r="L35" s="11">
        <f t="shared" si="5"/>
        <v>0</v>
      </c>
      <c r="M35" s="25">
        <f>SUMIFS(df_ajustes_conciliaco!D:D,df_ajustes_conciliaco!C:C,Conciliacao!A35)</f>
        <v>0</v>
      </c>
      <c r="N35" s="22">
        <f t="shared" si="6"/>
        <v>0</v>
      </c>
      <c r="BB35" s="20">
        <v>45691.5</v>
      </c>
      <c r="BC35" s="20">
        <v>45691.125</v>
      </c>
      <c r="BD35" s="20">
        <v>45691.541666666657</v>
      </c>
      <c r="BE35" s="20">
        <v>45691.625</v>
      </c>
    </row>
    <row r="36" spans="1:57" x14ac:dyDescent="0.3">
      <c r="A36" s="5">
        <f t="shared" si="7"/>
        <v>45692</v>
      </c>
      <c r="B36" s="3">
        <f>-SUMIFS(df_extrato_zig!G:G,df_extrato_zig!E:E,Conciliacao!A36,df_extrato_zig!D:D,"Saque")-SUMIFS(df_extrato_zig!G:G,df_extrato_zig!E:E,Conciliacao!A36,df_extrato_zig!D:D,"Antecipação")</f>
        <v>0</v>
      </c>
      <c r="C36" s="3">
        <f>SUMIFS(df_extrato_zig!E:E,df_extrato_zig!L:L,Conciliacao!A36,df_extrato_zig!F:F,"DINHEIRO")</f>
        <v>0</v>
      </c>
      <c r="D36" s="3">
        <f>SUMIFS(view_parc_agrup!H:H,view_parc_agrup!G:G,Conciliacao!A36)</f>
        <v>0</v>
      </c>
      <c r="E36" s="6">
        <f>SUMIFS(df_mutuos!I:I,df_mutuos!B:B,Conciliacao!A36)</f>
        <v>0</v>
      </c>
      <c r="F36" s="7">
        <f>SUMIFS(df_extratos!I:I,df_extratos!F:F,Conciliacao!BB36,df_extratos!G:G,"CREDITO")+SUMIFS(df_extratos!I:I,df_extratos!F:F,Conciliacao!A36,df_extratos!G:G,"CREDITO")+SUMIFS(df_extratos!I:I,df_extratos!F:F,Conciliacao!BC36,df_extratos!G:G,"CREDITO")+SUMIFS(df_extratos!I:I,df_extratos!F:F,Conciliacao!BD36,df_extratos!G:G,"CREDITO")+SUMIFS(df_extratos!I:I,df_extratos!F:F,Conciliacao!BE36,df_extratos!G:G,"CREDITO")</f>
        <v>0</v>
      </c>
      <c r="G36" s="9">
        <f t="shared" si="4"/>
        <v>0</v>
      </c>
      <c r="H36" s="4">
        <f>SUMIFS(df_blueme_sem_parcelamento!E:E,df_blueme_sem_parcelamento!H:H,Conciliacao!A36)*(-1)</f>
        <v>0</v>
      </c>
      <c r="I36" s="4">
        <f>SUMIFS(df_blueme_com_parcelamento!J:J,df_blueme_com_parcelamento!M:M,Conciliacao!A36)*(-1)</f>
        <v>0</v>
      </c>
      <c r="J36" s="8">
        <f>SUMIFS(df_mutuos!J:J,df_mutuos!B:B,Conciliacao!A36)*(-1)</f>
        <v>0</v>
      </c>
      <c r="K36" s="10">
        <f>SUMIFS(df_extratos!I:I,df_extratos!F:F,Conciliacao!BB36,df_extratos!G:G,"DEBITO")+SUMIFS(df_extratos!I:I,df_extratos!F:F,Conciliacao!A36,df_extratos!G:G,"DEBITO")+SUMIFS(df_extratos!I:I,df_extratos!F:F,Conciliacao!BC36,df_extratos!G:G,"DEBITO")+SUMIFS(df_extratos!I:I,df_extratos!F:F,Conciliacao!BD36,df_extratos!G:G,"DEBITO")+SUMIFS(df_extratos!I:I,df_extratos!F:F,Conciliacao!BE36,df_extratos!G:G,"DEBITO")</f>
        <v>0</v>
      </c>
      <c r="L36" s="11">
        <f t="shared" si="5"/>
        <v>0</v>
      </c>
      <c r="M36" s="25">
        <f>SUMIFS(df_ajustes_conciliaco!D:D,df_ajustes_conciliaco!C:C,Conciliacao!A36)</f>
        <v>0</v>
      </c>
      <c r="N36" s="22">
        <f t="shared" si="6"/>
        <v>0</v>
      </c>
      <c r="BB36" s="20">
        <v>45692.5</v>
      </c>
      <c r="BC36" s="20">
        <v>45692.125</v>
      </c>
      <c r="BD36" s="20">
        <v>45692.541666666657</v>
      </c>
      <c r="BE36" s="20">
        <v>45692.625</v>
      </c>
    </row>
    <row r="37" spans="1:57" x14ac:dyDescent="0.3">
      <c r="A37" s="5">
        <f t="shared" si="7"/>
        <v>45693</v>
      </c>
      <c r="B37" s="3">
        <f>-SUMIFS(df_extrato_zig!G:G,df_extrato_zig!E:E,Conciliacao!A37,df_extrato_zig!D:D,"Saque")-SUMIFS(df_extrato_zig!G:G,df_extrato_zig!E:E,Conciliacao!A37,df_extrato_zig!D:D,"Antecipação")</f>
        <v>0</v>
      </c>
      <c r="C37" s="3">
        <f>SUMIFS(df_extrato_zig!E:E,df_extrato_zig!L:L,Conciliacao!A37,df_extrato_zig!F:F,"DINHEIRO")</f>
        <v>0</v>
      </c>
      <c r="D37" s="3">
        <f>SUMIFS(view_parc_agrup!H:H,view_parc_agrup!G:G,Conciliacao!A37)</f>
        <v>0</v>
      </c>
      <c r="E37" s="6">
        <f>SUMIFS(df_mutuos!I:I,df_mutuos!B:B,Conciliacao!A37)</f>
        <v>0</v>
      </c>
      <c r="F37" s="7">
        <f>SUMIFS(df_extratos!I:I,df_extratos!F:F,Conciliacao!BB37,df_extratos!G:G,"CREDITO")+SUMIFS(df_extratos!I:I,df_extratos!F:F,Conciliacao!A37,df_extratos!G:G,"CREDITO")+SUMIFS(df_extratos!I:I,df_extratos!F:F,Conciliacao!BC37,df_extratos!G:G,"CREDITO")+SUMIFS(df_extratos!I:I,df_extratos!F:F,Conciliacao!BD37,df_extratos!G:G,"CREDITO")+SUMIFS(df_extratos!I:I,df_extratos!F:F,Conciliacao!BE37,df_extratos!G:G,"CREDITO")</f>
        <v>0</v>
      </c>
      <c r="G37" s="9">
        <f t="shared" si="4"/>
        <v>0</v>
      </c>
      <c r="H37" s="4">
        <f>SUMIFS(df_blueme_sem_parcelamento!E:E,df_blueme_sem_parcelamento!H:H,Conciliacao!A37)*(-1)</f>
        <v>-2700.43</v>
      </c>
      <c r="I37" s="4">
        <f>SUMIFS(df_blueme_com_parcelamento!J:J,df_blueme_com_parcelamento!M:M,Conciliacao!A37)*(-1)</f>
        <v>0</v>
      </c>
      <c r="J37" s="8">
        <f>SUMIFS(df_mutuos!J:J,df_mutuos!B:B,Conciliacao!A37)*(-1)</f>
        <v>0</v>
      </c>
      <c r="K37" s="10">
        <f>SUMIFS(df_extratos!I:I,df_extratos!F:F,Conciliacao!BB37,df_extratos!G:G,"DEBITO")+SUMIFS(df_extratos!I:I,df_extratos!F:F,Conciliacao!A37,df_extratos!G:G,"DEBITO")+SUMIFS(df_extratos!I:I,df_extratos!F:F,Conciliacao!BC37,df_extratos!G:G,"DEBITO")+SUMIFS(df_extratos!I:I,df_extratos!F:F,Conciliacao!BD37,df_extratos!G:G,"DEBITO")+SUMIFS(df_extratos!I:I,df_extratos!F:F,Conciliacao!BE37,df_extratos!G:G,"DEBITO")</f>
        <v>0</v>
      </c>
      <c r="L37" s="11">
        <f t="shared" si="5"/>
        <v>2700.43</v>
      </c>
      <c r="M37" s="25">
        <f>SUMIFS(df_ajustes_conciliaco!D:D,df_ajustes_conciliaco!C:C,Conciliacao!A37)</f>
        <v>0</v>
      </c>
      <c r="N37" s="22">
        <f t="shared" si="6"/>
        <v>2700.43</v>
      </c>
      <c r="BB37" s="20">
        <v>45693.5</v>
      </c>
      <c r="BC37" s="20">
        <v>45693.125</v>
      </c>
      <c r="BD37" s="20">
        <v>45693.541666666657</v>
      </c>
      <c r="BE37" s="20">
        <v>45693.625</v>
      </c>
    </row>
    <row r="38" spans="1:57" x14ac:dyDescent="0.3">
      <c r="A38" s="5">
        <f t="shared" si="7"/>
        <v>45694</v>
      </c>
      <c r="B38" s="3">
        <f>-SUMIFS(df_extrato_zig!G:G,df_extrato_zig!E:E,Conciliacao!A38,df_extrato_zig!D:D,"Saque")-SUMIFS(df_extrato_zig!G:G,df_extrato_zig!E:E,Conciliacao!A38,df_extrato_zig!D:D,"Antecipação")</f>
        <v>0</v>
      </c>
      <c r="C38" s="3">
        <f>SUMIFS(df_extrato_zig!E:E,df_extrato_zig!L:L,Conciliacao!A38,df_extrato_zig!F:F,"DINHEIRO")</f>
        <v>0</v>
      </c>
      <c r="D38" s="3">
        <f>SUMIFS(view_parc_agrup!H:H,view_parc_agrup!G:G,Conciliacao!A38)</f>
        <v>0</v>
      </c>
      <c r="E38" s="6">
        <f>SUMIFS(df_mutuos!I:I,df_mutuos!B:B,Conciliacao!A38)</f>
        <v>0</v>
      </c>
      <c r="F38" s="7">
        <f>SUMIFS(df_extratos!I:I,df_extratos!F:F,Conciliacao!BB38,df_extratos!G:G,"CREDITO")+SUMIFS(df_extratos!I:I,df_extratos!F:F,Conciliacao!A38,df_extratos!G:G,"CREDITO")+SUMIFS(df_extratos!I:I,df_extratos!F:F,Conciliacao!BC38,df_extratos!G:G,"CREDITO")+SUMIFS(df_extratos!I:I,df_extratos!F:F,Conciliacao!BD38,df_extratos!G:G,"CREDITO")+SUMIFS(df_extratos!I:I,df_extratos!F:F,Conciliacao!BE38,df_extratos!G:G,"CREDITO")</f>
        <v>0</v>
      </c>
      <c r="G38" s="9">
        <f t="shared" si="4"/>
        <v>0</v>
      </c>
      <c r="H38" s="4">
        <f>SUMIFS(df_blueme_sem_parcelamento!E:E,df_blueme_sem_parcelamento!H:H,Conciliacao!A38)*(-1)</f>
        <v>0</v>
      </c>
      <c r="I38" s="4">
        <f>SUMIFS(df_blueme_com_parcelamento!J:J,df_blueme_com_parcelamento!M:M,Conciliacao!A38)*(-1)</f>
        <v>0</v>
      </c>
      <c r="J38" s="8">
        <f>SUMIFS(df_mutuos!J:J,df_mutuos!B:B,Conciliacao!A38)*(-1)</f>
        <v>0</v>
      </c>
      <c r="K38" s="10">
        <f>SUMIFS(df_extratos!I:I,df_extratos!F:F,Conciliacao!BB38,df_extratos!G:G,"DEBITO")+SUMIFS(df_extratos!I:I,df_extratos!F:F,Conciliacao!A38,df_extratos!G:G,"DEBITO")+SUMIFS(df_extratos!I:I,df_extratos!F:F,Conciliacao!BC38,df_extratos!G:G,"DEBITO")+SUMIFS(df_extratos!I:I,df_extratos!F:F,Conciliacao!BD38,df_extratos!G:G,"DEBITO")+SUMIFS(df_extratos!I:I,df_extratos!F:F,Conciliacao!BE38,df_extratos!G:G,"DEBITO")</f>
        <v>0</v>
      </c>
      <c r="L38" s="11">
        <f t="shared" si="5"/>
        <v>0</v>
      </c>
      <c r="M38" s="25">
        <f>SUMIFS(df_ajustes_conciliaco!D:D,df_ajustes_conciliaco!C:C,Conciliacao!A38)</f>
        <v>0</v>
      </c>
      <c r="N38" s="22">
        <f t="shared" si="6"/>
        <v>0</v>
      </c>
      <c r="BB38" s="20">
        <v>45694.5</v>
      </c>
      <c r="BC38" s="20">
        <v>45694.125</v>
      </c>
      <c r="BD38" s="20">
        <v>45694.541666666657</v>
      </c>
      <c r="BE38" s="20">
        <v>45694.625</v>
      </c>
    </row>
    <row r="39" spans="1:57" x14ac:dyDescent="0.3">
      <c r="A39" s="5">
        <f t="shared" si="7"/>
        <v>45695</v>
      </c>
      <c r="B39" s="3">
        <f>-SUMIFS(df_extrato_zig!G:G,df_extrato_zig!E:E,Conciliacao!A39,df_extrato_zig!D:D,"Saque")-SUMIFS(df_extrato_zig!G:G,df_extrato_zig!E:E,Conciliacao!A39,df_extrato_zig!D:D,"Antecipação")</f>
        <v>0</v>
      </c>
      <c r="C39" s="3">
        <f>SUMIFS(df_extrato_zig!E:E,df_extrato_zig!L:L,Conciliacao!A39,df_extrato_zig!F:F,"DINHEIRO")</f>
        <v>0</v>
      </c>
      <c r="D39" s="3">
        <f>SUMIFS(view_parc_agrup!H:H,view_parc_agrup!G:G,Conciliacao!A39)</f>
        <v>0</v>
      </c>
      <c r="E39" s="6">
        <f>SUMIFS(df_mutuos!I:I,df_mutuos!B:B,Conciliacao!A39)</f>
        <v>0</v>
      </c>
      <c r="F39" s="7">
        <f>SUMIFS(df_extratos!I:I,df_extratos!F:F,Conciliacao!BB39,df_extratos!G:G,"CREDITO")+SUMIFS(df_extratos!I:I,df_extratos!F:F,Conciliacao!A39,df_extratos!G:G,"CREDITO")+SUMIFS(df_extratos!I:I,df_extratos!F:F,Conciliacao!BC39,df_extratos!G:G,"CREDITO")+SUMIFS(df_extratos!I:I,df_extratos!F:F,Conciliacao!BD39,df_extratos!G:G,"CREDITO")+SUMIFS(df_extratos!I:I,df_extratos!F:F,Conciliacao!BE39,df_extratos!G:G,"CREDITO")</f>
        <v>0</v>
      </c>
      <c r="G39" s="9">
        <f t="shared" si="4"/>
        <v>0</v>
      </c>
      <c r="H39" s="4">
        <f>SUMIFS(df_blueme_sem_parcelamento!E:E,df_blueme_sem_parcelamento!H:H,Conciliacao!A39)*(-1)</f>
        <v>0</v>
      </c>
      <c r="I39" s="4">
        <f>SUMIFS(df_blueme_com_parcelamento!J:J,df_blueme_com_parcelamento!M:M,Conciliacao!A39)*(-1)</f>
        <v>0</v>
      </c>
      <c r="J39" s="8">
        <f>SUMIFS(df_mutuos!J:J,df_mutuos!B:B,Conciliacao!A39)*(-1)</f>
        <v>0</v>
      </c>
      <c r="K39" s="10">
        <f>SUMIFS(df_extratos!I:I,df_extratos!F:F,Conciliacao!BB39,df_extratos!G:G,"DEBITO")+SUMIFS(df_extratos!I:I,df_extratos!F:F,Conciliacao!A39,df_extratos!G:G,"DEBITO")+SUMIFS(df_extratos!I:I,df_extratos!F:F,Conciliacao!BC39,df_extratos!G:G,"DEBITO")+SUMIFS(df_extratos!I:I,df_extratos!F:F,Conciliacao!BD39,df_extratos!G:G,"DEBITO")+SUMIFS(df_extratos!I:I,df_extratos!F:F,Conciliacao!BE39,df_extratos!G:G,"DEBITO")</f>
        <v>0</v>
      </c>
      <c r="L39" s="11">
        <f t="shared" si="5"/>
        <v>0</v>
      </c>
      <c r="M39" s="25">
        <f>SUMIFS(df_ajustes_conciliaco!D:D,df_ajustes_conciliaco!C:C,Conciliacao!A39)</f>
        <v>0</v>
      </c>
      <c r="N39" s="22">
        <f t="shared" si="6"/>
        <v>0</v>
      </c>
      <c r="BB39" s="20">
        <v>45695.5</v>
      </c>
      <c r="BC39" s="20">
        <v>45695.125</v>
      </c>
      <c r="BD39" s="20">
        <v>45695.541666666657</v>
      </c>
      <c r="BE39" s="20">
        <v>45695.625</v>
      </c>
    </row>
    <row r="40" spans="1:57" x14ac:dyDescent="0.3">
      <c r="A40" s="5">
        <f t="shared" si="7"/>
        <v>45696</v>
      </c>
      <c r="B40" s="3">
        <f>-SUMIFS(df_extrato_zig!G:G,df_extrato_zig!E:E,Conciliacao!A40,df_extrato_zig!D:D,"Saque")-SUMIFS(df_extrato_zig!G:G,df_extrato_zig!E:E,Conciliacao!A40,df_extrato_zig!D:D,"Antecipação")</f>
        <v>0</v>
      </c>
      <c r="C40" s="3">
        <f>SUMIFS(df_extrato_zig!E:E,df_extrato_zig!L:L,Conciliacao!A40,df_extrato_zig!F:F,"DINHEIRO")</f>
        <v>0</v>
      </c>
      <c r="D40" s="3">
        <f>SUMIFS(view_parc_agrup!H:H,view_parc_agrup!G:G,Conciliacao!A40)</f>
        <v>0</v>
      </c>
      <c r="E40" s="6">
        <f>SUMIFS(df_mutuos!I:I,df_mutuos!B:B,Conciliacao!A40)</f>
        <v>0</v>
      </c>
      <c r="F40" s="7">
        <f>SUMIFS(df_extratos!I:I,df_extratos!F:F,Conciliacao!BB40,df_extratos!G:G,"CREDITO")+SUMIFS(df_extratos!I:I,df_extratos!F:F,Conciliacao!A40,df_extratos!G:G,"CREDITO")+SUMIFS(df_extratos!I:I,df_extratos!F:F,Conciliacao!BC40,df_extratos!G:G,"CREDITO")+SUMIFS(df_extratos!I:I,df_extratos!F:F,Conciliacao!BD40,df_extratos!G:G,"CREDITO")+SUMIFS(df_extratos!I:I,df_extratos!F:F,Conciliacao!BE40,df_extratos!G:G,"CREDITO")</f>
        <v>0</v>
      </c>
      <c r="G40" s="9">
        <f t="shared" si="4"/>
        <v>0</v>
      </c>
      <c r="H40" s="4">
        <f>SUMIFS(df_blueme_sem_parcelamento!E:E,df_blueme_sem_parcelamento!H:H,Conciliacao!A40)*(-1)</f>
        <v>0</v>
      </c>
      <c r="I40" s="4">
        <f>SUMIFS(df_blueme_com_parcelamento!J:J,df_blueme_com_parcelamento!M:M,Conciliacao!A40)*(-1)</f>
        <v>0</v>
      </c>
      <c r="J40" s="8">
        <f>SUMIFS(df_mutuos!J:J,df_mutuos!B:B,Conciliacao!A40)*(-1)</f>
        <v>0</v>
      </c>
      <c r="K40" s="10">
        <f>SUMIFS(df_extratos!I:I,df_extratos!F:F,Conciliacao!BB40,df_extratos!G:G,"DEBITO")+SUMIFS(df_extratos!I:I,df_extratos!F:F,Conciliacao!A40,df_extratos!G:G,"DEBITO")+SUMIFS(df_extratos!I:I,df_extratos!F:F,Conciliacao!BC40,df_extratos!G:G,"DEBITO")+SUMIFS(df_extratos!I:I,df_extratos!F:F,Conciliacao!BD40,df_extratos!G:G,"DEBITO")+SUMIFS(df_extratos!I:I,df_extratos!F:F,Conciliacao!BE40,df_extratos!G:G,"DEBITO")</f>
        <v>0</v>
      </c>
      <c r="L40" s="11">
        <f t="shared" si="5"/>
        <v>0</v>
      </c>
      <c r="M40" s="25">
        <f>SUMIFS(df_ajustes_conciliaco!D:D,df_ajustes_conciliaco!C:C,Conciliacao!A40)</f>
        <v>0</v>
      </c>
      <c r="N40" s="22">
        <f t="shared" si="6"/>
        <v>0</v>
      </c>
      <c r="BB40" s="20">
        <v>45696.5</v>
      </c>
      <c r="BC40" s="20">
        <v>45696.125</v>
      </c>
      <c r="BD40" s="20">
        <v>45696.541666666657</v>
      </c>
      <c r="BE40" s="20">
        <v>45696.625</v>
      </c>
    </row>
    <row r="41" spans="1:57" x14ac:dyDescent="0.3">
      <c r="A41" s="5">
        <f t="shared" si="7"/>
        <v>45697</v>
      </c>
      <c r="B41" s="3">
        <f>-SUMIFS(df_extrato_zig!G:G,df_extrato_zig!E:E,Conciliacao!A41,df_extrato_zig!D:D,"Saque")-SUMIFS(df_extrato_zig!G:G,df_extrato_zig!E:E,Conciliacao!A41,df_extrato_zig!D:D,"Antecipação")</f>
        <v>0</v>
      </c>
      <c r="C41" s="3">
        <f>SUMIFS(df_extrato_zig!E:E,df_extrato_zig!L:L,Conciliacao!A41,df_extrato_zig!F:F,"DINHEIRO")</f>
        <v>0</v>
      </c>
      <c r="D41" s="3">
        <f>SUMIFS(view_parc_agrup!H:H,view_parc_agrup!G:G,Conciliacao!A41)</f>
        <v>0</v>
      </c>
      <c r="E41" s="6">
        <f>SUMIFS(df_mutuos!I:I,df_mutuos!B:B,Conciliacao!A41)</f>
        <v>0</v>
      </c>
      <c r="F41" s="7">
        <f>SUMIFS(df_extratos!I:I,df_extratos!F:F,Conciliacao!BB41,df_extratos!G:G,"CREDITO")+SUMIFS(df_extratos!I:I,df_extratos!F:F,Conciliacao!A41,df_extratos!G:G,"CREDITO")+SUMIFS(df_extratos!I:I,df_extratos!F:F,Conciliacao!BC41,df_extratos!G:G,"CREDITO")+SUMIFS(df_extratos!I:I,df_extratos!F:F,Conciliacao!BD41,df_extratos!G:G,"CREDITO")+SUMIFS(df_extratos!I:I,df_extratos!F:F,Conciliacao!BE41,df_extratos!G:G,"CREDITO")</f>
        <v>0</v>
      </c>
      <c r="G41" s="9">
        <f t="shared" si="4"/>
        <v>0</v>
      </c>
      <c r="H41" s="4">
        <f>SUMIFS(df_blueme_sem_parcelamento!E:E,df_blueme_sem_parcelamento!H:H,Conciliacao!A41)*(-1)</f>
        <v>0</v>
      </c>
      <c r="I41" s="4">
        <f>SUMIFS(df_blueme_com_parcelamento!J:J,df_blueme_com_parcelamento!M:M,Conciliacao!A41)*(-1)</f>
        <v>0</v>
      </c>
      <c r="J41" s="8">
        <f>SUMIFS(df_mutuos!J:J,df_mutuos!B:B,Conciliacao!A41)*(-1)</f>
        <v>0</v>
      </c>
      <c r="K41" s="10">
        <f>SUMIFS(df_extratos!I:I,df_extratos!F:F,Conciliacao!BB41,df_extratos!G:G,"DEBITO")+SUMIFS(df_extratos!I:I,df_extratos!F:F,Conciliacao!A41,df_extratos!G:G,"DEBITO")+SUMIFS(df_extratos!I:I,df_extratos!F:F,Conciliacao!BC41,df_extratos!G:G,"DEBITO")+SUMIFS(df_extratos!I:I,df_extratos!F:F,Conciliacao!BD41,df_extratos!G:G,"DEBITO")+SUMIFS(df_extratos!I:I,df_extratos!F:F,Conciliacao!BE41,df_extratos!G:G,"DEBITO")</f>
        <v>0</v>
      </c>
      <c r="L41" s="11">
        <f t="shared" si="5"/>
        <v>0</v>
      </c>
      <c r="M41" s="25">
        <f>SUMIFS(df_ajustes_conciliaco!D:D,df_ajustes_conciliaco!C:C,Conciliacao!A41)</f>
        <v>0</v>
      </c>
      <c r="N41" s="22">
        <f t="shared" si="6"/>
        <v>0</v>
      </c>
      <c r="BB41" s="20">
        <v>45697.5</v>
      </c>
      <c r="BC41" s="20">
        <v>45697.125</v>
      </c>
      <c r="BD41" s="20">
        <v>45697.541666666657</v>
      </c>
      <c r="BE41" s="20">
        <v>45697.625</v>
      </c>
    </row>
    <row r="42" spans="1:57" x14ac:dyDescent="0.3">
      <c r="A42" s="5">
        <f t="shared" si="7"/>
        <v>45698</v>
      </c>
      <c r="B42" s="3">
        <f>-SUMIFS(df_extrato_zig!G:G,df_extrato_zig!E:E,Conciliacao!A42,df_extrato_zig!D:D,"Saque")-SUMIFS(df_extrato_zig!G:G,df_extrato_zig!E:E,Conciliacao!A42,df_extrato_zig!D:D,"Antecipação")</f>
        <v>0</v>
      </c>
      <c r="C42" s="3">
        <f>SUMIFS(df_extrato_zig!E:E,df_extrato_zig!L:L,Conciliacao!A42,df_extrato_zig!F:F,"DINHEIRO")</f>
        <v>0</v>
      </c>
      <c r="D42" s="3">
        <f>SUMIFS(view_parc_agrup!H:H,view_parc_agrup!G:G,Conciliacao!A42)</f>
        <v>0</v>
      </c>
      <c r="E42" s="6">
        <f>SUMIFS(df_mutuos!I:I,df_mutuos!B:B,Conciliacao!A42)</f>
        <v>0</v>
      </c>
      <c r="F42" s="7">
        <f>SUMIFS(df_extratos!I:I,df_extratos!F:F,Conciliacao!BB42,df_extratos!G:G,"CREDITO")+SUMIFS(df_extratos!I:I,df_extratos!F:F,Conciliacao!A42,df_extratos!G:G,"CREDITO")+SUMIFS(df_extratos!I:I,df_extratos!F:F,Conciliacao!BC42,df_extratos!G:G,"CREDITO")+SUMIFS(df_extratos!I:I,df_extratos!F:F,Conciliacao!BD42,df_extratos!G:G,"CREDITO")+SUMIFS(df_extratos!I:I,df_extratos!F:F,Conciliacao!BE42,df_extratos!G:G,"CREDITO")</f>
        <v>0</v>
      </c>
      <c r="G42" s="9">
        <f t="shared" si="4"/>
        <v>0</v>
      </c>
      <c r="H42" s="4">
        <f>SUMIFS(df_blueme_sem_parcelamento!E:E,df_blueme_sem_parcelamento!H:H,Conciliacao!A42)*(-1)</f>
        <v>0</v>
      </c>
      <c r="I42" s="4">
        <f>SUMIFS(df_blueme_com_parcelamento!J:J,df_blueme_com_parcelamento!M:M,Conciliacao!A42)*(-1)</f>
        <v>0</v>
      </c>
      <c r="J42" s="8">
        <f>SUMIFS(df_mutuos!J:J,df_mutuos!B:B,Conciliacao!A42)*(-1)</f>
        <v>0</v>
      </c>
      <c r="K42" s="10">
        <f>SUMIFS(df_extratos!I:I,df_extratos!F:F,Conciliacao!BB42,df_extratos!G:G,"DEBITO")+SUMIFS(df_extratos!I:I,df_extratos!F:F,Conciliacao!A42,df_extratos!G:G,"DEBITO")+SUMIFS(df_extratos!I:I,df_extratos!F:F,Conciliacao!BC42,df_extratos!G:G,"DEBITO")+SUMIFS(df_extratos!I:I,df_extratos!F:F,Conciliacao!BD42,df_extratos!G:G,"DEBITO")+SUMIFS(df_extratos!I:I,df_extratos!F:F,Conciliacao!BE42,df_extratos!G:G,"DEBITO")</f>
        <v>0</v>
      </c>
      <c r="L42" s="11">
        <f t="shared" si="5"/>
        <v>0</v>
      </c>
      <c r="M42" s="25">
        <f>SUMIFS(df_ajustes_conciliaco!D:D,df_ajustes_conciliaco!C:C,Conciliacao!A42)</f>
        <v>0</v>
      </c>
      <c r="N42" s="22">
        <f t="shared" si="6"/>
        <v>0</v>
      </c>
      <c r="BB42" s="20">
        <v>45698.5</v>
      </c>
      <c r="BC42" s="20">
        <v>45698.125</v>
      </c>
      <c r="BD42" s="20">
        <v>45698.541666666657</v>
      </c>
      <c r="BE42" s="20">
        <v>45698.625</v>
      </c>
    </row>
    <row r="43" spans="1:57" x14ac:dyDescent="0.3">
      <c r="A43" s="5">
        <f t="shared" si="7"/>
        <v>45699</v>
      </c>
      <c r="B43" s="3">
        <f>-SUMIFS(df_extrato_zig!G:G,df_extrato_zig!E:E,Conciliacao!A43,df_extrato_zig!D:D,"Saque")-SUMIFS(df_extrato_zig!G:G,df_extrato_zig!E:E,Conciliacao!A43,df_extrato_zig!D:D,"Antecipação")</f>
        <v>0</v>
      </c>
      <c r="C43" s="3">
        <f>SUMIFS(df_extrato_zig!E:E,df_extrato_zig!L:L,Conciliacao!A43,df_extrato_zig!F:F,"DINHEIRO")</f>
        <v>0</v>
      </c>
      <c r="D43" s="3">
        <f>SUMIFS(view_parc_agrup!H:H,view_parc_agrup!G:G,Conciliacao!A43)</f>
        <v>0</v>
      </c>
      <c r="E43" s="6">
        <f>SUMIFS(df_mutuos!I:I,df_mutuos!B:B,Conciliacao!A43)</f>
        <v>0</v>
      </c>
      <c r="F43" s="7">
        <f>SUMIFS(df_extratos!I:I,df_extratos!F:F,Conciliacao!BB43,df_extratos!G:G,"CREDITO")+SUMIFS(df_extratos!I:I,df_extratos!F:F,Conciliacao!A43,df_extratos!G:G,"CREDITO")+SUMIFS(df_extratos!I:I,df_extratos!F:F,Conciliacao!BC43,df_extratos!G:G,"CREDITO")+SUMIFS(df_extratos!I:I,df_extratos!F:F,Conciliacao!BD43,df_extratos!G:G,"CREDITO")+SUMIFS(df_extratos!I:I,df_extratos!F:F,Conciliacao!BE43,df_extratos!G:G,"CREDITO")</f>
        <v>0</v>
      </c>
      <c r="G43" s="9">
        <f t="shared" si="4"/>
        <v>0</v>
      </c>
      <c r="H43" s="4">
        <f>SUMIFS(df_blueme_sem_parcelamento!E:E,df_blueme_sem_parcelamento!H:H,Conciliacao!A43)*(-1)</f>
        <v>0</v>
      </c>
      <c r="I43" s="4">
        <f>SUMIFS(df_blueme_com_parcelamento!J:J,df_blueme_com_parcelamento!M:M,Conciliacao!A43)*(-1)</f>
        <v>0</v>
      </c>
      <c r="J43" s="8">
        <f>SUMIFS(df_mutuos!J:J,df_mutuos!B:B,Conciliacao!A43)*(-1)</f>
        <v>0</v>
      </c>
      <c r="K43" s="10">
        <f>SUMIFS(df_extratos!I:I,df_extratos!F:F,Conciliacao!BB43,df_extratos!G:G,"DEBITO")+SUMIFS(df_extratos!I:I,df_extratos!F:F,Conciliacao!A43,df_extratos!G:G,"DEBITO")+SUMIFS(df_extratos!I:I,df_extratos!F:F,Conciliacao!BC43,df_extratos!G:G,"DEBITO")+SUMIFS(df_extratos!I:I,df_extratos!F:F,Conciliacao!BD43,df_extratos!G:G,"DEBITO")+SUMIFS(df_extratos!I:I,df_extratos!F:F,Conciliacao!BE43,df_extratos!G:G,"DEBITO")</f>
        <v>0</v>
      </c>
      <c r="L43" s="11">
        <f t="shared" si="5"/>
        <v>0</v>
      </c>
      <c r="M43" s="25">
        <f>SUMIFS(df_ajustes_conciliaco!D:D,df_ajustes_conciliaco!C:C,Conciliacao!A43)</f>
        <v>0</v>
      </c>
      <c r="N43" s="22">
        <f t="shared" si="6"/>
        <v>0</v>
      </c>
      <c r="BB43" s="20">
        <v>45699.5</v>
      </c>
      <c r="BC43" s="20">
        <v>45699.125</v>
      </c>
      <c r="BD43" s="20">
        <v>45699.541666666657</v>
      </c>
      <c r="BE43" s="20">
        <v>45699.625</v>
      </c>
    </row>
    <row r="44" spans="1:57" x14ac:dyDescent="0.3">
      <c r="A44" s="5">
        <f t="shared" si="7"/>
        <v>45700</v>
      </c>
      <c r="B44" s="3">
        <f>-SUMIFS(df_extrato_zig!G:G,df_extrato_zig!E:E,Conciliacao!A44,df_extrato_zig!D:D,"Saque")-SUMIFS(df_extrato_zig!G:G,df_extrato_zig!E:E,Conciliacao!A44,df_extrato_zig!D:D,"Antecipação")</f>
        <v>0</v>
      </c>
      <c r="C44" s="3">
        <f>SUMIFS(df_extrato_zig!E:E,df_extrato_zig!L:L,Conciliacao!A44,df_extrato_zig!F:F,"DINHEIRO")</f>
        <v>0</v>
      </c>
      <c r="D44" s="3">
        <f>SUMIFS(view_parc_agrup!H:H,view_parc_agrup!G:G,Conciliacao!A44)</f>
        <v>0</v>
      </c>
      <c r="E44" s="6">
        <f>SUMIFS(df_mutuos!I:I,df_mutuos!B:B,Conciliacao!A44)</f>
        <v>0</v>
      </c>
      <c r="F44" s="7">
        <f>SUMIFS(df_extratos!I:I,df_extratos!F:F,Conciliacao!BB44,df_extratos!G:G,"CREDITO")+SUMIFS(df_extratos!I:I,df_extratos!F:F,Conciliacao!A44,df_extratos!G:G,"CREDITO")+SUMIFS(df_extratos!I:I,df_extratos!F:F,Conciliacao!BC44,df_extratos!G:G,"CREDITO")+SUMIFS(df_extratos!I:I,df_extratos!F:F,Conciliacao!BD44,df_extratos!G:G,"CREDITO")+SUMIFS(df_extratos!I:I,df_extratos!F:F,Conciliacao!BE44,df_extratos!G:G,"CREDITO")</f>
        <v>0</v>
      </c>
      <c r="G44" s="9">
        <f t="shared" si="4"/>
        <v>0</v>
      </c>
      <c r="H44" s="4">
        <f>SUMIFS(df_blueme_sem_parcelamento!E:E,df_blueme_sem_parcelamento!H:H,Conciliacao!A44)*(-1)</f>
        <v>0</v>
      </c>
      <c r="I44" s="4">
        <f>SUMIFS(df_blueme_com_parcelamento!J:J,df_blueme_com_parcelamento!M:M,Conciliacao!A44)*(-1)</f>
        <v>0</v>
      </c>
      <c r="J44" s="8">
        <f>SUMIFS(df_mutuos!J:J,df_mutuos!B:B,Conciliacao!A44)*(-1)</f>
        <v>0</v>
      </c>
      <c r="K44" s="10">
        <f>SUMIFS(df_extratos!I:I,df_extratos!F:F,Conciliacao!BB44,df_extratos!G:G,"DEBITO")+SUMIFS(df_extratos!I:I,df_extratos!F:F,Conciliacao!A44,df_extratos!G:G,"DEBITO")+SUMIFS(df_extratos!I:I,df_extratos!F:F,Conciliacao!BC44,df_extratos!G:G,"DEBITO")+SUMIFS(df_extratos!I:I,df_extratos!F:F,Conciliacao!BD44,df_extratos!G:G,"DEBITO")+SUMIFS(df_extratos!I:I,df_extratos!F:F,Conciliacao!BE44,df_extratos!G:G,"DEBITO")</f>
        <v>0</v>
      </c>
      <c r="L44" s="11">
        <f t="shared" si="5"/>
        <v>0</v>
      </c>
      <c r="M44" s="25">
        <f>SUMIFS(df_ajustes_conciliaco!D:D,df_ajustes_conciliaco!C:C,Conciliacao!A44)</f>
        <v>0</v>
      </c>
      <c r="N44" s="22">
        <f t="shared" si="6"/>
        <v>0</v>
      </c>
      <c r="BB44" s="20">
        <v>45700.5</v>
      </c>
      <c r="BC44" s="20">
        <v>45700.125</v>
      </c>
      <c r="BD44" s="20">
        <v>45700.541666666657</v>
      </c>
      <c r="BE44" s="20">
        <v>45700.625</v>
      </c>
    </row>
    <row r="45" spans="1:57" x14ac:dyDescent="0.3">
      <c r="A45" s="5">
        <f t="shared" si="7"/>
        <v>45701</v>
      </c>
      <c r="B45" s="3">
        <f>-SUMIFS(df_extrato_zig!G:G,df_extrato_zig!E:E,Conciliacao!A45,df_extrato_zig!D:D,"Saque")-SUMIFS(df_extrato_zig!G:G,df_extrato_zig!E:E,Conciliacao!A45,df_extrato_zig!D:D,"Antecipação")</f>
        <v>0</v>
      </c>
      <c r="C45" s="3">
        <f>SUMIFS(df_extrato_zig!E:E,df_extrato_zig!L:L,Conciliacao!A45,df_extrato_zig!F:F,"DINHEIRO")</f>
        <v>0</v>
      </c>
      <c r="D45" s="3">
        <f>SUMIFS(view_parc_agrup!H:H,view_parc_agrup!G:G,Conciliacao!A45)</f>
        <v>0</v>
      </c>
      <c r="E45" s="6">
        <f>SUMIFS(df_mutuos!I:I,df_mutuos!B:B,Conciliacao!A45)</f>
        <v>0</v>
      </c>
      <c r="F45" s="7">
        <f>SUMIFS(df_extratos!I:I,df_extratos!F:F,Conciliacao!BB45,df_extratos!G:G,"CREDITO")+SUMIFS(df_extratos!I:I,df_extratos!F:F,Conciliacao!A45,df_extratos!G:G,"CREDITO")+SUMIFS(df_extratos!I:I,df_extratos!F:F,Conciliacao!BC45,df_extratos!G:G,"CREDITO")+SUMIFS(df_extratos!I:I,df_extratos!F:F,Conciliacao!BD45,df_extratos!G:G,"CREDITO")+SUMIFS(df_extratos!I:I,df_extratos!F:F,Conciliacao!BE45,df_extratos!G:G,"CREDITO")</f>
        <v>0</v>
      </c>
      <c r="G45" s="9">
        <f t="shared" si="4"/>
        <v>0</v>
      </c>
      <c r="H45" s="4">
        <f>SUMIFS(df_blueme_sem_parcelamento!E:E,df_blueme_sem_parcelamento!H:H,Conciliacao!A45)*(-1)</f>
        <v>-30</v>
      </c>
      <c r="I45" s="4">
        <f>SUMIFS(df_blueme_com_parcelamento!J:J,df_blueme_com_parcelamento!M:M,Conciliacao!A45)*(-1)</f>
        <v>0</v>
      </c>
      <c r="J45" s="8">
        <f>SUMIFS(df_mutuos!J:J,df_mutuos!B:B,Conciliacao!A45)*(-1)</f>
        <v>0</v>
      </c>
      <c r="K45" s="10">
        <f>SUMIFS(df_extratos!I:I,df_extratos!F:F,Conciliacao!BB45,df_extratos!G:G,"DEBITO")+SUMIFS(df_extratos!I:I,df_extratos!F:F,Conciliacao!A45,df_extratos!G:G,"DEBITO")+SUMIFS(df_extratos!I:I,df_extratos!F:F,Conciliacao!BC45,df_extratos!G:G,"DEBITO")+SUMIFS(df_extratos!I:I,df_extratos!F:F,Conciliacao!BD45,df_extratos!G:G,"DEBITO")+SUMIFS(df_extratos!I:I,df_extratos!F:F,Conciliacao!BE45,df_extratos!G:G,"DEBITO")</f>
        <v>0</v>
      </c>
      <c r="L45" s="11">
        <f t="shared" si="5"/>
        <v>30</v>
      </c>
      <c r="M45" s="25">
        <f>SUMIFS(df_ajustes_conciliaco!D:D,df_ajustes_conciliaco!C:C,Conciliacao!A45)</f>
        <v>0</v>
      </c>
      <c r="N45" s="22">
        <f t="shared" si="6"/>
        <v>30</v>
      </c>
      <c r="BB45" s="20">
        <v>45701.5</v>
      </c>
      <c r="BC45" s="20">
        <v>45701.125</v>
      </c>
      <c r="BD45" s="20">
        <v>45701.541666666657</v>
      </c>
      <c r="BE45" s="20">
        <v>45701.625</v>
      </c>
    </row>
    <row r="46" spans="1:57" x14ac:dyDescent="0.3">
      <c r="A46" s="5">
        <f t="shared" si="7"/>
        <v>45702</v>
      </c>
      <c r="B46" s="3">
        <f>-SUMIFS(df_extrato_zig!G:G,df_extrato_zig!E:E,Conciliacao!A46,df_extrato_zig!D:D,"Saque")-SUMIFS(df_extrato_zig!G:G,df_extrato_zig!E:E,Conciliacao!A46,df_extrato_zig!D:D,"Antecipação")</f>
        <v>0</v>
      </c>
      <c r="C46" s="3">
        <f>SUMIFS(df_extrato_zig!E:E,df_extrato_zig!L:L,Conciliacao!A46,df_extrato_zig!F:F,"DINHEIRO")</f>
        <v>0</v>
      </c>
      <c r="D46" s="3">
        <f>SUMIFS(view_parc_agrup!H:H,view_parc_agrup!G:G,Conciliacao!A46)</f>
        <v>0</v>
      </c>
      <c r="E46" s="6">
        <f>SUMIFS(df_mutuos!I:I,df_mutuos!B:B,Conciliacao!A46)</f>
        <v>0</v>
      </c>
      <c r="F46" s="7">
        <f>SUMIFS(df_extratos!I:I,df_extratos!F:F,Conciliacao!BB46,df_extratos!G:G,"CREDITO")+SUMIFS(df_extratos!I:I,df_extratos!F:F,Conciliacao!A46,df_extratos!G:G,"CREDITO")+SUMIFS(df_extratos!I:I,df_extratos!F:F,Conciliacao!BC46,df_extratos!G:G,"CREDITO")+SUMIFS(df_extratos!I:I,df_extratos!F:F,Conciliacao!BD46,df_extratos!G:G,"CREDITO")+SUMIFS(df_extratos!I:I,df_extratos!F:F,Conciliacao!BE46,df_extratos!G:G,"CREDITO")</f>
        <v>0</v>
      </c>
      <c r="G46" s="9">
        <f t="shared" si="4"/>
        <v>0</v>
      </c>
      <c r="H46" s="4">
        <f>SUMIFS(df_blueme_sem_parcelamento!E:E,df_blueme_sem_parcelamento!H:H,Conciliacao!A46)*(-1)</f>
        <v>0</v>
      </c>
      <c r="I46" s="4">
        <f>SUMIFS(df_blueme_com_parcelamento!J:J,df_blueme_com_parcelamento!M:M,Conciliacao!A46)*(-1)</f>
        <v>0</v>
      </c>
      <c r="J46" s="8">
        <f>SUMIFS(df_mutuos!J:J,df_mutuos!B:B,Conciliacao!A46)*(-1)</f>
        <v>0</v>
      </c>
      <c r="K46" s="10">
        <f>SUMIFS(df_extratos!I:I,df_extratos!F:F,Conciliacao!BB46,df_extratos!G:G,"DEBITO")+SUMIFS(df_extratos!I:I,df_extratos!F:F,Conciliacao!A46,df_extratos!G:G,"DEBITO")+SUMIFS(df_extratos!I:I,df_extratos!F:F,Conciliacao!BC46,df_extratos!G:G,"DEBITO")+SUMIFS(df_extratos!I:I,df_extratos!F:F,Conciliacao!BD46,df_extratos!G:G,"DEBITO")+SUMIFS(df_extratos!I:I,df_extratos!F:F,Conciliacao!BE46,df_extratos!G:G,"DEBITO")</f>
        <v>0</v>
      </c>
      <c r="L46" s="11">
        <f t="shared" si="5"/>
        <v>0</v>
      </c>
      <c r="M46" s="25">
        <f>SUMIFS(df_ajustes_conciliaco!D:D,df_ajustes_conciliaco!C:C,Conciliacao!A46)</f>
        <v>0</v>
      </c>
      <c r="N46" s="22">
        <f t="shared" si="6"/>
        <v>0</v>
      </c>
      <c r="BB46" s="20">
        <v>45702.5</v>
      </c>
      <c r="BC46" s="20">
        <v>45702.125</v>
      </c>
      <c r="BD46" s="20">
        <v>45702.541666666657</v>
      </c>
      <c r="BE46" s="20">
        <v>45702.625</v>
      </c>
    </row>
    <row r="47" spans="1:57" x14ac:dyDescent="0.3">
      <c r="A47" s="5">
        <f t="shared" si="7"/>
        <v>45703</v>
      </c>
      <c r="B47" s="3">
        <f>-SUMIFS(df_extrato_zig!G:G,df_extrato_zig!E:E,Conciliacao!A47,df_extrato_zig!D:D,"Saque")-SUMIFS(df_extrato_zig!G:G,df_extrato_zig!E:E,Conciliacao!A47,df_extrato_zig!D:D,"Antecipação")</f>
        <v>0</v>
      </c>
      <c r="C47" s="3">
        <f>SUMIFS(df_extrato_zig!E:E,df_extrato_zig!L:L,Conciliacao!A47,df_extrato_zig!F:F,"DINHEIRO")</f>
        <v>0</v>
      </c>
      <c r="D47" s="3">
        <f>SUMIFS(view_parc_agrup!H:H,view_parc_agrup!G:G,Conciliacao!A47)</f>
        <v>0</v>
      </c>
      <c r="E47" s="6">
        <f>SUMIFS(df_mutuos!I:I,df_mutuos!B:B,Conciliacao!A47)</f>
        <v>0</v>
      </c>
      <c r="F47" s="7">
        <f>SUMIFS(df_extratos!I:I,df_extratos!F:F,Conciliacao!BB47,df_extratos!G:G,"CREDITO")+SUMIFS(df_extratos!I:I,df_extratos!F:F,Conciliacao!A47,df_extratos!G:G,"CREDITO")+SUMIFS(df_extratos!I:I,df_extratos!F:F,Conciliacao!BC47,df_extratos!G:G,"CREDITO")+SUMIFS(df_extratos!I:I,df_extratos!F:F,Conciliacao!BD47,df_extratos!G:G,"CREDITO")+SUMIFS(df_extratos!I:I,df_extratos!F:F,Conciliacao!BE47,df_extratos!G:G,"CREDITO")</f>
        <v>0</v>
      </c>
      <c r="G47" s="9">
        <f t="shared" si="4"/>
        <v>0</v>
      </c>
      <c r="H47" s="4">
        <f>SUMIFS(df_blueme_sem_parcelamento!E:E,df_blueme_sem_parcelamento!H:H,Conciliacao!A47)*(-1)</f>
        <v>0</v>
      </c>
      <c r="I47" s="4">
        <f>SUMIFS(df_blueme_com_parcelamento!J:J,df_blueme_com_parcelamento!M:M,Conciliacao!A47)*(-1)</f>
        <v>0</v>
      </c>
      <c r="J47" s="8">
        <f>SUMIFS(df_mutuos!J:J,df_mutuos!B:B,Conciliacao!A47)*(-1)</f>
        <v>0</v>
      </c>
      <c r="K47" s="10">
        <f>SUMIFS(df_extratos!I:I,df_extratos!F:F,Conciliacao!BB47,df_extratos!G:G,"DEBITO")+SUMIFS(df_extratos!I:I,df_extratos!F:F,Conciliacao!A47,df_extratos!G:G,"DEBITO")+SUMIFS(df_extratos!I:I,df_extratos!F:F,Conciliacao!BC47,df_extratos!G:G,"DEBITO")+SUMIFS(df_extratos!I:I,df_extratos!F:F,Conciliacao!BD47,df_extratos!G:G,"DEBITO")+SUMIFS(df_extratos!I:I,df_extratos!F:F,Conciliacao!BE47,df_extratos!G:G,"DEBITO")</f>
        <v>0</v>
      </c>
      <c r="L47" s="11">
        <f t="shared" si="5"/>
        <v>0</v>
      </c>
      <c r="M47" s="25">
        <f>SUMIFS(df_ajustes_conciliaco!D:D,df_ajustes_conciliaco!C:C,Conciliacao!A47)</f>
        <v>0</v>
      </c>
      <c r="N47" s="22">
        <f t="shared" si="6"/>
        <v>0</v>
      </c>
      <c r="BB47" s="20">
        <v>45703.5</v>
      </c>
      <c r="BC47" s="20">
        <v>45703.125</v>
      </c>
      <c r="BD47" s="20">
        <v>45703.541666666657</v>
      </c>
      <c r="BE47" s="20">
        <v>45703.625</v>
      </c>
    </row>
    <row r="48" spans="1:57" x14ac:dyDescent="0.3">
      <c r="A48" s="5">
        <f t="shared" si="7"/>
        <v>45704</v>
      </c>
      <c r="B48" s="3">
        <f>-SUMIFS(df_extrato_zig!G:G,df_extrato_zig!E:E,Conciliacao!A48,df_extrato_zig!D:D,"Saque")-SUMIFS(df_extrato_zig!G:G,df_extrato_zig!E:E,Conciliacao!A48,df_extrato_zig!D:D,"Antecipação")</f>
        <v>0</v>
      </c>
      <c r="C48" s="3">
        <f>SUMIFS(df_extrato_zig!E:E,df_extrato_zig!L:L,Conciliacao!A48,df_extrato_zig!F:F,"DINHEIRO")</f>
        <v>0</v>
      </c>
      <c r="D48" s="3">
        <f>SUMIFS(view_parc_agrup!H:H,view_parc_agrup!G:G,Conciliacao!A48)</f>
        <v>0</v>
      </c>
      <c r="E48" s="6">
        <f>SUMIFS(df_mutuos!I:I,df_mutuos!B:B,Conciliacao!A48)</f>
        <v>0</v>
      </c>
      <c r="F48" s="7">
        <f>SUMIFS(df_extratos!I:I,df_extratos!F:F,Conciliacao!BB48,df_extratos!G:G,"CREDITO")+SUMIFS(df_extratos!I:I,df_extratos!F:F,Conciliacao!A48,df_extratos!G:G,"CREDITO")+SUMIFS(df_extratos!I:I,df_extratos!F:F,Conciliacao!BC48,df_extratos!G:G,"CREDITO")+SUMIFS(df_extratos!I:I,df_extratos!F:F,Conciliacao!BD48,df_extratos!G:G,"CREDITO")+SUMIFS(df_extratos!I:I,df_extratos!F:F,Conciliacao!BE48,df_extratos!G:G,"CREDITO")</f>
        <v>0</v>
      </c>
      <c r="G48" s="9">
        <f t="shared" si="4"/>
        <v>0</v>
      </c>
      <c r="H48" s="4">
        <f>SUMIFS(df_blueme_sem_parcelamento!E:E,df_blueme_sem_parcelamento!H:H,Conciliacao!A48)*(-1)</f>
        <v>0</v>
      </c>
      <c r="I48" s="4">
        <f>SUMIFS(df_blueme_com_parcelamento!J:J,df_blueme_com_parcelamento!M:M,Conciliacao!A48)*(-1)</f>
        <v>0</v>
      </c>
      <c r="J48" s="8">
        <f>SUMIFS(df_mutuos!J:J,df_mutuos!B:B,Conciliacao!A48)*(-1)</f>
        <v>0</v>
      </c>
      <c r="K48" s="10">
        <f>SUMIFS(df_extratos!I:I,df_extratos!F:F,Conciliacao!BB48,df_extratos!G:G,"DEBITO")+SUMIFS(df_extratos!I:I,df_extratos!F:F,Conciliacao!A48,df_extratos!G:G,"DEBITO")+SUMIFS(df_extratos!I:I,df_extratos!F:F,Conciliacao!BC48,df_extratos!G:G,"DEBITO")+SUMIFS(df_extratos!I:I,df_extratos!F:F,Conciliacao!BD48,df_extratos!G:G,"DEBITO")+SUMIFS(df_extratos!I:I,df_extratos!F:F,Conciliacao!BE48,df_extratos!G:G,"DEBITO")</f>
        <v>0</v>
      </c>
      <c r="L48" s="11">
        <f t="shared" si="5"/>
        <v>0</v>
      </c>
      <c r="M48" s="25">
        <f>SUMIFS(df_ajustes_conciliaco!D:D,df_ajustes_conciliaco!C:C,Conciliacao!A48)</f>
        <v>0</v>
      </c>
      <c r="N48" s="22">
        <f t="shared" si="6"/>
        <v>0</v>
      </c>
      <c r="BB48" s="20">
        <v>45704.5</v>
      </c>
      <c r="BC48" s="20">
        <v>45704.125</v>
      </c>
      <c r="BD48" s="20">
        <v>45704.541666666657</v>
      </c>
      <c r="BE48" s="20">
        <v>45704.625</v>
      </c>
    </row>
    <row r="49" spans="1:57" x14ac:dyDescent="0.3">
      <c r="A49" s="5">
        <f t="shared" si="7"/>
        <v>45705</v>
      </c>
      <c r="B49" s="3">
        <f>-SUMIFS(df_extrato_zig!G:G,df_extrato_zig!E:E,Conciliacao!A49,df_extrato_zig!D:D,"Saque")-SUMIFS(df_extrato_zig!G:G,df_extrato_zig!E:E,Conciliacao!A49,df_extrato_zig!D:D,"Antecipação")</f>
        <v>0</v>
      </c>
      <c r="C49" s="3">
        <f>SUMIFS(df_extrato_zig!E:E,df_extrato_zig!L:L,Conciliacao!A49,df_extrato_zig!F:F,"DINHEIRO")</f>
        <v>0</v>
      </c>
      <c r="D49" s="3">
        <f>SUMIFS(view_parc_agrup!H:H,view_parc_agrup!G:G,Conciliacao!A49)</f>
        <v>0</v>
      </c>
      <c r="E49" s="6">
        <f>SUMIFS(df_mutuos!I:I,df_mutuos!B:B,Conciliacao!A49)</f>
        <v>0</v>
      </c>
      <c r="F49" s="7">
        <f>SUMIFS(df_extratos!I:I,df_extratos!F:F,Conciliacao!BB49,df_extratos!G:G,"CREDITO")+SUMIFS(df_extratos!I:I,df_extratos!F:F,Conciliacao!A49,df_extratos!G:G,"CREDITO")+SUMIFS(df_extratos!I:I,df_extratos!F:F,Conciliacao!BC49,df_extratos!G:G,"CREDITO")+SUMIFS(df_extratos!I:I,df_extratos!F:F,Conciliacao!BD49,df_extratos!G:G,"CREDITO")+SUMIFS(df_extratos!I:I,df_extratos!F:F,Conciliacao!BE49,df_extratos!G:G,"CREDITO")</f>
        <v>0</v>
      </c>
      <c r="G49" s="9">
        <f t="shared" si="4"/>
        <v>0</v>
      </c>
      <c r="H49" s="4">
        <f>SUMIFS(df_blueme_sem_parcelamento!E:E,df_blueme_sem_parcelamento!H:H,Conciliacao!A49)*(-1)</f>
        <v>-1024.49</v>
      </c>
      <c r="I49" s="4">
        <f>SUMIFS(df_blueme_com_parcelamento!J:J,df_blueme_com_parcelamento!M:M,Conciliacao!A49)*(-1)</f>
        <v>0</v>
      </c>
      <c r="J49" s="8">
        <f>SUMIFS(df_mutuos!J:J,df_mutuos!B:B,Conciliacao!A49)*(-1)</f>
        <v>0</v>
      </c>
      <c r="K49" s="10">
        <f>SUMIFS(df_extratos!I:I,df_extratos!F:F,Conciliacao!BB49,df_extratos!G:G,"DEBITO")+SUMIFS(df_extratos!I:I,df_extratos!F:F,Conciliacao!A49,df_extratos!G:G,"DEBITO")+SUMIFS(df_extratos!I:I,df_extratos!F:F,Conciliacao!BC49,df_extratos!G:G,"DEBITO")+SUMIFS(df_extratos!I:I,df_extratos!F:F,Conciliacao!BD49,df_extratos!G:G,"DEBITO")+SUMIFS(df_extratos!I:I,df_extratos!F:F,Conciliacao!BE49,df_extratos!G:G,"DEBITO")</f>
        <v>0</v>
      </c>
      <c r="L49" s="11">
        <f t="shared" si="5"/>
        <v>1024.49</v>
      </c>
      <c r="M49" s="25">
        <f>SUMIFS(df_ajustes_conciliaco!D:D,df_ajustes_conciliaco!C:C,Conciliacao!A49)</f>
        <v>0</v>
      </c>
      <c r="N49" s="22">
        <f t="shared" si="6"/>
        <v>1024.49</v>
      </c>
      <c r="BB49" s="20">
        <v>45705.5</v>
      </c>
      <c r="BC49" s="20">
        <v>45705.125</v>
      </c>
      <c r="BD49" s="20">
        <v>45705.541666666657</v>
      </c>
      <c r="BE49" s="20">
        <v>45705.625</v>
      </c>
    </row>
    <row r="50" spans="1:57" x14ac:dyDescent="0.3">
      <c r="A50" s="5">
        <f t="shared" si="7"/>
        <v>45706</v>
      </c>
      <c r="B50" s="3">
        <f>-SUMIFS(df_extrato_zig!G:G,df_extrato_zig!E:E,Conciliacao!A50,df_extrato_zig!D:D,"Saque")-SUMIFS(df_extrato_zig!G:G,df_extrato_zig!E:E,Conciliacao!A50,df_extrato_zig!D:D,"Antecipação")</f>
        <v>0</v>
      </c>
      <c r="C50" s="3">
        <f>SUMIFS(df_extrato_zig!E:E,df_extrato_zig!L:L,Conciliacao!A50,df_extrato_zig!F:F,"DINHEIRO")</f>
        <v>0</v>
      </c>
      <c r="D50" s="3">
        <f>SUMIFS(view_parc_agrup!H:H,view_parc_agrup!G:G,Conciliacao!A50)</f>
        <v>0</v>
      </c>
      <c r="E50" s="6">
        <f>SUMIFS(df_mutuos!I:I,df_mutuos!B:B,Conciliacao!A50)</f>
        <v>0</v>
      </c>
      <c r="F50" s="7">
        <f>SUMIFS(df_extratos!I:I,df_extratos!F:F,Conciliacao!BB50,df_extratos!G:G,"CREDITO")+SUMIFS(df_extratos!I:I,df_extratos!F:F,Conciliacao!A50,df_extratos!G:G,"CREDITO")+SUMIFS(df_extratos!I:I,df_extratos!F:F,Conciliacao!BC50,df_extratos!G:G,"CREDITO")+SUMIFS(df_extratos!I:I,df_extratos!F:F,Conciliacao!BD50,df_extratos!G:G,"CREDITO")+SUMIFS(df_extratos!I:I,df_extratos!F:F,Conciliacao!BE50,df_extratos!G:G,"CREDITO")</f>
        <v>0</v>
      </c>
      <c r="G50" s="9">
        <f t="shared" si="4"/>
        <v>0</v>
      </c>
      <c r="H50" s="4">
        <f>SUMIFS(df_blueme_sem_parcelamento!E:E,df_blueme_sem_parcelamento!H:H,Conciliacao!A50)*(-1)</f>
        <v>0</v>
      </c>
      <c r="I50" s="4">
        <f>SUMIFS(df_blueme_com_parcelamento!J:J,df_blueme_com_parcelamento!M:M,Conciliacao!A50)*(-1)</f>
        <v>0</v>
      </c>
      <c r="J50" s="8">
        <f>SUMIFS(df_mutuos!J:J,df_mutuos!B:B,Conciliacao!A50)*(-1)</f>
        <v>0</v>
      </c>
      <c r="K50" s="10">
        <f>SUMIFS(df_extratos!I:I,df_extratos!F:F,Conciliacao!BB50,df_extratos!G:G,"DEBITO")+SUMIFS(df_extratos!I:I,df_extratos!F:F,Conciliacao!A50,df_extratos!G:G,"DEBITO")+SUMIFS(df_extratos!I:I,df_extratos!F:F,Conciliacao!BC50,df_extratos!G:G,"DEBITO")+SUMIFS(df_extratos!I:I,df_extratos!F:F,Conciliacao!BD50,df_extratos!G:G,"DEBITO")+SUMIFS(df_extratos!I:I,df_extratos!F:F,Conciliacao!BE50,df_extratos!G:G,"DEBITO")</f>
        <v>0</v>
      </c>
      <c r="L50" s="11">
        <f t="shared" si="5"/>
        <v>0</v>
      </c>
      <c r="M50" s="25">
        <f>SUMIFS(df_ajustes_conciliaco!D:D,df_ajustes_conciliaco!C:C,Conciliacao!A50)</f>
        <v>0</v>
      </c>
      <c r="N50" s="22">
        <f t="shared" si="6"/>
        <v>0</v>
      </c>
      <c r="BB50" s="20">
        <v>45706.5</v>
      </c>
      <c r="BC50" s="20">
        <v>45706.125</v>
      </c>
      <c r="BD50" s="20">
        <v>45706.541666666657</v>
      </c>
      <c r="BE50" s="20">
        <v>45706.625</v>
      </c>
    </row>
    <row r="51" spans="1:57" x14ac:dyDescent="0.3">
      <c r="A51" s="5">
        <f t="shared" si="7"/>
        <v>45707</v>
      </c>
      <c r="B51" s="3">
        <f>-SUMIFS(df_extrato_zig!G:G,df_extrato_zig!E:E,Conciliacao!A51,df_extrato_zig!D:D,"Saque")-SUMIFS(df_extrato_zig!G:G,df_extrato_zig!E:E,Conciliacao!A51,df_extrato_zig!D:D,"Antecipação")</f>
        <v>0</v>
      </c>
      <c r="C51" s="3">
        <f>SUMIFS(df_extrato_zig!E:E,df_extrato_zig!L:L,Conciliacao!A51,df_extrato_zig!F:F,"DINHEIRO")</f>
        <v>0</v>
      </c>
      <c r="D51" s="3">
        <f>SUMIFS(view_parc_agrup!H:H,view_parc_agrup!G:G,Conciliacao!A51)</f>
        <v>0</v>
      </c>
      <c r="E51" s="6">
        <f>SUMIFS(df_mutuos!I:I,df_mutuos!B:B,Conciliacao!A51)</f>
        <v>0</v>
      </c>
      <c r="F51" s="7">
        <f>SUMIFS(df_extratos!I:I,df_extratos!F:F,Conciliacao!BB51,df_extratos!G:G,"CREDITO")+SUMIFS(df_extratos!I:I,df_extratos!F:F,Conciliacao!A51,df_extratos!G:G,"CREDITO")+SUMIFS(df_extratos!I:I,df_extratos!F:F,Conciliacao!BC51,df_extratos!G:G,"CREDITO")+SUMIFS(df_extratos!I:I,df_extratos!F:F,Conciliacao!BD51,df_extratos!G:G,"CREDITO")+SUMIFS(df_extratos!I:I,df_extratos!F:F,Conciliacao!BE51,df_extratos!G:G,"CREDITO")</f>
        <v>0</v>
      </c>
      <c r="G51" s="9">
        <f t="shared" si="4"/>
        <v>0</v>
      </c>
      <c r="H51" s="4">
        <f>SUMIFS(df_blueme_sem_parcelamento!E:E,df_blueme_sem_parcelamento!H:H,Conciliacao!A51)*(-1)</f>
        <v>0</v>
      </c>
      <c r="I51" s="4">
        <f>SUMIFS(df_blueme_com_parcelamento!J:J,df_blueme_com_parcelamento!M:M,Conciliacao!A51)*(-1)</f>
        <v>0</v>
      </c>
      <c r="J51" s="8">
        <f>SUMIFS(df_mutuos!J:J,df_mutuos!B:B,Conciliacao!A51)*(-1)</f>
        <v>0</v>
      </c>
      <c r="K51" s="10">
        <f>SUMIFS(df_extratos!I:I,df_extratos!F:F,Conciliacao!BB51,df_extratos!G:G,"DEBITO")+SUMIFS(df_extratos!I:I,df_extratos!F:F,Conciliacao!A51,df_extratos!G:G,"DEBITO")+SUMIFS(df_extratos!I:I,df_extratos!F:F,Conciliacao!BC51,df_extratos!G:G,"DEBITO")+SUMIFS(df_extratos!I:I,df_extratos!F:F,Conciliacao!BD51,df_extratos!G:G,"DEBITO")+SUMIFS(df_extratos!I:I,df_extratos!F:F,Conciliacao!BE51,df_extratos!G:G,"DEBITO")</f>
        <v>0</v>
      </c>
      <c r="L51" s="11">
        <f t="shared" si="5"/>
        <v>0</v>
      </c>
      <c r="M51" s="25">
        <f>SUMIFS(df_ajustes_conciliaco!D:D,df_ajustes_conciliaco!C:C,Conciliacao!A51)</f>
        <v>0</v>
      </c>
      <c r="N51" s="22">
        <f t="shared" si="6"/>
        <v>0</v>
      </c>
      <c r="BB51" s="20">
        <v>45707.5</v>
      </c>
      <c r="BC51" s="20">
        <v>45707.125</v>
      </c>
      <c r="BD51" s="20">
        <v>45707.541666666657</v>
      </c>
      <c r="BE51" s="20">
        <v>45707.625</v>
      </c>
    </row>
    <row r="52" spans="1:57" x14ac:dyDescent="0.3">
      <c r="A52" s="5">
        <f t="shared" si="7"/>
        <v>45708</v>
      </c>
      <c r="B52" s="3">
        <f>-SUMIFS(df_extrato_zig!G:G,df_extrato_zig!E:E,Conciliacao!A52,df_extrato_zig!D:D,"Saque")-SUMIFS(df_extrato_zig!G:G,df_extrato_zig!E:E,Conciliacao!A52,df_extrato_zig!D:D,"Antecipação")</f>
        <v>0</v>
      </c>
      <c r="C52" s="3">
        <f>SUMIFS(df_extrato_zig!E:E,df_extrato_zig!L:L,Conciliacao!A52,df_extrato_zig!F:F,"DINHEIRO")</f>
        <v>0</v>
      </c>
      <c r="D52" s="3">
        <f>SUMIFS(view_parc_agrup!H:H,view_parc_agrup!G:G,Conciliacao!A52)</f>
        <v>0</v>
      </c>
      <c r="E52" s="6">
        <f>SUMIFS(df_mutuos!I:I,df_mutuos!B:B,Conciliacao!A52)</f>
        <v>0</v>
      </c>
      <c r="F52" s="7">
        <f>SUMIFS(df_extratos!I:I,df_extratos!F:F,Conciliacao!BB52,df_extratos!G:G,"CREDITO")+SUMIFS(df_extratos!I:I,df_extratos!F:F,Conciliacao!A52,df_extratos!G:G,"CREDITO")+SUMIFS(df_extratos!I:I,df_extratos!F:F,Conciliacao!BC52,df_extratos!G:G,"CREDITO")+SUMIFS(df_extratos!I:I,df_extratos!F:F,Conciliacao!BD52,df_extratos!G:G,"CREDITO")+SUMIFS(df_extratos!I:I,df_extratos!F:F,Conciliacao!BE52,df_extratos!G:G,"CREDITO")</f>
        <v>0</v>
      </c>
      <c r="G52" s="9">
        <f t="shared" si="4"/>
        <v>0</v>
      </c>
      <c r="H52" s="4">
        <f>SUMIFS(df_blueme_sem_parcelamento!E:E,df_blueme_sem_parcelamento!H:H,Conciliacao!A52)*(-1)</f>
        <v>0</v>
      </c>
      <c r="I52" s="4">
        <f>SUMIFS(df_blueme_com_parcelamento!J:J,df_blueme_com_parcelamento!M:M,Conciliacao!A52)*(-1)</f>
        <v>0</v>
      </c>
      <c r="J52" s="8">
        <f>SUMIFS(df_mutuos!J:J,df_mutuos!B:B,Conciliacao!A52)*(-1)</f>
        <v>0</v>
      </c>
      <c r="K52" s="10">
        <f>SUMIFS(df_extratos!I:I,df_extratos!F:F,Conciliacao!BB52,df_extratos!G:G,"DEBITO")+SUMIFS(df_extratos!I:I,df_extratos!F:F,Conciliacao!A52,df_extratos!G:G,"DEBITO")+SUMIFS(df_extratos!I:I,df_extratos!F:F,Conciliacao!BC52,df_extratos!G:G,"DEBITO")+SUMIFS(df_extratos!I:I,df_extratos!F:F,Conciliacao!BD52,df_extratos!G:G,"DEBITO")+SUMIFS(df_extratos!I:I,df_extratos!F:F,Conciliacao!BE52,df_extratos!G:G,"DEBITO")</f>
        <v>0</v>
      </c>
      <c r="L52" s="11">
        <f t="shared" si="5"/>
        <v>0</v>
      </c>
      <c r="M52" s="25">
        <f>SUMIFS(df_ajustes_conciliaco!D:D,df_ajustes_conciliaco!C:C,Conciliacao!A52)</f>
        <v>0</v>
      </c>
      <c r="N52" s="22">
        <f t="shared" si="6"/>
        <v>0</v>
      </c>
      <c r="BB52" s="20">
        <v>45708.5</v>
      </c>
      <c r="BC52" s="20">
        <v>45708.125</v>
      </c>
      <c r="BD52" s="20">
        <v>45708.541666666657</v>
      </c>
      <c r="BE52" s="20">
        <v>45708.625</v>
      </c>
    </row>
    <row r="53" spans="1:57" x14ac:dyDescent="0.3">
      <c r="A53" s="5">
        <f t="shared" si="7"/>
        <v>45709</v>
      </c>
      <c r="B53" s="3">
        <f>-SUMIFS(df_extrato_zig!G:G,df_extrato_zig!E:E,Conciliacao!A53,df_extrato_zig!D:D,"Saque")-SUMIFS(df_extrato_zig!G:G,df_extrato_zig!E:E,Conciliacao!A53,df_extrato_zig!D:D,"Antecipação")</f>
        <v>0</v>
      </c>
      <c r="C53" s="3">
        <f>SUMIFS(df_extrato_zig!E:E,df_extrato_zig!L:L,Conciliacao!A53,df_extrato_zig!F:F,"DINHEIRO")</f>
        <v>0</v>
      </c>
      <c r="D53" s="3">
        <f>SUMIFS(view_parc_agrup!H:H,view_parc_agrup!G:G,Conciliacao!A53)</f>
        <v>0</v>
      </c>
      <c r="E53" s="6">
        <f>SUMIFS(df_mutuos!I:I,df_mutuos!B:B,Conciliacao!A53)</f>
        <v>0</v>
      </c>
      <c r="F53" s="7">
        <f>SUMIFS(df_extratos!I:I,df_extratos!F:F,Conciliacao!BB53,df_extratos!G:G,"CREDITO")+SUMIFS(df_extratos!I:I,df_extratos!F:F,Conciliacao!A53,df_extratos!G:G,"CREDITO")+SUMIFS(df_extratos!I:I,df_extratos!F:F,Conciliacao!BC53,df_extratos!G:G,"CREDITO")+SUMIFS(df_extratos!I:I,df_extratos!F:F,Conciliacao!BD53,df_extratos!G:G,"CREDITO")+SUMIFS(df_extratos!I:I,df_extratos!F:F,Conciliacao!BE53,df_extratos!G:G,"CREDITO")</f>
        <v>0</v>
      </c>
      <c r="G53" s="9">
        <f t="shared" si="4"/>
        <v>0</v>
      </c>
      <c r="H53" s="4">
        <f>SUMIFS(df_blueme_sem_parcelamento!E:E,df_blueme_sem_parcelamento!H:H,Conciliacao!A53)*(-1)</f>
        <v>0</v>
      </c>
      <c r="I53" s="4">
        <f>SUMIFS(df_blueme_com_parcelamento!J:J,df_blueme_com_parcelamento!M:M,Conciliacao!A53)*(-1)</f>
        <v>0</v>
      </c>
      <c r="J53" s="8">
        <f>SUMIFS(df_mutuos!J:J,df_mutuos!B:B,Conciliacao!A53)*(-1)</f>
        <v>0</v>
      </c>
      <c r="K53" s="10">
        <f>SUMIFS(df_extratos!I:I,df_extratos!F:F,Conciliacao!BB53,df_extratos!G:G,"DEBITO")+SUMIFS(df_extratos!I:I,df_extratos!F:F,Conciliacao!A53,df_extratos!G:G,"DEBITO")+SUMIFS(df_extratos!I:I,df_extratos!F:F,Conciliacao!BC53,df_extratos!G:G,"DEBITO")+SUMIFS(df_extratos!I:I,df_extratos!F:F,Conciliacao!BD53,df_extratos!G:G,"DEBITO")+SUMIFS(df_extratos!I:I,df_extratos!F:F,Conciliacao!BE53,df_extratos!G:G,"DEBITO")</f>
        <v>0</v>
      </c>
      <c r="L53" s="11">
        <f t="shared" si="5"/>
        <v>0</v>
      </c>
      <c r="M53" s="25">
        <f>SUMIFS(df_ajustes_conciliaco!D:D,df_ajustes_conciliaco!C:C,Conciliacao!A53)</f>
        <v>0</v>
      </c>
      <c r="N53" s="22">
        <f t="shared" si="6"/>
        <v>0</v>
      </c>
      <c r="BB53" s="20">
        <v>45709.5</v>
      </c>
      <c r="BC53" s="20">
        <v>45709.125</v>
      </c>
      <c r="BD53" s="20">
        <v>45709.541666666657</v>
      </c>
      <c r="BE53" s="20">
        <v>45709.625</v>
      </c>
    </row>
    <row r="54" spans="1:57" x14ac:dyDescent="0.3">
      <c r="A54" s="5">
        <f t="shared" si="7"/>
        <v>45710</v>
      </c>
      <c r="B54" s="3">
        <f>-SUMIFS(df_extrato_zig!G:G,df_extrato_zig!E:E,Conciliacao!A54,df_extrato_zig!D:D,"Saque")-SUMIFS(df_extrato_zig!G:G,df_extrato_zig!E:E,Conciliacao!A54,df_extrato_zig!D:D,"Antecipação")</f>
        <v>0</v>
      </c>
      <c r="C54" s="3">
        <f>SUMIFS(df_extrato_zig!E:E,df_extrato_zig!L:L,Conciliacao!A54,df_extrato_zig!F:F,"DINHEIRO")</f>
        <v>0</v>
      </c>
      <c r="D54" s="3">
        <f>SUMIFS(view_parc_agrup!H:H,view_parc_agrup!G:G,Conciliacao!A54)</f>
        <v>0</v>
      </c>
      <c r="E54" s="6">
        <f>SUMIFS(df_mutuos!I:I,df_mutuos!B:B,Conciliacao!A54)</f>
        <v>0</v>
      </c>
      <c r="F54" s="7">
        <f>SUMIFS(df_extratos!I:I,df_extratos!F:F,Conciliacao!BB54,df_extratos!G:G,"CREDITO")+SUMIFS(df_extratos!I:I,df_extratos!F:F,Conciliacao!A54,df_extratos!G:G,"CREDITO")+SUMIFS(df_extratos!I:I,df_extratos!F:F,Conciliacao!BC54,df_extratos!G:G,"CREDITO")+SUMIFS(df_extratos!I:I,df_extratos!F:F,Conciliacao!BD54,df_extratos!G:G,"CREDITO")+SUMIFS(df_extratos!I:I,df_extratos!F:F,Conciliacao!BE54,df_extratos!G:G,"CREDITO")</f>
        <v>0</v>
      </c>
      <c r="G54" s="9">
        <f t="shared" si="4"/>
        <v>0</v>
      </c>
      <c r="H54" s="4">
        <f>SUMIFS(df_blueme_sem_parcelamento!E:E,df_blueme_sem_parcelamento!H:H,Conciliacao!A54)*(-1)</f>
        <v>0</v>
      </c>
      <c r="I54" s="4">
        <f>SUMIFS(df_blueme_com_parcelamento!J:J,df_blueme_com_parcelamento!M:M,Conciliacao!A54)*(-1)</f>
        <v>0</v>
      </c>
      <c r="J54" s="8">
        <f>SUMIFS(df_mutuos!J:J,df_mutuos!B:B,Conciliacao!A54)*(-1)</f>
        <v>0</v>
      </c>
      <c r="K54" s="10">
        <f>SUMIFS(df_extratos!I:I,df_extratos!F:F,Conciliacao!BB54,df_extratos!G:G,"DEBITO")+SUMIFS(df_extratos!I:I,df_extratos!F:F,Conciliacao!A54,df_extratos!G:G,"DEBITO")+SUMIFS(df_extratos!I:I,df_extratos!F:F,Conciliacao!BC54,df_extratos!G:G,"DEBITO")+SUMIFS(df_extratos!I:I,df_extratos!F:F,Conciliacao!BD54,df_extratos!G:G,"DEBITO")+SUMIFS(df_extratos!I:I,df_extratos!F:F,Conciliacao!BE54,df_extratos!G:G,"DEBITO")</f>
        <v>0</v>
      </c>
      <c r="L54" s="11">
        <f t="shared" si="5"/>
        <v>0</v>
      </c>
      <c r="M54" s="25">
        <f>SUMIFS(df_ajustes_conciliaco!D:D,df_ajustes_conciliaco!C:C,Conciliacao!A54)</f>
        <v>0</v>
      </c>
      <c r="N54" s="22">
        <f t="shared" si="6"/>
        <v>0</v>
      </c>
      <c r="BB54" s="20">
        <v>45710.5</v>
      </c>
      <c r="BC54" s="20">
        <v>45710.125</v>
      </c>
      <c r="BD54" s="20">
        <v>45710.541666666657</v>
      </c>
      <c r="BE54" s="20">
        <v>45710.625</v>
      </c>
    </row>
    <row r="55" spans="1:57" x14ac:dyDescent="0.3">
      <c r="A55" s="5">
        <f t="shared" si="7"/>
        <v>45711</v>
      </c>
      <c r="B55" s="3">
        <f>-SUMIFS(df_extrato_zig!G:G,df_extrato_zig!E:E,Conciliacao!A55,df_extrato_zig!D:D,"Saque")-SUMIFS(df_extrato_zig!G:G,df_extrato_zig!E:E,Conciliacao!A55,df_extrato_zig!D:D,"Antecipação")</f>
        <v>0</v>
      </c>
      <c r="C55" s="3">
        <f>SUMIFS(df_extrato_zig!E:E,df_extrato_zig!L:L,Conciliacao!A55,df_extrato_zig!F:F,"DINHEIRO")</f>
        <v>0</v>
      </c>
      <c r="D55" s="3">
        <f>SUMIFS(view_parc_agrup!H:H,view_parc_agrup!G:G,Conciliacao!A55)</f>
        <v>0</v>
      </c>
      <c r="E55" s="6">
        <f>SUMIFS(df_mutuos!I:I,df_mutuos!B:B,Conciliacao!A55)</f>
        <v>0</v>
      </c>
      <c r="F55" s="7">
        <f>SUMIFS(df_extratos!I:I,df_extratos!F:F,Conciliacao!BB55,df_extratos!G:G,"CREDITO")+SUMIFS(df_extratos!I:I,df_extratos!F:F,Conciliacao!A55,df_extratos!G:G,"CREDITO")+SUMIFS(df_extratos!I:I,df_extratos!F:F,Conciliacao!BC55,df_extratos!G:G,"CREDITO")+SUMIFS(df_extratos!I:I,df_extratos!F:F,Conciliacao!BD55,df_extratos!G:G,"CREDITO")+SUMIFS(df_extratos!I:I,df_extratos!F:F,Conciliacao!BE55,df_extratos!G:G,"CREDITO")</f>
        <v>0</v>
      </c>
      <c r="G55" s="9">
        <f t="shared" si="4"/>
        <v>0</v>
      </c>
      <c r="H55" s="4">
        <f>SUMIFS(df_blueme_sem_parcelamento!E:E,df_blueme_sem_parcelamento!H:H,Conciliacao!A55)*(-1)</f>
        <v>0</v>
      </c>
      <c r="I55" s="4">
        <f>SUMIFS(df_blueme_com_parcelamento!J:J,df_blueme_com_parcelamento!M:M,Conciliacao!A55)*(-1)</f>
        <v>0</v>
      </c>
      <c r="J55" s="8">
        <f>SUMIFS(df_mutuos!J:J,df_mutuos!B:B,Conciliacao!A55)*(-1)</f>
        <v>0</v>
      </c>
      <c r="K55" s="10">
        <f>SUMIFS(df_extratos!I:I,df_extratos!F:F,Conciliacao!BB55,df_extratos!G:G,"DEBITO")+SUMIFS(df_extratos!I:I,df_extratos!F:F,Conciliacao!A55,df_extratos!G:G,"DEBITO")+SUMIFS(df_extratos!I:I,df_extratos!F:F,Conciliacao!BC55,df_extratos!G:G,"DEBITO")+SUMIFS(df_extratos!I:I,df_extratos!F:F,Conciliacao!BD55,df_extratos!G:G,"DEBITO")+SUMIFS(df_extratos!I:I,df_extratos!F:F,Conciliacao!BE55,df_extratos!G:G,"DEBITO")</f>
        <v>0</v>
      </c>
      <c r="L55" s="11">
        <f t="shared" si="5"/>
        <v>0</v>
      </c>
      <c r="M55" s="25">
        <f>SUMIFS(df_ajustes_conciliaco!D:D,df_ajustes_conciliaco!C:C,Conciliacao!A55)</f>
        <v>0</v>
      </c>
      <c r="N55" s="22">
        <f t="shared" si="6"/>
        <v>0</v>
      </c>
      <c r="BB55" s="20">
        <v>45711.5</v>
      </c>
      <c r="BC55" s="20">
        <v>45711.125</v>
      </c>
      <c r="BD55" s="20">
        <v>45711.541666666657</v>
      </c>
      <c r="BE55" s="20">
        <v>45711.625</v>
      </c>
    </row>
    <row r="56" spans="1:57" x14ac:dyDescent="0.3">
      <c r="A56" s="5">
        <f t="shared" si="7"/>
        <v>45712</v>
      </c>
      <c r="B56" s="3">
        <f>-SUMIFS(df_extrato_zig!G:G,df_extrato_zig!E:E,Conciliacao!A56,df_extrato_zig!D:D,"Saque")-SUMIFS(df_extrato_zig!G:G,df_extrato_zig!E:E,Conciliacao!A56,df_extrato_zig!D:D,"Antecipação")</f>
        <v>0</v>
      </c>
      <c r="C56" s="3">
        <f>SUMIFS(df_extrato_zig!E:E,df_extrato_zig!L:L,Conciliacao!A56,df_extrato_zig!F:F,"DINHEIRO")</f>
        <v>0</v>
      </c>
      <c r="D56" s="3">
        <f>SUMIFS(view_parc_agrup!H:H,view_parc_agrup!G:G,Conciliacao!A56)</f>
        <v>0</v>
      </c>
      <c r="E56" s="6">
        <f>SUMIFS(df_mutuos!I:I,df_mutuos!B:B,Conciliacao!A56)</f>
        <v>0</v>
      </c>
      <c r="F56" s="7">
        <f>SUMIFS(df_extratos!I:I,df_extratos!F:F,Conciliacao!BB56,df_extratos!G:G,"CREDITO")+SUMIFS(df_extratos!I:I,df_extratos!F:F,Conciliacao!A56,df_extratos!G:G,"CREDITO")+SUMIFS(df_extratos!I:I,df_extratos!F:F,Conciliacao!BC56,df_extratos!G:G,"CREDITO")+SUMIFS(df_extratos!I:I,df_extratos!F:F,Conciliacao!BD56,df_extratos!G:G,"CREDITO")+SUMIFS(df_extratos!I:I,df_extratos!F:F,Conciliacao!BE56,df_extratos!G:G,"CREDITO")</f>
        <v>0</v>
      </c>
      <c r="G56" s="9">
        <f t="shared" si="4"/>
        <v>0</v>
      </c>
      <c r="H56" s="4">
        <f>SUMIFS(df_blueme_sem_parcelamento!E:E,df_blueme_sem_parcelamento!H:H,Conciliacao!A56)*(-1)</f>
        <v>0</v>
      </c>
      <c r="I56" s="4">
        <f>SUMIFS(df_blueme_com_parcelamento!J:J,df_blueme_com_parcelamento!M:M,Conciliacao!A56)*(-1)</f>
        <v>0</v>
      </c>
      <c r="J56" s="8">
        <f>SUMIFS(df_mutuos!J:J,df_mutuos!B:B,Conciliacao!A56)*(-1)</f>
        <v>0</v>
      </c>
      <c r="K56" s="10">
        <f>SUMIFS(df_extratos!I:I,df_extratos!F:F,Conciliacao!BB56,df_extratos!G:G,"DEBITO")+SUMIFS(df_extratos!I:I,df_extratos!F:F,Conciliacao!A56,df_extratos!G:G,"DEBITO")+SUMIFS(df_extratos!I:I,df_extratos!F:F,Conciliacao!BC56,df_extratos!G:G,"DEBITO")+SUMIFS(df_extratos!I:I,df_extratos!F:F,Conciliacao!BD56,df_extratos!G:G,"DEBITO")+SUMIFS(df_extratos!I:I,df_extratos!F:F,Conciliacao!BE56,df_extratos!G:G,"DEBITO")</f>
        <v>0</v>
      </c>
      <c r="L56" s="11">
        <f t="shared" si="5"/>
        <v>0</v>
      </c>
      <c r="M56" s="25">
        <f>SUMIFS(df_ajustes_conciliaco!D:D,df_ajustes_conciliaco!C:C,Conciliacao!A56)</f>
        <v>0</v>
      </c>
      <c r="N56" s="22">
        <f t="shared" si="6"/>
        <v>0</v>
      </c>
      <c r="BB56" s="20">
        <v>45712.5</v>
      </c>
      <c r="BC56" s="20">
        <v>45712.125</v>
      </c>
      <c r="BD56" s="20">
        <v>45712.541666666657</v>
      </c>
      <c r="BE56" s="20">
        <v>45712.625</v>
      </c>
    </row>
    <row r="57" spans="1:57" x14ac:dyDescent="0.3">
      <c r="A57" s="5">
        <f t="shared" si="7"/>
        <v>45713</v>
      </c>
      <c r="B57" s="3">
        <f>-SUMIFS(df_extrato_zig!G:G,df_extrato_zig!E:E,Conciliacao!A57,df_extrato_zig!D:D,"Saque")-SUMIFS(df_extrato_zig!G:G,df_extrato_zig!E:E,Conciliacao!A57,df_extrato_zig!D:D,"Antecipação")</f>
        <v>0</v>
      </c>
      <c r="C57" s="3">
        <f>SUMIFS(df_extrato_zig!E:E,df_extrato_zig!L:L,Conciliacao!A57,df_extrato_zig!F:F,"DINHEIRO")</f>
        <v>0</v>
      </c>
      <c r="D57" s="3">
        <f>SUMIFS(view_parc_agrup!H:H,view_parc_agrup!G:G,Conciliacao!A57)</f>
        <v>0</v>
      </c>
      <c r="E57" s="6">
        <f>SUMIFS(df_mutuos!I:I,df_mutuos!B:B,Conciliacao!A57)</f>
        <v>0</v>
      </c>
      <c r="F57" s="7">
        <f>SUMIFS(df_extratos!I:I,df_extratos!F:F,Conciliacao!BB57,df_extratos!G:G,"CREDITO")+SUMIFS(df_extratos!I:I,df_extratos!F:F,Conciliacao!A57,df_extratos!G:G,"CREDITO")+SUMIFS(df_extratos!I:I,df_extratos!F:F,Conciliacao!BC57,df_extratos!G:G,"CREDITO")+SUMIFS(df_extratos!I:I,df_extratos!F:F,Conciliacao!BD57,df_extratos!G:G,"CREDITO")+SUMIFS(df_extratos!I:I,df_extratos!F:F,Conciliacao!BE57,df_extratos!G:G,"CREDITO")</f>
        <v>0</v>
      </c>
      <c r="G57" s="9">
        <f t="shared" si="4"/>
        <v>0</v>
      </c>
      <c r="H57" s="4">
        <f>SUMIFS(df_blueme_sem_parcelamento!E:E,df_blueme_sem_parcelamento!H:H,Conciliacao!A57)*(-1)</f>
        <v>0</v>
      </c>
      <c r="I57" s="4">
        <f>SUMIFS(df_blueme_com_parcelamento!J:J,df_blueme_com_parcelamento!M:M,Conciliacao!A57)*(-1)</f>
        <v>0</v>
      </c>
      <c r="J57" s="8">
        <f>SUMIFS(df_mutuos!J:J,df_mutuos!B:B,Conciliacao!A57)*(-1)</f>
        <v>0</v>
      </c>
      <c r="K57" s="10">
        <f>SUMIFS(df_extratos!I:I,df_extratos!F:F,Conciliacao!BB57,df_extratos!G:G,"DEBITO")+SUMIFS(df_extratos!I:I,df_extratos!F:F,Conciliacao!A57,df_extratos!G:G,"DEBITO")+SUMIFS(df_extratos!I:I,df_extratos!F:F,Conciliacao!BC57,df_extratos!G:G,"DEBITO")+SUMIFS(df_extratos!I:I,df_extratos!F:F,Conciliacao!BD57,df_extratos!G:G,"DEBITO")+SUMIFS(df_extratos!I:I,df_extratos!F:F,Conciliacao!BE57,df_extratos!G:G,"DEBITO")</f>
        <v>0</v>
      </c>
      <c r="L57" s="11">
        <f t="shared" si="5"/>
        <v>0</v>
      </c>
      <c r="M57" s="25">
        <f>SUMIFS(df_ajustes_conciliaco!D:D,df_ajustes_conciliaco!C:C,Conciliacao!A57)</f>
        <v>0</v>
      </c>
      <c r="N57" s="22">
        <f t="shared" si="6"/>
        <v>0</v>
      </c>
      <c r="BB57" s="20">
        <v>45713.5</v>
      </c>
      <c r="BC57" s="20">
        <v>45713.125</v>
      </c>
      <c r="BD57" s="20">
        <v>45713.541666666657</v>
      </c>
      <c r="BE57" s="20">
        <v>45713.625</v>
      </c>
    </row>
    <row r="58" spans="1:57" x14ac:dyDescent="0.3">
      <c r="A58" s="5">
        <f t="shared" si="7"/>
        <v>45714</v>
      </c>
      <c r="B58" s="3">
        <f>-SUMIFS(df_extrato_zig!G:G,df_extrato_zig!E:E,Conciliacao!A58,df_extrato_zig!D:D,"Saque")-SUMIFS(df_extrato_zig!G:G,df_extrato_zig!E:E,Conciliacao!A58,df_extrato_zig!D:D,"Antecipação")</f>
        <v>0</v>
      </c>
      <c r="C58" s="3">
        <f>SUMIFS(df_extrato_zig!E:E,df_extrato_zig!L:L,Conciliacao!A58,df_extrato_zig!F:F,"DINHEIRO")</f>
        <v>0</v>
      </c>
      <c r="D58" s="3">
        <f>SUMIFS(view_parc_agrup!H:H,view_parc_agrup!G:G,Conciliacao!A58)</f>
        <v>0</v>
      </c>
      <c r="E58" s="6">
        <f>SUMIFS(df_mutuos!I:I,df_mutuos!B:B,Conciliacao!A58)</f>
        <v>0</v>
      </c>
      <c r="F58" s="7">
        <f>SUMIFS(df_extratos!I:I,df_extratos!F:F,Conciliacao!BB58,df_extratos!G:G,"CREDITO")+SUMIFS(df_extratos!I:I,df_extratos!F:F,Conciliacao!A58,df_extratos!G:G,"CREDITO")+SUMIFS(df_extratos!I:I,df_extratos!F:F,Conciliacao!BC58,df_extratos!G:G,"CREDITO")+SUMIFS(df_extratos!I:I,df_extratos!F:F,Conciliacao!BD58,df_extratos!G:G,"CREDITO")+SUMIFS(df_extratos!I:I,df_extratos!F:F,Conciliacao!BE58,df_extratos!G:G,"CREDITO")</f>
        <v>0</v>
      </c>
      <c r="G58" s="9">
        <f t="shared" si="4"/>
        <v>0</v>
      </c>
      <c r="H58" s="4">
        <f>SUMIFS(df_blueme_sem_parcelamento!E:E,df_blueme_sem_parcelamento!H:H,Conciliacao!A58)*(-1)</f>
        <v>0</v>
      </c>
      <c r="I58" s="4">
        <f>SUMIFS(df_blueme_com_parcelamento!J:J,df_blueme_com_parcelamento!M:M,Conciliacao!A58)*(-1)</f>
        <v>0</v>
      </c>
      <c r="J58" s="8">
        <f>SUMIFS(df_mutuos!J:J,df_mutuos!B:B,Conciliacao!A58)*(-1)</f>
        <v>0</v>
      </c>
      <c r="K58" s="10">
        <f>SUMIFS(df_extratos!I:I,df_extratos!F:F,Conciliacao!BB58,df_extratos!G:G,"DEBITO")+SUMIFS(df_extratos!I:I,df_extratos!F:F,Conciliacao!A58,df_extratos!G:G,"DEBITO")+SUMIFS(df_extratos!I:I,df_extratos!F:F,Conciliacao!BC58,df_extratos!G:G,"DEBITO")+SUMIFS(df_extratos!I:I,df_extratos!F:F,Conciliacao!BD58,df_extratos!G:G,"DEBITO")+SUMIFS(df_extratos!I:I,df_extratos!F:F,Conciliacao!BE58,df_extratos!G:G,"DEBITO")</f>
        <v>0</v>
      </c>
      <c r="L58" s="11">
        <f t="shared" si="5"/>
        <v>0</v>
      </c>
      <c r="M58" s="25">
        <f>SUMIFS(df_ajustes_conciliaco!D:D,df_ajustes_conciliaco!C:C,Conciliacao!A58)</f>
        <v>0</v>
      </c>
      <c r="N58" s="22">
        <f t="shared" si="6"/>
        <v>0</v>
      </c>
      <c r="BB58" s="20">
        <v>45714.5</v>
      </c>
      <c r="BC58" s="20">
        <v>45714.125</v>
      </c>
      <c r="BD58" s="20">
        <v>45714.541666666657</v>
      </c>
      <c r="BE58" s="20">
        <v>45714.625</v>
      </c>
    </row>
    <row r="59" spans="1:57" x14ac:dyDescent="0.3">
      <c r="A59" s="5">
        <f t="shared" si="7"/>
        <v>45715</v>
      </c>
      <c r="B59" s="3">
        <f>-SUMIFS(df_extrato_zig!G:G,df_extrato_zig!E:E,Conciliacao!A59,df_extrato_zig!D:D,"Saque")-SUMIFS(df_extrato_zig!G:G,df_extrato_zig!E:E,Conciliacao!A59,df_extrato_zig!D:D,"Antecipação")</f>
        <v>0</v>
      </c>
      <c r="C59" s="3">
        <f>SUMIFS(df_extrato_zig!E:E,df_extrato_zig!L:L,Conciliacao!A59,df_extrato_zig!F:F,"DINHEIRO")</f>
        <v>0</v>
      </c>
      <c r="D59" s="3">
        <f>SUMIFS(view_parc_agrup!H:H,view_parc_agrup!G:G,Conciliacao!A59)</f>
        <v>0</v>
      </c>
      <c r="E59" s="6">
        <f>SUMIFS(df_mutuos!I:I,df_mutuos!B:B,Conciliacao!A59)</f>
        <v>0</v>
      </c>
      <c r="F59" s="7">
        <f>SUMIFS(df_extratos!I:I,df_extratos!F:F,Conciliacao!BB59,df_extratos!G:G,"CREDITO")+SUMIFS(df_extratos!I:I,df_extratos!F:F,Conciliacao!A59,df_extratos!G:G,"CREDITO")+SUMIFS(df_extratos!I:I,df_extratos!F:F,Conciliacao!BC59,df_extratos!G:G,"CREDITO")+SUMIFS(df_extratos!I:I,df_extratos!F:F,Conciliacao!BD59,df_extratos!G:G,"CREDITO")+SUMIFS(df_extratos!I:I,df_extratos!F:F,Conciliacao!BE59,df_extratos!G:G,"CREDITO")</f>
        <v>0</v>
      </c>
      <c r="G59" s="9">
        <f t="shared" si="4"/>
        <v>0</v>
      </c>
      <c r="H59" s="4">
        <f>SUMIFS(df_blueme_sem_parcelamento!E:E,df_blueme_sem_parcelamento!H:H,Conciliacao!A59)*(-1)</f>
        <v>0</v>
      </c>
      <c r="I59" s="4">
        <f>SUMIFS(df_blueme_com_parcelamento!J:J,df_blueme_com_parcelamento!M:M,Conciliacao!A59)*(-1)</f>
        <v>0</v>
      </c>
      <c r="J59" s="8">
        <f>SUMIFS(df_mutuos!J:J,df_mutuos!B:B,Conciliacao!A59)*(-1)</f>
        <v>0</v>
      </c>
      <c r="K59" s="10">
        <f>SUMIFS(df_extratos!I:I,df_extratos!F:F,Conciliacao!BB59,df_extratos!G:G,"DEBITO")+SUMIFS(df_extratos!I:I,df_extratos!F:F,Conciliacao!A59,df_extratos!G:G,"DEBITO")+SUMIFS(df_extratos!I:I,df_extratos!F:F,Conciliacao!BC59,df_extratos!G:G,"DEBITO")+SUMIFS(df_extratos!I:I,df_extratos!F:F,Conciliacao!BD59,df_extratos!G:G,"DEBITO")+SUMIFS(df_extratos!I:I,df_extratos!F:F,Conciliacao!BE59,df_extratos!G:G,"DEBITO")</f>
        <v>0</v>
      </c>
      <c r="L59" s="11">
        <f t="shared" si="5"/>
        <v>0</v>
      </c>
      <c r="M59" s="25">
        <f>SUMIFS(df_ajustes_conciliaco!D:D,df_ajustes_conciliaco!C:C,Conciliacao!A59)</f>
        <v>0</v>
      </c>
      <c r="N59" s="22">
        <f t="shared" si="6"/>
        <v>0</v>
      </c>
      <c r="BB59" s="20">
        <v>45715.5</v>
      </c>
      <c r="BC59" s="20">
        <v>45715.125</v>
      </c>
      <c r="BD59" s="20">
        <v>45715.541666666657</v>
      </c>
      <c r="BE59" s="20">
        <v>45715.625</v>
      </c>
    </row>
    <row r="60" spans="1:57" x14ac:dyDescent="0.3">
      <c r="A60" s="5">
        <f t="shared" si="7"/>
        <v>45716</v>
      </c>
      <c r="B60" s="3">
        <f>-SUMIFS(df_extrato_zig!G:G,df_extrato_zig!E:E,Conciliacao!A60,df_extrato_zig!D:D,"Saque")-SUMIFS(df_extrato_zig!G:G,df_extrato_zig!E:E,Conciliacao!A60,df_extrato_zig!D:D,"Antecipação")</f>
        <v>0</v>
      </c>
      <c r="C60" s="3">
        <f>SUMIFS(df_extrato_zig!E:E,df_extrato_zig!L:L,Conciliacao!A60,df_extrato_zig!F:F,"DINHEIRO")</f>
        <v>0</v>
      </c>
      <c r="D60" s="3">
        <f>SUMIFS(view_parc_agrup!H:H,view_parc_agrup!G:G,Conciliacao!A60)</f>
        <v>0</v>
      </c>
      <c r="E60" s="6">
        <f>SUMIFS(df_mutuos!I:I,df_mutuos!B:B,Conciliacao!A60)</f>
        <v>0</v>
      </c>
      <c r="F60" s="7">
        <f>SUMIFS(df_extratos!I:I,df_extratos!F:F,Conciliacao!BB60,df_extratos!G:G,"CREDITO")+SUMIFS(df_extratos!I:I,df_extratos!F:F,Conciliacao!A60,df_extratos!G:G,"CREDITO")+SUMIFS(df_extratos!I:I,df_extratos!F:F,Conciliacao!BC60,df_extratos!G:G,"CREDITO")+SUMIFS(df_extratos!I:I,df_extratos!F:F,Conciliacao!BD60,df_extratos!G:G,"CREDITO")+SUMIFS(df_extratos!I:I,df_extratos!F:F,Conciliacao!BE60,df_extratos!G:G,"CREDITO")</f>
        <v>0</v>
      </c>
      <c r="G60" s="9">
        <f t="shared" si="4"/>
        <v>0</v>
      </c>
      <c r="H60" s="4">
        <f>SUMIFS(df_blueme_sem_parcelamento!E:E,df_blueme_sem_parcelamento!H:H,Conciliacao!A60)*(-1)</f>
        <v>0</v>
      </c>
      <c r="I60" s="4">
        <f>SUMIFS(df_blueme_com_parcelamento!J:J,df_blueme_com_parcelamento!M:M,Conciliacao!A60)*(-1)</f>
        <v>0</v>
      </c>
      <c r="J60" s="8">
        <f>SUMIFS(df_mutuos!J:J,df_mutuos!B:B,Conciliacao!A60)*(-1)</f>
        <v>0</v>
      </c>
      <c r="K60" s="10">
        <f>SUMIFS(df_extratos!I:I,df_extratos!F:F,Conciliacao!BB60,df_extratos!G:G,"DEBITO")+SUMIFS(df_extratos!I:I,df_extratos!F:F,Conciliacao!A60,df_extratos!G:G,"DEBITO")+SUMIFS(df_extratos!I:I,df_extratos!F:F,Conciliacao!BC60,df_extratos!G:G,"DEBITO")+SUMIFS(df_extratos!I:I,df_extratos!F:F,Conciliacao!BD60,df_extratos!G:G,"DEBITO")+SUMIFS(df_extratos!I:I,df_extratos!F:F,Conciliacao!BE60,df_extratos!G:G,"DEBITO")</f>
        <v>0</v>
      </c>
      <c r="L60" s="11">
        <f t="shared" si="5"/>
        <v>0</v>
      </c>
      <c r="M60" s="25">
        <f>SUMIFS(df_ajustes_conciliaco!D:D,df_ajustes_conciliaco!C:C,Conciliacao!A60)</f>
        <v>0</v>
      </c>
      <c r="N60" s="22">
        <f t="shared" si="6"/>
        <v>0</v>
      </c>
      <c r="BB60" s="20">
        <v>45716.5</v>
      </c>
      <c r="BC60" s="20">
        <v>45716.125</v>
      </c>
      <c r="BD60" s="20">
        <v>45716.541666666657</v>
      </c>
      <c r="BE60" s="20">
        <v>45716.625</v>
      </c>
    </row>
    <row r="61" spans="1:57" x14ac:dyDescent="0.3">
      <c r="A61" s="5">
        <f t="shared" si="7"/>
        <v>45717</v>
      </c>
      <c r="B61" s="3">
        <f>-SUMIFS(df_extrato_zig!G:G,df_extrato_zig!E:E,Conciliacao!A61,df_extrato_zig!D:D,"Saque")-SUMIFS(df_extrato_zig!G:G,df_extrato_zig!E:E,Conciliacao!A61,df_extrato_zig!D:D,"Antecipação")</f>
        <v>0</v>
      </c>
      <c r="C61" s="3">
        <f>SUMIFS(df_extrato_zig!E:E,df_extrato_zig!L:L,Conciliacao!A61,df_extrato_zig!F:F,"DINHEIRO")</f>
        <v>0</v>
      </c>
      <c r="D61" s="3">
        <f>SUMIFS(view_parc_agrup!H:H,view_parc_agrup!G:G,Conciliacao!A61)</f>
        <v>0</v>
      </c>
      <c r="E61" s="6">
        <f>SUMIFS(df_mutuos!I:I,df_mutuos!B:B,Conciliacao!A61)</f>
        <v>0</v>
      </c>
      <c r="F61" s="7">
        <f>SUMIFS(df_extratos!I:I,df_extratos!F:F,Conciliacao!BB61,df_extratos!G:G,"CREDITO")+SUMIFS(df_extratos!I:I,df_extratos!F:F,Conciliacao!A61,df_extratos!G:G,"CREDITO")+SUMIFS(df_extratos!I:I,df_extratos!F:F,Conciliacao!BC61,df_extratos!G:G,"CREDITO")+SUMIFS(df_extratos!I:I,df_extratos!F:F,Conciliacao!BD61,df_extratos!G:G,"CREDITO")+SUMIFS(df_extratos!I:I,df_extratos!F:F,Conciliacao!BE61,df_extratos!G:G,"CREDITO")</f>
        <v>0</v>
      </c>
      <c r="G61" s="9">
        <f t="shared" si="4"/>
        <v>0</v>
      </c>
      <c r="H61" s="4">
        <f>SUMIFS(df_blueme_sem_parcelamento!E:E,df_blueme_sem_parcelamento!H:H,Conciliacao!A61)*(-1)</f>
        <v>0</v>
      </c>
      <c r="I61" s="4">
        <f>SUMIFS(df_blueme_com_parcelamento!J:J,df_blueme_com_parcelamento!M:M,Conciliacao!A61)*(-1)</f>
        <v>0</v>
      </c>
      <c r="J61" s="8">
        <f>SUMIFS(df_mutuos!J:J,df_mutuos!B:B,Conciliacao!A61)*(-1)</f>
        <v>0</v>
      </c>
      <c r="K61" s="10">
        <f>SUMIFS(df_extratos!I:I,df_extratos!F:F,Conciliacao!BB61,df_extratos!G:G,"DEBITO")+SUMIFS(df_extratos!I:I,df_extratos!F:F,Conciliacao!A61,df_extratos!G:G,"DEBITO")+SUMIFS(df_extratos!I:I,df_extratos!F:F,Conciliacao!BC61,df_extratos!G:G,"DEBITO")+SUMIFS(df_extratos!I:I,df_extratos!F:F,Conciliacao!BD61,df_extratos!G:G,"DEBITO")+SUMIFS(df_extratos!I:I,df_extratos!F:F,Conciliacao!BE61,df_extratos!G:G,"DEBITO")</f>
        <v>0</v>
      </c>
      <c r="L61" s="11">
        <f t="shared" si="5"/>
        <v>0</v>
      </c>
      <c r="M61" s="25">
        <f>SUMIFS(df_ajustes_conciliaco!D:D,df_ajustes_conciliaco!C:C,Conciliacao!A61)</f>
        <v>0</v>
      </c>
      <c r="N61" s="22">
        <f t="shared" si="6"/>
        <v>0</v>
      </c>
      <c r="BB61" s="20">
        <v>45717.5</v>
      </c>
      <c r="BC61" s="20">
        <v>45717.125</v>
      </c>
      <c r="BD61" s="20">
        <v>45717.541666666657</v>
      </c>
      <c r="BE61" s="20">
        <v>45717.625</v>
      </c>
    </row>
    <row r="62" spans="1:57" x14ac:dyDescent="0.3">
      <c r="A62" s="5">
        <f t="shared" si="7"/>
        <v>45718</v>
      </c>
      <c r="B62" s="3">
        <f>-SUMIFS(df_extrato_zig!G:G,df_extrato_zig!E:E,Conciliacao!A62,df_extrato_zig!D:D,"Saque")-SUMIFS(df_extrato_zig!G:G,df_extrato_zig!E:E,Conciliacao!A62,df_extrato_zig!D:D,"Antecipação")</f>
        <v>0</v>
      </c>
      <c r="C62" s="3">
        <f>SUMIFS(df_extrato_zig!E:E,df_extrato_zig!L:L,Conciliacao!A62,df_extrato_zig!F:F,"DINHEIRO")</f>
        <v>0</v>
      </c>
      <c r="D62" s="3">
        <f>SUMIFS(view_parc_agrup!H:H,view_parc_agrup!G:G,Conciliacao!A62)</f>
        <v>0</v>
      </c>
      <c r="E62" s="6">
        <f>SUMIFS(df_mutuos!I:I,df_mutuos!B:B,Conciliacao!A62)</f>
        <v>0</v>
      </c>
      <c r="F62" s="7">
        <f>SUMIFS(df_extratos!I:I,df_extratos!F:F,Conciliacao!BB62,df_extratos!G:G,"CREDITO")+SUMIFS(df_extratos!I:I,df_extratos!F:F,Conciliacao!A62,df_extratos!G:G,"CREDITO")+SUMIFS(df_extratos!I:I,df_extratos!F:F,Conciliacao!BC62,df_extratos!G:G,"CREDITO")+SUMIFS(df_extratos!I:I,df_extratos!F:F,Conciliacao!BD62,df_extratos!G:G,"CREDITO")+SUMIFS(df_extratos!I:I,df_extratos!F:F,Conciliacao!BE62,df_extratos!G:G,"CREDITO")</f>
        <v>0</v>
      </c>
      <c r="G62" s="9">
        <f t="shared" si="4"/>
        <v>0</v>
      </c>
      <c r="H62" s="4">
        <f>SUMIFS(df_blueme_sem_parcelamento!E:E,df_blueme_sem_parcelamento!H:H,Conciliacao!A62)*(-1)</f>
        <v>0</v>
      </c>
      <c r="I62" s="4">
        <f>SUMIFS(df_blueme_com_parcelamento!J:J,df_blueme_com_parcelamento!M:M,Conciliacao!A62)*(-1)</f>
        <v>0</v>
      </c>
      <c r="J62" s="8">
        <f>SUMIFS(df_mutuos!J:J,df_mutuos!B:B,Conciliacao!A62)*(-1)</f>
        <v>0</v>
      </c>
      <c r="K62" s="10">
        <f>SUMIFS(df_extratos!I:I,df_extratos!F:F,Conciliacao!BB62,df_extratos!G:G,"DEBITO")+SUMIFS(df_extratos!I:I,df_extratos!F:F,Conciliacao!A62,df_extratos!G:G,"DEBITO")+SUMIFS(df_extratos!I:I,df_extratos!F:F,Conciliacao!BC62,df_extratos!G:G,"DEBITO")+SUMIFS(df_extratos!I:I,df_extratos!F:F,Conciliacao!BD62,df_extratos!G:G,"DEBITO")+SUMIFS(df_extratos!I:I,df_extratos!F:F,Conciliacao!BE62,df_extratos!G:G,"DEBITO")</f>
        <v>0</v>
      </c>
      <c r="L62" s="11">
        <f t="shared" si="5"/>
        <v>0</v>
      </c>
      <c r="M62" s="25">
        <f>SUMIFS(df_ajustes_conciliaco!D:D,df_ajustes_conciliaco!C:C,Conciliacao!A62)</f>
        <v>0</v>
      </c>
      <c r="N62" s="22">
        <f t="shared" si="6"/>
        <v>0</v>
      </c>
      <c r="BB62" s="20">
        <v>45718.5</v>
      </c>
      <c r="BC62" s="20">
        <v>45718.125</v>
      </c>
      <c r="BD62" s="20">
        <v>45718.541666666657</v>
      </c>
      <c r="BE62" s="20">
        <v>45718.625</v>
      </c>
    </row>
    <row r="63" spans="1:57" x14ac:dyDescent="0.3">
      <c r="A63" s="5">
        <f t="shared" si="7"/>
        <v>45719</v>
      </c>
      <c r="B63" s="3">
        <f>-SUMIFS(df_extrato_zig!G:G,df_extrato_zig!E:E,Conciliacao!A63,df_extrato_zig!D:D,"Saque")-SUMIFS(df_extrato_zig!G:G,df_extrato_zig!E:E,Conciliacao!A63,df_extrato_zig!D:D,"Antecipação")</f>
        <v>0</v>
      </c>
      <c r="C63" s="3">
        <f>SUMIFS(df_extrato_zig!E:E,df_extrato_zig!L:L,Conciliacao!A63,df_extrato_zig!F:F,"DINHEIRO")</f>
        <v>0</v>
      </c>
      <c r="D63" s="3">
        <f>SUMIFS(view_parc_agrup!H:H,view_parc_agrup!G:G,Conciliacao!A63)</f>
        <v>0</v>
      </c>
      <c r="E63" s="6">
        <f>SUMIFS(df_mutuos!I:I,df_mutuos!B:B,Conciliacao!A63)</f>
        <v>0</v>
      </c>
      <c r="F63" s="7">
        <f>SUMIFS(df_extratos!I:I,df_extratos!F:F,Conciliacao!BB63,df_extratos!G:G,"CREDITO")+SUMIFS(df_extratos!I:I,df_extratos!F:F,Conciliacao!A63,df_extratos!G:G,"CREDITO")+SUMIFS(df_extratos!I:I,df_extratos!F:F,Conciliacao!BC63,df_extratos!G:G,"CREDITO")+SUMIFS(df_extratos!I:I,df_extratos!F:F,Conciliacao!BD63,df_extratos!G:G,"CREDITO")+SUMIFS(df_extratos!I:I,df_extratos!F:F,Conciliacao!BE63,df_extratos!G:G,"CREDITO")</f>
        <v>0</v>
      </c>
      <c r="G63" s="9">
        <f t="shared" si="4"/>
        <v>0</v>
      </c>
      <c r="H63" s="4">
        <f>SUMIFS(df_blueme_sem_parcelamento!E:E,df_blueme_sem_parcelamento!H:H,Conciliacao!A63)*(-1)</f>
        <v>0</v>
      </c>
      <c r="I63" s="4">
        <f>SUMIFS(df_blueme_com_parcelamento!J:J,df_blueme_com_parcelamento!M:M,Conciliacao!A63)*(-1)</f>
        <v>0</v>
      </c>
      <c r="J63" s="8">
        <f>SUMIFS(df_mutuos!J:J,df_mutuos!B:B,Conciliacao!A63)*(-1)</f>
        <v>0</v>
      </c>
      <c r="K63" s="10">
        <f>SUMIFS(df_extratos!I:I,df_extratos!F:F,Conciliacao!BB63,df_extratos!G:G,"DEBITO")+SUMIFS(df_extratos!I:I,df_extratos!F:F,Conciliacao!A63,df_extratos!G:G,"DEBITO")+SUMIFS(df_extratos!I:I,df_extratos!F:F,Conciliacao!BC63,df_extratos!G:G,"DEBITO")+SUMIFS(df_extratos!I:I,df_extratos!F:F,Conciliacao!BD63,df_extratos!G:G,"DEBITO")+SUMIFS(df_extratos!I:I,df_extratos!F:F,Conciliacao!BE63,df_extratos!G:G,"DEBITO")</f>
        <v>0</v>
      </c>
      <c r="L63" s="11">
        <f t="shared" si="5"/>
        <v>0</v>
      </c>
      <c r="M63" s="25">
        <f>SUMIFS(df_ajustes_conciliaco!D:D,df_ajustes_conciliaco!C:C,Conciliacao!A63)</f>
        <v>0</v>
      </c>
      <c r="N63" s="22">
        <f t="shared" si="6"/>
        <v>0</v>
      </c>
      <c r="BB63" s="20">
        <v>45719.5</v>
      </c>
      <c r="BC63" s="20">
        <v>45719.125</v>
      </c>
      <c r="BD63" s="20">
        <v>45719.541666666657</v>
      </c>
      <c r="BE63" s="20">
        <v>45719.625</v>
      </c>
    </row>
    <row r="64" spans="1:57" x14ac:dyDescent="0.3">
      <c r="A64" s="5">
        <f t="shared" si="7"/>
        <v>45720</v>
      </c>
      <c r="B64" s="3">
        <f>-SUMIFS(df_extrato_zig!G:G,df_extrato_zig!E:E,Conciliacao!A64,df_extrato_zig!D:D,"Saque")-SUMIFS(df_extrato_zig!G:G,df_extrato_zig!E:E,Conciliacao!A64,df_extrato_zig!D:D,"Antecipação")</f>
        <v>0</v>
      </c>
      <c r="C64" s="3">
        <f>SUMIFS(df_extrato_zig!E:E,df_extrato_zig!L:L,Conciliacao!A64,df_extrato_zig!F:F,"DINHEIRO")</f>
        <v>0</v>
      </c>
      <c r="D64" s="3">
        <f>SUMIFS(view_parc_agrup!H:H,view_parc_agrup!G:G,Conciliacao!A64)</f>
        <v>0</v>
      </c>
      <c r="E64" s="6">
        <f>SUMIFS(df_mutuos!I:I,df_mutuos!B:B,Conciliacao!A64)</f>
        <v>0</v>
      </c>
      <c r="F64" s="7">
        <f>SUMIFS(df_extratos!I:I,df_extratos!F:F,Conciliacao!BB64,df_extratos!G:G,"CREDITO")+SUMIFS(df_extratos!I:I,df_extratos!F:F,Conciliacao!A64,df_extratos!G:G,"CREDITO")+SUMIFS(df_extratos!I:I,df_extratos!F:F,Conciliacao!BC64,df_extratos!G:G,"CREDITO")+SUMIFS(df_extratos!I:I,df_extratos!F:F,Conciliacao!BD64,df_extratos!G:G,"CREDITO")+SUMIFS(df_extratos!I:I,df_extratos!F:F,Conciliacao!BE64,df_extratos!G:G,"CREDITO")</f>
        <v>0</v>
      </c>
      <c r="G64" s="9">
        <f t="shared" si="4"/>
        <v>0</v>
      </c>
      <c r="H64" s="4">
        <f>SUMIFS(df_blueme_sem_parcelamento!E:E,df_blueme_sem_parcelamento!H:H,Conciliacao!A64)*(-1)</f>
        <v>0</v>
      </c>
      <c r="I64" s="4">
        <f>SUMIFS(df_blueme_com_parcelamento!J:J,df_blueme_com_parcelamento!M:M,Conciliacao!A64)*(-1)</f>
        <v>0</v>
      </c>
      <c r="J64" s="8">
        <f>SUMIFS(df_mutuos!J:J,df_mutuos!B:B,Conciliacao!A64)*(-1)</f>
        <v>0</v>
      </c>
      <c r="K64" s="10">
        <f>SUMIFS(df_extratos!I:I,df_extratos!F:F,Conciliacao!BB64,df_extratos!G:G,"DEBITO")+SUMIFS(df_extratos!I:I,df_extratos!F:F,Conciliacao!A64,df_extratos!G:G,"DEBITO")+SUMIFS(df_extratos!I:I,df_extratos!F:F,Conciliacao!BC64,df_extratos!G:G,"DEBITO")+SUMIFS(df_extratos!I:I,df_extratos!F:F,Conciliacao!BD64,df_extratos!G:G,"DEBITO")+SUMIFS(df_extratos!I:I,df_extratos!F:F,Conciliacao!BE64,df_extratos!G:G,"DEBITO")</f>
        <v>0</v>
      </c>
      <c r="L64" s="11">
        <f t="shared" si="5"/>
        <v>0</v>
      </c>
      <c r="M64" s="25">
        <f>SUMIFS(df_ajustes_conciliaco!D:D,df_ajustes_conciliaco!C:C,Conciliacao!A64)</f>
        <v>0</v>
      </c>
      <c r="N64" s="22">
        <f t="shared" si="6"/>
        <v>0</v>
      </c>
      <c r="BB64" s="20">
        <v>45720.5</v>
      </c>
      <c r="BC64" s="20">
        <v>45720.125</v>
      </c>
      <c r="BD64" s="20">
        <v>45720.541666666657</v>
      </c>
      <c r="BE64" s="20">
        <v>45720.625</v>
      </c>
    </row>
    <row r="65" spans="1:57" x14ac:dyDescent="0.3">
      <c r="A65" s="5">
        <f t="shared" si="7"/>
        <v>45721</v>
      </c>
      <c r="B65" s="3">
        <f>-SUMIFS(df_extrato_zig!G:G,df_extrato_zig!E:E,Conciliacao!A65,df_extrato_zig!D:D,"Saque")-SUMIFS(df_extrato_zig!G:G,df_extrato_zig!E:E,Conciliacao!A65,df_extrato_zig!D:D,"Antecipação")</f>
        <v>0</v>
      </c>
      <c r="C65" s="3">
        <f>SUMIFS(df_extrato_zig!E:E,df_extrato_zig!L:L,Conciliacao!A65,df_extrato_zig!F:F,"DINHEIRO")</f>
        <v>0</v>
      </c>
      <c r="D65" s="3">
        <f>SUMIFS(view_parc_agrup!H:H,view_parc_agrup!G:G,Conciliacao!A65)</f>
        <v>0</v>
      </c>
      <c r="E65" s="6">
        <f>SUMIFS(df_mutuos!I:I,df_mutuos!B:B,Conciliacao!A65)</f>
        <v>0</v>
      </c>
      <c r="F65" s="7">
        <f>SUMIFS(df_extratos!I:I,df_extratos!F:F,Conciliacao!BB65,df_extratos!G:G,"CREDITO")+SUMIFS(df_extratos!I:I,df_extratos!F:F,Conciliacao!A65,df_extratos!G:G,"CREDITO")+SUMIFS(df_extratos!I:I,df_extratos!F:F,Conciliacao!BC65,df_extratos!G:G,"CREDITO")+SUMIFS(df_extratos!I:I,df_extratos!F:F,Conciliacao!BD65,df_extratos!G:G,"CREDITO")+SUMIFS(df_extratos!I:I,df_extratos!F:F,Conciliacao!BE65,df_extratos!G:G,"CREDITO")</f>
        <v>0</v>
      </c>
      <c r="G65" s="9">
        <f t="shared" si="4"/>
        <v>0</v>
      </c>
      <c r="H65" s="4">
        <f>SUMIFS(df_blueme_sem_parcelamento!E:E,df_blueme_sem_parcelamento!H:H,Conciliacao!A65)*(-1)</f>
        <v>0</v>
      </c>
      <c r="I65" s="4">
        <f>SUMIFS(df_blueme_com_parcelamento!J:J,df_blueme_com_parcelamento!M:M,Conciliacao!A65)*(-1)</f>
        <v>0</v>
      </c>
      <c r="J65" s="8">
        <f>SUMIFS(df_mutuos!J:J,df_mutuos!B:B,Conciliacao!A65)*(-1)</f>
        <v>0</v>
      </c>
      <c r="K65" s="10">
        <f>SUMIFS(df_extratos!I:I,df_extratos!F:F,Conciliacao!BB65,df_extratos!G:G,"DEBITO")+SUMIFS(df_extratos!I:I,df_extratos!F:F,Conciliacao!A65,df_extratos!G:G,"DEBITO")+SUMIFS(df_extratos!I:I,df_extratos!F:F,Conciliacao!BC65,df_extratos!G:G,"DEBITO")+SUMIFS(df_extratos!I:I,df_extratos!F:F,Conciliacao!BD65,df_extratos!G:G,"DEBITO")+SUMIFS(df_extratos!I:I,df_extratos!F:F,Conciliacao!BE65,df_extratos!G:G,"DEBITO")</f>
        <v>0</v>
      </c>
      <c r="L65" s="11">
        <f t="shared" si="5"/>
        <v>0</v>
      </c>
      <c r="M65" s="25">
        <f>SUMIFS(df_ajustes_conciliaco!D:D,df_ajustes_conciliaco!C:C,Conciliacao!A65)</f>
        <v>0</v>
      </c>
      <c r="N65" s="22">
        <f t="shared" si="6"/>
        <v>0</v>
      </c>
      <c r="BB65" s="20">
        <v>45721.5</v>
      </c>
      <c r="BC65" s="20">
        <v>45721.125</v>
      </c>
      <c r="BD65" s="20">
        <v>45721.541666666657</v>
      </c>
      <c r="BE65" s="20">
        <v>45721.625</v>
      </c>
    </row>
    <row r="66" spans="1:57" x14ac:dyDescent="0.3">
      <c r="A66" s="5">
        <f t="shared" si="7"/>
        <v>45722</v>
      </c>
      <c r="B66" s="3">
        <f>-SUMIFS(df_extrato_zig!G:G,df_extrato_zig!E:E,Conciliacao!A66,df_extrato_zig!D:D,"Saque")-SUMIFS(df_extrato_zig!G:G,df_extrato_zig!E:E,Conciliacao!A66,df_extrato_zig!D:D,"Antecipação")</f>
        <v>0</v>
      </c>
      <c r="C66" s="3">
        <f>SUMIFS(df_extrato_zig!E:E,df_extrato_zig!L:L,Conciliacao!A66,df_extrato_zig!F:F,"DINHEIRO")</f>
        <v>0</v>
      </c>
      <c r="D66" s="3">
        <f>SUMIFS(view_parc_agrup!H:H,view_parc_agrup!G:G,Conciliacao!A66)</f>
        <v>0</v>
      </c>
      <c r="E66" s="6">
        <f>SUMIFS(df_mutuos!I:I,df_mutuos!B:B,Conciliacao!A66)</f>
        <v>0</v>
      </c>
      <c r="F66" s="7">
        <f>SUMIFS(df_extratos!I:I,df_extratos!F:F,Conciliacao!BB66,df_extratos!G:G,"CREDITO")+SUMIFS(df_extratos!I:I,df_extratos!F:F,Conciliacao!A66,df_extratos!G:G,"CREDITO")+SUMIFS(df_extratos!I:I,df_extratos!F:F,Conciliacao!BC66,df_extratos!G:G,"CREDITO")+SUMIFS(df_extratos!I:I,df_extratos!F:F,Conciliacao!BD66,df_extratos!G:G,"CREDITO")+SUMIFS(df_extratos!I:I,df_extratos!F:F,Conciliacao!BE66,df_extratos!G:G,"CREDITO")</f>
        <v>0</v>
      </c>
      <c r="G66" s="9">
        <f t="shared" ref="G66:G97" si="8">F66-SUM(B66:E66)</f>
        <v>0</v>
      </c>
      <c r="H66" s="4">
        <f>SUMIFS(df_blueme_sem_parcelamento!E:E,df_blueme_sem_parcelamento!H:H,Conciliacao!A66)*(-1)</f>
        <v>0</v>
      </c>
      <c r="I66" s="4">
        <f>SUMIFS(df_blueme_com_parcelamento!J:J,df_blueme_com_parcelamento!M:M,Conciliacao!A66)*(-1)</f>
        <v>0</v>
      </c>
      <c r="J66" s="8">
        <f>SUMIFS(df_mutuos!J:J,df_mutuos!B:B,Conciliacao!A66)*(-1)</f>
        <v>0</v>
      </c>
      <c r="K66" s="10">
        <f>SUMIFS(df_extratos!I:I,df_extratos!F:F,Conciliacao!BB66,df_extratos!G:G,"DEBITO")+SUMIFS(df_extratos!I:I,df_extratos!F:F,Conciliacao!A66,df_extratos!G:G,"DEBITO")+SUMIFS(df_extratos!I:I,df_extratos!F:F,Conciliacao!BC66,df_extratos!G:G,"DEBITO")+SUMIFS(df_extratos!I:I,df_extratos!F:F,Conciliacao!BD66,df_extratos!G:G,"DEBITO")+SUMIFS(df_extratos!I:I,df_extratos!F:F,Conciliacao!BE66,df_extratos!G:G,"DEBITO")</f>
        <v>0</v>
      </c>
      <c r="L66" s="11">
        <f t="shared" ref="L66:L97" si="9">K66-SUM(H66:J66)</f>
        <v>0</v>
      </c>
      <c r="M66" s="25">
        <f>SUMIFS(df_ajustes_conciliaco!D:D,df_ajustes_conciliaco!C:C,Conciliacao!A66)</f>
        <v>0</v>
      </c>
      <c r="N66" s="22">
        <f t="shared" ref="N66:N97" si="10">L66+G66-M66</f>
        <v>0</v>
      </c>
      <c r="BB66" s="20">
        <v>45722.5</v>
      </c>
      <c r="BC66" s="20">
        <v>45722.125</v>
      </c>
      <c r="BD66" s="20">
        <v>45722.541666666657</v>
      </c>
      <c r="BE66" s="20">
        <v>45722.625</v>
      </c>
    </row>
    <row r="67" spans="1:57" x14ac:dyDescent="0.3">
      <c r="A67" s="5">
        <f t="shared" ref="A67:A98" si="11">A66+1</f>
        <v>45723</v>
      </c>
      <c r="B67" s="3">
        <f>-SUMIFS(df_extrato_zig!G:G,df_extrato_zig!E:E,Conciliacao!A67,df_extrato_zig!D:D,"Saque")-SUMIFS(df_extrato_zig!G:G,df_extrato_zig!E:E,Conciliacao!A67,df_extrato_zig!D:D,"Antecipação")</f>
        <v>0</v>
      </c>
      <c r="C67" s="3">
        <f>SUMIFS(df_extrato_zig!E:E,df_extrato_zig!L:L,Conciliacao!A67,df_extrato_zig!F:F,"DINHEIRO")</f>
        <v>0</v>
      </c>
      <c r="D67" s="3">
        <f>SUMIFS(view_parc_agrup!H:H,view_parc_agrup!G:G,Conciliacao!A67)</f>
        <v>0</v>
      </c>
      <c r="E67" s="6">
        <f>SUMIFS(df_mutuos!I:I,df_mutuos!B:B,Conciliacao!A67)</f>
        <v>0</v>
      </c>
      <c r="F67" s="7">
        <f>SUMIFS(df_extratos!I:I,df_extratos!F:F,Conciliacao!BB67,df_extratos!G:G,"CREDITO")+SUMIFS(df_extratos!I:I,df_extratos!F:F,Conciliacao!A67,df_extratos!G:G,"CREDITO")+SUMIFS(df_extratos!I:I,df_extratos!F:F,Conciliacao!BC67,df_extratos!G:G,"CREDITO")+SUMIFS(df_extratos!I:I,df_extratos!F:F,Conciliacao!BD67,df_extratos!G:G,"CREDITO")+SUMIFS(df_extratos!I:I,df_extratos!F:F,Conciliacao!BE67,df_extratos!G:G,"CREDITO")</f>
        <v>0</v>
      </c>
      <c r="G67" s="9">
        <f t="shared" si="8"/>
        <v>0</v>
      </c>
      <c r="H67" s="4">
        <f>SUMIFS(df_blueme_sem_parcelamento!E:E,df_blueme_sem_parcelamento!H:H,Conciliacao!A67)*(-1)</f>
        <v>0</v>
      </c>
      <c r="I67" s="4">
        <f>SUMIFS(df_blueme_com_parcelamento!J:J,df_blueme_com_parcelamento!M:M,Conciliacao!A67)*(-1)</f>
        <v>0</v>
      </c>
      <c r="J67" s="8">
        <f>SUMIFS(df_mutuos!J:J,df_mutuos!B:B,Conciliacao!A67)*(-1)</f>
        <v>0</v>
      </c>
      <c r="K67" s="10">
        <f>SUMIFS(df_extratos!I:I,df_extratos!F:F,Conciliacao!BB67,df_extratos!G:G,"DEBITO")+SUMIFS(df_extratos!I:I,df_extratos!F:F,Conciliacao!A67,df_extratos!G:G,"DEBITO")+SUMIFS(df_extratos!I:I,df_extratos!F:F,Conciliacao!BC67,df_extratos!G:G,"DEBITO")+SUMIFS(df_extratos!I:I,df_extratos!F:F,Conciliacao!BD67,df_extratos!G:G,"DEBITO")+SUMIFS(df_extratos!I:I,df_extratos!F:F,Conciliacao!BE67,df_extratos!G:G,"DEBITO")</f>
        <v>0</v>
      </c>
      <c r="L67" s="11">
        <f t="shared" si="9"/>
        <v>0</v>
      </c>
      <c r="M67" s="25">
        <f>SUMIFS(df_ajustes_conciliaco!D:D,df_ajustes_conciliaco!C:C,Conciliacao!A67)</f>
        <v>0</v>
      </c>
      <c r="N67" s="22">
        <f t="shared" si="10"/>
        <v>0</v>
      </c>
      <c r="BB67" s="20">
        <v>45723.5</v>
      </c>
      <c r="BC67" s="20">
        <v>45723.125</v>
      </c>
      <c r="BD67" s="20">
        <v>45723.541666666657</v>
      </c>
      <c r="BE67" s="20">
        <v>45723.625</v>
      </c>
    </row>
    <row r="68" spans="1:57" x14ac:dyDescent="0.3">
      <c r="A68" s="5">
        <f t="shared" si="11"/>
        <v>45724</v>
      </c>
      <c r="B68" s="3">
        <f>-SUMIFS(df_extrato_zig!G:G,df_extrato_zig!E:E,Conciliacao!A68,df_extrato_zig!D:D,"Saque")-SUMIFS(df_extrato_zig!G:G,df_extrato_zig!E:E,Conciliacao!A68,df_extrato_zig!D:D,"Antecipação")</f>
        <v>0</v>
      </c>
      <c r="C68" s="3">
        <f>SUMIFS(df_extrato_zig!E:E,df_extrato_zig!L:L,Conciliacao!A68,df_extrato_zig!F:F,"DINHEIRO")</f>
        <v>0</v>
      </c>
      <c r="D68" s="3">
        <f>SUMIFS(view_parc_agrup!H:H,view_parc_agrup!G:G,Conciliacao!A68)</f>
        <v>0</v>
      </c>
      <c r="E68" s="6">
        <f>SUMIFS(df_mutuos!I:I,df_mutuos!B:B,Conciliacao!A68)</f>
        <v>0</v>
      </c>
      <c r="F68" s="7">
        <f>SUMIFS(df_extratos!I:I,df_extratos!F:F,Conciliacao!BB68,df_extratos!G:G,"CREDITO")+SUMIFS(df_extratos!I:I,df_extratos!F:F,Conciliacao!A68,df_extratos!G:G,"CREDITO")+SUMIFS(df_extratos!I:I,df_extratos!F:F,Conciliacao!BC68,df_extratos!G:G,"CREDITO")+SUMIFS(df_extratos!I:I,df_extratos!F:F,Conciliacao!BD68,df_extratos!G:G,"CREDITO")+SUMIFS(df_extratos!I:I,df_extratos!F:F,Conciliacao!BE68,df_extratos!G:G,"CREDITO")</f>
        <v>0</v>
      </c>
      <c r="G68" s="9">
        <f t="shared" si="8"/>
        <v>0</v>
      </c>
      <c r="H68" s="4">
        <f>SUMIFS(df_blueme_sem_parcelamento!E:E,df_blueme_sem_parcelamento!H:H,Conciliacao!A68)*(-1)</f>
        <v>0</v>
      </c>
      <c r="I68" s="4">
        <f>SUMIFS(df_blueme_com_parcelamento!J:J,df_blueme_com_parcelamento!M:M,Conciliacao!A68)*(-1)</f>
        <v>0</v>
      </c>
      <c r="J68" s="8">
        <f>SUMIFS(df_mutuos!J:J,df_mutuos!B:B,Conciliacao!A68)*(-1)</f>
        <v>0</v>
      </c>
      <c r="K68" s="10">
        <f>SUMIFS(df_extratos!I:I,df_extratos!F:F,Conciliacao!BB68,df_extratos!G:G,"DEBITO")+SUMIFS(df_extratos!I:I,df_extratos!F:F,Conciliacao!A68,df_extratos!G:G,"DEBITO")+SUMIFS(df_extratos!I:I,df_extratos!F:F,Conciliacao!BC68,df_extratos!G:G,"DEBITO")+SUMIFS(df_extratos!I:I,df_extratos!F:F,Conciliacao!BD68,df_extratos!G:G,"DEBITO")+SUMIFS(df_extratos!I:I,df_extratos!F:F,Conciliacao!BE68,df_extratos!G:G,"DEBITO")</f>
        <v>0</v>
      </c>
      <c r="L68" s="11">
        <f t="shared" si="9"/>
        <v>0</v>
      </c>
      <c r="M68" s="25">
        <f>SUMIFS(df_ajustes_conciliaco!D:D,df_ajustes_conciliaco!C:C,Conciliacao!A68)</f>
        <v>0</v>
      </c>
      <c r="N68" s="22">
        <f t="shared" si="10"/>
        <v>0</v>
      </c>
      <c r="BB68" s="20">
        <v>45724.5</v>
      </c>
      <c r="BC68" s="20">
        <v>45724.125</v>
      </c>
      <c r="BD68" s="20">
        <v>45724.541666666657</v>
      </c>
      <c r="BE68" s="20">
        <v>45724.625</v>
      </c>
    </row>
    <row r="69" spans="1:57" x14ac:dyDescent="0.3">
      <c r="A69" s="5">
        <f t="shared" si="11"/>
        <v>45725</v>
      </c>
      <c r="B69" s="3">
        <f>-SUMIFS(df_extrato_zig!G:G,df_extrato_zig!E:E,Conciliacao!A69,df_extrato_zig!D:D,"Saque")-SUMIFS(df_extrato_zig!G:G,df_extrato_zig!E:E,Conciliacao!A69,df_extrato_zig!D:D,"Antecipação")</f>
        <v>0</v>
      </c>
      <c r="C69" s="3">
        <f>SUMIFS(df_extrato_zig!E:E,df_extrato_zig!L:L,Conciliacao!A69,df_extrato_zig!F:F,"DINHEIRO")</f>
        <v>0</v>
      </c>
      <c r="D69" s="3">
        <f>SUMIFS(view_parc_agrup!H:H,view_parc_agrup!G:G,Conciliacao!A69)</f>
        <v>0</v>
      </c>
      <c r="E69" s="6">
        <f>SUMIFS(df_mutuos!I:I,df_mutuos!B:B,Conciliacao!A69)</f>
        <v>0</v>
      </c>
      <c r="F69" s="7">
        <f>SUMIFS(df_extratos!I:I,df_extratos!F:F,Conciliacao!BB69,df_extratos!G:G,"CREDITO")+SUMIFS(df_extratos!I:I,df_extratos!F:F,Conciliacao!A69,df_extratos!G:G,"CREDITO")+SUMIFS(df_extratos!I:I,df_extratos!F:F,Conciliacao!BC69,df_extratos!G:G,"CREDITO")+SUMIFS(df_extratos!I:I,df_extratos!F:F,Conciliacao!BD69,df_extratos!G:G,"CREDITO")+SUMIFS(df_extratos!I:I,df_extratos!F:F,Conciliacao!BE69,df_extratos!G:G,"CREDITO")</f>
        <v>0</v>
      </c>
      <c r="G69" s="9">
        <f t="shared" si="8"/>
        <v>0</v>
      </c>
      <c r="H69" s="4">
        <f>SUMIFS(df_blueme_sem_parcelamento!E:E,df_blueme_sem_parcelamento!H:H,Conciliacao!A69)*(-1)</f>
        <v>0</v>
      </c>
      <c r="I69" s="4">
        <f>SUMIFS(df_blueme_com_parcelamento!J:J,df_blueme_com_parcelamento!M:M,Conciliacao!A69)*(-1)</f>
        <v>0</v>
      </c>
      <c r="J69" s="8">
        <f>SUMIFS(df_mutuos!J:J,df_mutuos!B:B,Conciliacao!A69)*(-1)</f>
        <v>0</v>
      </c>
      <c r="K69" s="10">
        <f>SUMIFS(df_extratos!I:I,df_extratos!F:F,Conciliacao!BB69,df_extratos!G:G,"DEBITO")+SUMIFS(df_extratos!I:I,df_extratos!F:F,Conciliacao!A69,df_extratos!G:G,"DEBITO")+SUMIFS(df_extratos!I:I,df_extratos!F:F,Conciliacao!BC69,df_extratos!G:G,"DEBITO")+SUMIFS(df_extratos!I:I,df_extratos!F:F,Conciliacao!BD69,df_extratos!G:G,"DEBITO")+SUMIFS(df_extratos!I:I,df_extratos!F:F,Conciliacao!BE69,df_extratos!G:G,"DEBITO")</f>
        <v>0</v>
      </c>
      <c r="L69" s="11">
        <f t="shared" si="9"/>
        <v>0</v>
      </c>
      <c r="M69" s="25">
        <f>SUMIFS(df_ajustes_conciliaco!D:D,df_ajustes_conciliaco!C:C,Conciliacao!A69)</f>
        <v>0</v>
      </c>
      <c r="N69" s="22">
        <f t="shared" si="10"/>
        <v>0</v>
      </c>
      <c r="BB69" s="20">
        <v>45725.5</v>
      </c>
      <c r="BC69" s="20">
        <v>45725.125</v>
      </c>
      <c r="BD69" s="20">
        <v>45725.541666666657</v>
      </c>
      <c r="BE69" s="20">
        <v>45725.625</v>
      </c>
    </row>
    <row r="70" spans="1:57" x14ac:dyDescent="0.3">
      <c r="A70" s="5">
        <f t="shared" si="11"/>
        <v>45726</v>
      </c>
      <c r="B70" s="3">
        <f>-SUMIFS(df_extrato_zig!G:G,df_extrato_zig!E:E,Conciliacao!A70,df_extrato_zig!D:D,"Saque")-SUMIFS(df_extrato_zig!G:G,df_extrato_zig!E:E,Conciliacao!A70,df_extrato_zig!D:D,"Antecipação")</f>
        <v>0</v>
      </c>
      <c r="C70" s="3">
        <f>SUMIFS(df_extrato_zig!E:E,df_extrato_zig!L:L,Conciliacao!A70,df_extrato_zig!F:F,"DINHEIRO")</f>
        <v>0</v>
      </c>
      <c r="D70" s="3">
        <f>SUMIFS(view_parc_agrup!H:H,view_parc_agrup!G:G,Conciliacao!A70)</f>
        <v>0</v>
      </c>
      <c r="E70" s="6">
        <f>SUMIFS(df_mutuos!I:I,df_mutuos!B:B,Conciliacao!A70)</f>
        <v>0</v>
      </c>
      <c r="F70" s="7">
        <f>SUMIFS(df_extratos!I:I,df_extratos!F:F,Conciliacao!BB70,df_extratos!G:G,"CREDITO")+SUMIFS(df_extratos!I:I,df_extratos!F:F,Conciliacao!A70,df_extratos!G:G,"CREDITO")+SUMIFS(df_extratos!I:I,df_extratos!F:F,Conciliacao!BC70,df_extratos!G:G,"CREDITO")+SUMIFS(df_extratos!I:I,df_extratos!F:F,Conciliacao!BD70,df_extratos!G:G,"CREDITO")+SUMIFS(df_extratos!I:I,df_extratos!F:F,Conciliacao!BE70,df_extratos!G:G,"CREDITO")</f>
        <v>0</v>
      </c>
      <c r="G70" s="9">
        <f t="shared" si="8"/>
        <v>0</v>
      </c>
      <c r="H70" s="4">
        <f>SUMIFS(df_blueme_sem_parcelamento!E:E,df_blueme_sem_parcelamento!H:H,Conciliacao!A70)*(-1)</f>
        <v>0</v>
      </c>
      <c r="I70" s="4">
        <f>SUMIFS(df_blueme_com_parcelamento!J:J,df_blueme_com_parcelamento!M:M,Conciliacao!A70)*(-1)</f>
        <v>0</v>
      </c>
      <c r="J70" s="8">
        <f>SUMIFS(df_mutuos!J:J,df_mutuos!B:B,Conciliacao!A70)*(-1)</f>
        <v>0</v>
      </c>
      <c r="K70" s="10">
        <f>SUMIFS(df_extratos!I:I,df_extratos!F:F,Conciliacao!BB70,df_extratos!G:G,"DEBITO")+SUMIFS(df_extratos!I:I,df_extratos!F:F,Conciliacao!A70,df_extratos!G:G,"DEBITO")+SUMIFS(df_extratos!I:I,df_extratos!F:F,Conciliacao!BC70,df_extratos!G:G,"DEBITO")+SUMIFS(df_extratos!I:I,df_extratos!F:F,Conciliacao!BD70,df_extratos!G:G,"DEBITO")+SUMIFS(df_extratos!I:I,df_extratos!F:F,Conciliacao!BE70,df_extratos!G:G,"DEBITO")</f>
        <v>0</v>
      </c>
      <c r="L70" s="11">
        <f t="shared" si="9"/>
        <v>0</v>
      </c>
      <c r="M70" s="25">
        <f>SUMIFS(df_ajustes_conciliaco!D:D,df_ajustes_conciliaco!C:C,Conciliacao!A70)</f>
        <v>0</v>
      </c>
      <c r="N70" s="22">
        <f t="shared" si="10"/>
        <v>0</v>
      </c>
      <c r="BB70" s="20">
        <v>45726.5</v>
      </c>
      <c r="BC70" s="20">
        <v>45726.125</v>
      </c>
      <c r="BD70" s="20">
        <v>45726.541666666657</v>
      </c>
      <c r="BE70" s="20">
        <v>45726.625</v>
      </c>
    </row>
    <row r="71" spans="1:57" x14ac:dyDescent="0.3">
      <c r="A71" s="5">
        <f t="shared" si="11"/>
        <v>45727</v>
      </c>
      <c r="B71" s="3">
        <f>-SUMIFS(df_extrato_zig!G:G,df_extrato_zig!E:E,Conciliacao!A71,df_extrato_zig!D:D,"Saque")-SUMIFS(df_extrato_zig!G:G,df_extrato_zig!E:E,Conciliacao!A71,df_extrato_zig!D:D,"Antecipação")</f>
        <v>0</v>
      </c>
      <c r="C71" s="3">
        <f>SUMIFS(df_extrato_zig!E:E,df_extrato_zig!L:L,Conciliacao!A71,df_extrato_zig!F:F,"DINHEIRO")</f>
        <v>0</v>
      </c>
      <c r="D71" s="3">
        <f>SUMIFS(view_parc_agrup!H:H,view_parc_agrup!G:G,Conciliacao!A71)</f>
        <v>0</v>
      </c>
      <c r="E71" s="6">
        <f>SUMIFS(df_mutuos!I:I,df_mutuos!B:B,Conciliacao!A71)</f>
        <v>0</v>
      </c>
      <c r="F71" s="7">
        <f>SUMIFS(df_extratos!I:I,df_extratos!F:F,Conciliacao!BB71,df_extratos!G:G,"CREDITO")+SUMIFS(df_extratos!I:I,df_extratos!F:F,Conciliacao!A71,df_extratos!G:G,"CREDITO")+SUMIFS(df_extratos!I:I,df_extratos!F:F,Conciliacao!BC71,df_extratos!G:G,"CREDITO")+SUMIFS(df_extratos!I:I,df_extratos!F:F,Conciliacao!BD71,df_extratos!G:G,"CREDITO")+SUMIFS(df_extratos!I:I,df_extratos!F:F,Conciliacao!BE71,df_extratos!G:G,"CREDITO")</f>
        <v>0</v>
      </c>
      <c r="G71" s="9">
        <f t="shared" si="8"/>
        <v>0</v>
      </c>
      <c r="H71" s="4">
        <f>SUMIFS(df_blueme_sem_parcelamento!E:E,df_blueme_sem_parcelamento!H:H,Conciliacao!A71)*(-1)</f>
        <v>0</v>
      </c>
      <c r="I71" s="4">
        <f>SUMIFS(df_blueme_com_parcelamento!J:J,df_blueme_com_parcelamento!M:M,Conciliacao!A71)*(-1)</f>
        <v>0</v>
      </c>
      <c r="J71" s="8">
        <f>SUMIFS(df_mutuos!J:J,df_mutuos!B:B,Conciliacao!A71)*(-1)</f>
        <v>0</v>
      </c>
      <c r="K71" s="10">
        <f>SUMIFS(df_extratos!I:I,df_extratos!F:F,Conciliacao!BB71,df_extratos!G:G,"DEBITO")+SUMIFS(df_extratos!I:I,df_extratos!F:F,Conciliacao!A71,df_extratos!G:G,"DEBITO")+SUMIFS(df_extratos!I:I,df_extratos!F:F,Conciliacao!BC71,df_extratos!G:G,"DEBITO")+SUMIFS(df_extratos!I:I,df_extratos!F:F,Conciliacao!BD71,df_extratos!G:G,"DEBITO")+SUMIFS(df_extratos!I:I,df_extratos!F:F,Conciliacao!BE71,df_extratos!G:G,"DEBITO")</f>
        <v>0</v>
      </c>
      <c r="L71" s="11">
        <f t="shared" si="9"/>
        <v>0</v>
      </c>
      <c r="M71" s="25">
        <f>SUMIFS(df_ajustes_conciliaco!D:D,df_ajustes_conciliaco!C:C,Conciliacao!A71)</f>
        <v>0</v>
      </c>
      <c r="N71" s="22">
        <f t="shared" si="10"/>
        <v>0</v>
      </c>
      <c r="BB71" s="20">
        <v>45727.5</v>
      </c>
      <c r="BC71" s="20">
        <v>45727.125</v>
      </c>
      <c r="BD71" s="20">
        <v>45727.541666666657</v>
      </c>
      <c r="BE71" s="20">
        <v>45727.625</v>
      </c>
    </row>
    <row r="72" spans="1:57" x14ac:dyDescent="0.3">
      <c r="A72" s="5">
        <f t="shared" si="11"/>
        <v>45728</v>
      </c>
      <c r="B72" s="3">
        <f>-SUMIFS(df_extrato_zig!G:G,df_extrato_zig!E:E,Conciliacao!A72,df_extrato_zig!D:D,"Saque")-SUMIFS(df_extrato_zig!G:G,df_extrato_zig!E:E,Conciliacao!A72,df_extrato_zig!D:D,"Antecipação")</f>
        <v>0</v>
      </c>
      <c r="C72" s="3">
        <f>SUMIFS(df_extrato_zig!E:E,df_extrato_zig!L:L,Conciliacao!A72,df_extrato_zig!F:F,"DINHEIRO")</f>
        <v>0</v>
      </c>
      <c r="D72" s="3">
        <f>SUMIFS(view_parc_agrup!H:H,view_parc_agrup!G:G,Conciliacao!A72)</f>
        <v>0</v>
      </c>
      <c r="E72" s="6">
        <f>SUMIFS(df_mutuos!I:I,df_mutuos!B:B,Conciliacao!A72)</f>
        <v>0</v>
      </c>
      <c r="F72" s="7">
        <f>SUMIFS(df_extratos!I:I,df_extratos!F:F,Conciliacao!BB72,df_extratos!G:G,"CREDITO")+SUMIFS(df_extratos!I:I,df_extratos!F:F,Conciliacao!A72,df_extratos!G:G,"CREDITO")+SUMIFS(df_extratos!I:I,df_extratos!F:F,Conciliacao!BC72,df_extratos!G:G,"CREDITO")+SUMIFS(df_extratos!I:I,df_extratos!F:F,Conciliacao!BD72,df_extratos!G:G,"CREDITO")+SUMIFS(df_extratos!I:I,df_extratos!F:F,Conciliacao!BE72,df_extratos!G:G,"CREDITO")</f>
        <v>0</v>
      </c>
      <c r="G72" s="9">
        <f t="shared" si="8"/>
        <v>0</v>
      </c>
      <c r="H72" s="4">
        <f>SUMIFS(df_blueme_sem_parcelamento!E:E,df_blueme_sem_parcelamento!H:H,Conciliacao!A72)*(-1)</f>
        <v>0</v>
      </c>
      <c r="I72" s="4">
        <f>SUMIFS(df_blueme_com_parcelamento!J:J,df_blueme_com_parcelamento!M:M,Conciliacao!A72)*(-1)</f>
        <v>0</v>
      </c>
      <c r="J72" s="8">
        <f>SUMIFS(df_mutuos!J:J,df_mutuos!B:B,Conciliacao!A72)*(-1)</f>
        <v>0</v>
      </c>
      <c r="K72" s="10">
        <f>SUMIFS(df_extratos!I:I,df_extratos!F:F,Conciliacao!BB72,df_extratos!G:G,"DEBITO")+SUMIFS(df_extratos!I:I,df_extratos!F:F,Conciliacao!A72,df_extratos!G:G,"DEBITO")+SUMIFS(df_extratos!I:I,df_extratos!F:F,Conciliacao!BC72,df_extratos!G:G,"DEBITO")+SUMIFS(df_extratos!I:I,df_extratos!F:F,Conciliacao!BD72,df_extratos!G:G,"DEBITO")+SUMIFS(df_extratos!I:I,df_extratos!F:F,Conciliacao!BE72,df_extratos!G:G,"DEBITO")</f>
        <v>0</v>
      </c>
      <c r="L72" s="11">
        <f t="shared" si="9"/>
        <v>0</v>
      </c>
      <c r="M72" s="25">
        <f>SUMIFS(df_ajustes_conciliaco!D:D,df_ajustes_conciliaco!C:C,Conciliacao!A72)</f>
        <v>0</v>
      </c>
      <c r="N72" s="22">
        <f t="shared" si="10"/>
        <v>0</v>
      </c>
      <c r="BB72" s="20">
        <v>45728.5</v>
      </c>
      <c r="BC72" s="20">
        <v>45728.125</v>
      </c>
      <c r="BD72" s="20">
        <v>45728.541666666657</v>
      </c>
      <c r="BE72" s="20">
        <v>45728.625</v>
      </c>
    </row>
    <row r="73" spans="1:57" x14ac:dyDescent="0.3">
      <c r="A73" s="5">
        <f t="shared" si="11"/>
        <v>45729</v>
      </c>
      <c r="B73" s="3">
        <f>-SUMIFS(df_extrato_zig!G:G,df_extrato_zig!E:E,Conciliacao!A73,df_extrato_zig!D:D,"Saque")-SUMIFS(df_extrato_zig!G:G,df_extrato_zig!E:E,Conciliacao!A73,df_extrato_zig!D:D,"Antecipação")</f>
        <v>0</v>
      </c>
      <c r="C73" s="3">
        <f>SUMIFS(df_extrato_zig!E:E,df_extrato_zig!L:L,Conciliacao!A73,df_extrato_zig!F:F,"DINHEIRO")</f>
        <v>0</v>
      </c>
      <c r="D73" s="3">
        <f>SUMIFS(view_parc_agrup!H:H,view_parc_agrup!G:G,Conciliacao!A73)</f>
        <v>0</v>
      </c>
      <c r="E73" s="6">
        <f>SUMIFS(df_mutuos!I:I,df_mutuos!B:B,Conciliacao!A73)</f>
        <v>0</v>
      </c>
      <c r="F73" s="7">
        <f>SUMIFS(df_extratos!I:I,df_extratos!F:F,Conciliacao!BB73,df_extratos!G:G,"CREDITO")+SUMIFS(df_extratos!I:I,df_extratos!F:F,Conciliacao!A73,df_extratos!G:G,"CREDITO")+SUMIFS(df_extratos!I:I,df_extratos!F:F,Conciliacao!BC73,df_extratos!G:G,"CREDITO")+SUMIFS(df_extratos!I:I,df_extratos!F:F,Conciliacao!BD73,df_extratos!G:G,"CREDITO")+SUMIFS(df_extratos!I:I,df_extratos!F:F,Conciliacao!BE73,df_extratos!G:G,"CREDITO")</f>
        <v>0</v>
      </c>
      <c r="G73" s="9">
        <f t="shared" si="8"/>
        <v>0</v>
      </c>
      <c r="H73" s="4">
        <f>SUMIFS(df_blueme_sem_parcelamento!E:E,df_blueme_sem_parcelamento!H:H,Conciliacao!A73)*(-1)</f>
        <v>0</v>
      </c>
      <c r="I73" s="4">
        <f>SUMIFS(df_blueme_com_parcelamento!J:J,df_blueme_com_parcelamento!M:M,Conciliacao!A73)*(-1)</f>
        <v>0</v>
      </c>
      <c r="J73" s="8">
        <f>SUMIFS(df_mutuos!J:J,df_mutuos!B:B,Conciliacao!A73)*(-1)</f>
        <v>0</v>
      </c>
      <c r="K73" s="10">
        <f>SUMIFS(df_extratos!I:I,df_extratos!F:F,Conciliacao!BB73,df_extratos!G:G,"DEBITO")+SUMIFS(df_extratos!I:I,df_extratos!F:F,Conciliacao!A73,df_extratos!G:G,"DEBITO")+SUMIFS(df_extratos!I:I,df_extratos!F:F,Conciliacao!BC73,df_extratos!G:G,"DEBITO")+SUMIFS(df_extratos!I:I,df_extratos!F:F,Conciliacao!BD73,df_extratos!G:G,"DEBITO")+SUMIFS(df_extratos!I:I,df_extratos!F:F,Conciliacao!BE73,df_extratos!G:G,"DEBITO")</f>
        <v>0</v>
      </c>
      <c r="L73" s="11">
        <f t="shared" si="9"/>
        <v>0</v>
      </c>
      <c r="M73" s="25">
        <f>SUMIFS(df_ajustes_conciliaco!D:D,df_ajustes_conciliaco!C:C,Conciliacao!A73)</f>
        <v>0</v>
      </c>
      <c r="N73" s="22">
        <f t="shared" si="10"/>
        <v>0</v>
      </c>
      <c r="BB73" s="20">
        <v>45729.5</v>
      </c>
      <c r="BC73" s="20">
        <v>45729.125</v>
      </c>
      <c r="BD73" s="20">
        <v>45729.541666666657</v>
      </c>
      <c r="BE73" s="20">
        <v>45729.625</v>
      </c>
    </row>
    <row r="74" spans="1:57" x14ac:dyDescent="0.3">
      <c r="A74" s="5">
        <f t="shared" si="11"/>
        <v>45730</v>
      </c>
      <c r="B74" s="3">
        <f>-SUMIFS(df_extrato_zig!G:G,df_extrato_zig!E:E,Conciliacao!A74,df_extrato_zig!D:D,"Saque")-SUMIFS(df_extrato_zig!G:G,df_extrato_zig!E:E,Conciliacao!A74,df_extrato_zig!D:D,"Antecipação")</f>
        <v>0</v>
      </c>
      <c r="C74" s="3">
        <f>SUMIFS(df_extrato_zig!E:E,df_extrato_zig!L:L,Conciliacao!A74,df_extrato_zig!F:F,"DINHEIRO")</f>
        <v>0</v>
      </c>
      <c r="D74" s="3">
        <f>SUMIFS(view_parc_agrup!H:H,view_parc_agrup!G:G,Conciliacao!A74)</f>
        <v>0</v>
      </c>
      <c r="E74" s="6">
        <f>SUMIFS(df_mutuos!I:I,df_mutuos!B:B,Conciliacao!A74)</f>
        <v>0</v>
      </c>
      <c r="F74" s="7">
        <f>SUMIFS(df_extratos!I:I,df_extratos!F:F,Conciliacao!BB74,df_extratos!G:G,"CREDITO")+SUMIFS(df_extratos!I:I,df_extratos!F:F,Conciliacao!A74,df_extratos!G:G,"CREDITO")+SUMIFS(df_extratos!I:I,df_extratos!F:F,Conciliacao!BC74,df_extratos!G:G,"CREDITO")+SUMIFS(df_extratos!I:I,df_extratos!F:F,Conciliacao!BD74,df_extratos!G:G,"CREDITO")+SUMIFS(df_extratos!I:I,df_extratos!F:F,Conciliacao!BE74,df_extratos!G:G,"CREDITO")</f>
        <v>0</v>
      </c>
      <c r="G74" s="9">
        <f t="shared" si="8"/>
        <v>0</v>
      </c>
      <c r="H74" s="4">
        <f>SUMIFS(df_blueme_sem_parcelamento!E:E,df_blueme_sem_parcelamento!H:H,Conciliacao!A74)*(-1)</f>
        <v>0</v>
      </c>
      <c r="I74" s="4">
        <f>SUMIFS(df_blueme_com_parcelamento!J:J,df_blueme_com_parcelamento!M:M,Conciliacao!A74)*(-1)</f>
        <v>0</v>
      </c>
      <c r="J74" s="8">
        <f>SUMIFS(df_mutuos!J:J,df_mutuos!B:B,Conciliacao!A74)*(-1)</f>
        <v>0</v>
      </c>
      <c r="K74" s="10">
        <f>SUMIFS(df_extratos!I:I,df_extratos!F:F,Conciliacao!BB74,df_extratos!G:G,"DEBITO")+SUMIFS(df_extratos!I:I,df_extratos!F:F,Conciliacao!A74,df_extratos!G:G,"DEBITO")+SUMIFS(df_extratos!I:I,df_extratos!F:F,Conciliacao!BC74,df_extratos!G:G,"DEBITO")+SUMIFS(df_extratos!I:I,df_extratos!F:F,Conciliacao!BD74,df_extratos!G:G,"DEBITO")+SUMIFS(df_extratos!I:I,df_extratos!F:F,Conciliacao!BE74,df_extratos!G:G,"DEBITO")</f>
        <v>0</v>
      </c>
      <c r="L74" s="11">
        <f t="shared" si="9"/>
        <v>0</v>
      </c>
      <c r="M74" s="25">
        <f>SUMIFS(df_ajustes_conciliaco!D:D,df_ajustes_conciliaco!C:C,Conciliacao!A74)</f>
        <v>0</v>
      </c>
      <c r="N74" s="22">
        <f t="shared" si="10"/>
        <v>0</v>
      </c>
      <c r="BB74" s="20">
        <v>45730.5</v>
      </c>
      <c r="BC74" s="20">
        <v>45730.125</v>
      </c>
      <c r="BD74" s="20">
        <v>45730.541666666657</v>
      </c>
      <c r="BE74" s="20">
        <v>45730.625</v>
      </c>
    </row>
    <row r="75" spans="1:57" x14ac:dyDescent="0.3">
      <c r="A75" s="5">
        <f t="shared" si="11"/>
        <v>45731</v>
      </c>
      <c r="B75" s="3">
        <f>-SUMIFS(df_extrato_zig!G:G,df_extrato_zig!E:E,Conciliacao!A75,df_extrato_zig!D:D,"Saque")-SUMIFS(df_extrato_zig!G:G,df_extrato_zig!E:E,Conciliacao!A75,df_extrato_zig!D:D,"Antecipação")</f>
        <v>0</v>
      </c>
      <c r="C75" s="3">
        <f>SUMIFS(df_extrato_zig!E:E,df_extrato_zig!L:L,Conciliacao!A75,df_extrato_zig!F:F,"DINHEIRO")</f>
        <v>0</v>
      </c>
      <c r="D75" s="3">
        <f>SUMIFS(view_parc_agrup!H:H,view_parc_agrup!G:G,Conciliacao!A75)</f>
        <v>0</v>
      </c>
      <c r="E75" s="6">
        <f>SUMIFS(df_mutuos!I:I,df_mutuos!B:B,Conciliacao!A75)</f>
        <v>0</v>
      </c>
      <c r="F75" s="7">
        <f>SUMIFS(df_extratos!I:I,df_extratos!F:F,Conciliacao!BB75,df_extratos!G:G,"CREDITO")+SUMIFS(df_extratos!I:I,df_extratos!F:F,Conciliacao!A75,df_extratos!G:G,"CREDITO")+SUMIFS(df_extratos!I:I,df_extratos!F:F,Conciliacao!BC75,df_extratos!G:G,"CREDITO")+SUMIFS(df_extratos!I:I,df_extratos!F:F,Conciliacao!BD75,df_extratos!G:G,"CREDITO")+SUMIFS(df_extratos!I:I,df_extratos!F:F,Conciliacao!BE75,df_extratos!G:G,"CREDITO")</f>
        <v>0</v>
      </c>
      <c r="G75" s="9">
        <f t="shared" si="8"/>
        <v>0</v>
      </c>
      <c r="H75" s="4">
        <f>SUMIFS(df_blueme_sem_parcelamento!E:E,df_blueme_sem_parcelamento!H:H,Conciliacao!A75)*(-1)</f>
        <v>0</v>
      </c>
      <c r="I75" s="4">
        <f>SUMIFS(df_blueme_com_parcelamento!J:J,df_blueme_com_parcelamento!M:M,Conciliacao!A75)*(-1)</f>
        <v>0</v>
      </c>
      <c r="J75" s="8">
        <f>SUMIFS(df_mutuos!J:J,df_mutuos!B:B,Conciliacao!A75)*(-1)</f>
        <v>0</v>
      </c>
      <c r="K75" s="10">
        <f>SUMIFS(df_extratos!I:I,df_extratos!F:F,Conciliacao!BB75,df_extratos!G:G,"DEBITO")+SUMIFS(df_extratos!I:I,df_extratos!F:F,Conciliacao!A75,df_extratos!G:G,"DEBITO")+SUMIFS(df_extratos!I:I,df_extratos!F:F,Conciliacao!BC75,df_extratos!G:G,"DEBITO")+SUMIFS(df_extratos!I:I,df_extratos!F:F,Conciliacao!BD75,df_extratos!G:G,"DEBITO")+SUMIFS(df_extratos!I:I,df_extratos!F:F,Conciliacao!BE75,df_extratos!G:G,"DEBITO")</f>
        <v>0</v>
      </c>
      <c r="L75" s="11">
        <f t="shared" si="9"/>
        <v>0</v>
      </c>
      <c r="M75" s="25">
        <f>SUMIFS(df_ajustes_conciliaco!D:D,df_ajustes_conciliaco!C:C,Conciliacao!A75)</f>
        <v>0</v>
      </c>
      <c r="N75" s="22">
        <f t="shared" si="10"/>
        <v>0</v>
      </c>
      <c r="BB75" s="20">
        <v>45731.5</v>
      </c>
      <c r="BC75" s="20">
        <v>45731.125</v>
      </c>
      <c r="BD75" s="20">
        <v>45731.541666666657</v>
      </c>
      <c r="BE75" s="20">
        <v>45731.625</v>
      </c>
    </row>
    <row r="76" spans="1:57" x14ac:dyDescent="0.3">
      <c r="A76" s="5">
        <f t="shared" si="11"/>
        <v>45732</v>
      </c>
      <c r="B76" s="3">
        <f>-SUMIFS(df_extrato_zig!G:G,df_extrato_zig!E:E,Conciliacao!A76,df_extrato_zig!D:D,"Saque")-SUMIFS(df_extrato_zig!G:G,df_extrato_zig!E:E,Conciliacao!A76,df_extrato_zig!D:D,"Antecipação")</f>
        <v>0</v>
      </c>
      <c r="C76" s="3">
        <f>SUMIFS(df_extrato_zig!E:E,df_extrato_zig!L:L,Conciliacao!A76,df_extrato_zig!F:F,"DINHEIRO")</f>
        <v>0</v>
      </c>
      <c r="D76" s="3">
        <f>SUMIFS(view_parc_agrup!H:H,view_parc_agrup!G:G,Conciliacao!A76)</f>
        <v>0</v>
      </c>
      <c r="E76" s="6">
        <f>SUMIFS(df_mutuos!I:I,df_mutuos!B:B,Conciliacao!A76)</f>
        <v>0</v>
      </c>
      <c r="F76" s="7">
        <f>SUMIFS(df_extratos!I:I,df_extratos!F:F,Conciliacao!BB76,df_extratos!G:G,"CREDITO")+SUMIFS(df_extratos!I:I,df_extratos!F:F,Conciliacao!A76,df_extratos!G:G,"CREDITO")+SUMIFS(df_extratos!I:I,df_extratos!F:F,Conciliacao!BC76,df_extratos!G:G,"CREDITO")+SUMIFS(df_extratos!I:I,df_extratos!F:F,Conciliacao!BD76,df_extratos!G:G,"CREDITO")+SUMIFS(df_extratos!I:I,df_extratos!F:F,Conciliacao!BE76,df_extratos!G:G,"CREDITO")</f>
        <v>0</v>
      </c>
      <c r="G76" s="9">
        <f t="shared" si="8"/>
        <v>0</v>
      </c>
      <c r="H76" s="4">
        <f>SUMIFS(df_blueme_sem_parcelamento!E:E,df_blueme_sem_parcelamento!H:H,Conciliacao!A76)*(-1)</f>
        <v>0</v>
      </c>
      <c r="I76" s="4">
        <f>SUMIFS(df_blueme_com_parcelamento!J:J,df_blueme_com_parcelamento!M:M,Conciliacao!A76)*(-1)</f>
        <v>0</v>
      </c>
      <c r="J76" s="8">
        <f>SUMIFS(df_mutuos!J:J,df_mutuos!B:B,Conciliacao!A76)*(-1)</f>
        <v>0</v>
      </c>
      <c r="K76" s="10">
        <f>SUMIFS(df_extratos!I:I,df_extratos!F:F,Conciliacao!BB76,df_extratos!G:G,"DEBITO")+SUMIFS(df_extratos!I:I,df_extratos!F:F,Conciliacao!A76,df_extratos!G:G,"DEBITO")+SUMIFS(df_extratos!I:I,df_extratos!F:F,Conciliacao!BC76,df_extratos!G:G,"DEBITO")+SUMIFS(df_extratos!I:I,df_extratos!F:F,Conciliacao!BD76,df_extratos!G:G,"DEBITO")+SUMIFS(df_extratos!I:I,df_extratos!F:F,Conciliacao!BE76,df_extratos!G:G,"DEBITO")</f>
        <v>0</v>
      </c>
      <c r="L76" s="11">
        <f t="shared" si="9"/>
        <v>0</v>
      </c>
      <c r="M76" s="25">
        <f>SUMIFS(df_ajustes_conciliaco!D:D,df_ajustes_conciliaco!C:C,Conciliacao!A76)</f>
        <v>0</v>
      </c>
      <c r="N76" s="22">
        <f t="shared" si="10"/>
        <v>0</v>
      </c>
      <c r="BB76" s="20">
        <v>45732.5</v>
      </c>
      <c r="BC76" s="20">
        <v>45732.125</v>
      </c>
      <c r="BD76" s="20">
        <v>45732.541666666657</v>
      </c>
      <c r="BE76" s="20">
        <v>45732.625</v>
      </c>
    </row>
    <row r="77" spans="1:57" x14ac:dyDescent="0.3">
      <c r="A77" s="5">
        <f t="shared" si="11"/>
        <v>45733</v>
      </c>
      <c r="B77" s="3">
        <f>-SUMIFS(df_extrato_zig!G:G,df_extrato_zig!E:E,Conciliacao!A77,df_extrato_zig!D:D,"Saque")-SUMIFS(df_extrato_zig!G:G,df_extrato_zig!E:E,Conciliacao!A77,df_extrato_zig!D:D,"Antecipação")</f>
        <v>0</v>
      </c>
      <c r="C77" s="3">
        <f>SUMIFS(df_extrato_zig!E:E,df_extrato_zig!L:L,Conciliacao!A77,df_extrato_zig!F:F,"DINHEIRO")</f>
        <v>0</v>
      </c>
      <c r="D77" s="3">
        <f>SUMIFS(view_parc_agrup!H:H,view_parc_agrup!G:G,Conciliacao!A77)</f>
        <v>0</v>
      </c>
      <c r="E77" s="6">
        <f>SUMIFS(df_mutuos!I:I,df_mutuos!B:B,Conciliacao!A77)</f>
        <v>0</v>
      </c>
      <c r="F77" s="7">
        <f>SUMIFS(df_extratos!I:I,df_extratos!F:F,Conciliacao!BB77,df_extratos!G:G,"CREDITO")+SUMIFS(df_extratos!I:I,df_extratos!F:F,Conciliacao!A77,df_extratos!G:G,"CREDITO")+SUMIFS(df_extratos!I:I,df_extratos!F:F,Conciliacao!BC77,df_extratos!G:G,"CREDITO")+SUMIFS(df_extratos!I:I,df_extratos!F:F,Conciliacao!BD77,df_extratos!G:G,"CREDITO")+SUMIFS(df_extratos!I:I,df_extratos!F:F,Conciliacao!BE77,df_extratos!G:G,"CREDITO")</f>
        <v>0</v>
      </c>
      <c r="G77" s="9">
        <f t="shared" si="8"/>
        <v>0</v>
      </c>
      <c r="H77" s="4">
        <f>SUMIFS(df_blueme_sem_parcelamento!E:E,df_blueme_sem_parcelamento!H:H,Conciliacao!A77)*(-1)</f>
        <v>0</v>
      </c>
      <c r="I77" s="4">
        <f>SUMIFS(df_blueme_com_parcelamento!J:J,df_blueme_com_parcelamento!M:M,Conciliacao!A77)*(-1)</f>
        <v>0</v>
      </c>
      <c r="J77" s="8">
        <f>SUMIFS(df_mutuos!J:J,df_mutuos!B:B,Conciliacao!A77)*(-1)</f>
        <v>0</v>
      </c>
      <c r="K77" s="10">
        <f>SUMIFS(df_extratos!I:I,df_extratos!F:F,Conciliacao!BB77,df_extratos!G:G,"DEBITO")+SUMIFS(df_extratos!I:I,df_extratos!F:F,Conciliacao!A77,df_extratos!G:G,"DEBITO")+SUMIFS(df_extratos!I:I,df_extratos!F:F,Conciliacao!BC77,df_extratos!G:G,"DEBITO")+SUMIFS(df_extratos!I:I,df_extratos!F:F,Conciliacao!BD77,df_extratos!G:G,"DEBITO")+SUMIFS(df_extratos!I:I,df_extratos!F:F,Conciliacao!BE77,df_extratos!G:G,"DEBITO")</f>
        <v>0</v>
      </c>
      <c r="L77" s="11">
        <f t="shared" si="9"/>
        <v>0</v>
      </c>
      <c r="M77" s="25">
        <f>SUMIFS(df_ajustes_conciliaco!D:D,df_ajustes_conciliaco!C:C,Conciliacao!A77)</f>
        <v>0</v>
      </c>
      <c r="N77" s="22">
        <f t="shared" si="10"/>
        <v>0</v>
      </c>
      <c r="BB77" s="20">
        <v>45733.5</v>
      </c>
      <c r="BC77" s="20">
        <v>45733.125</v>
      </c>
      <c r="BD77" s="20">
        <v>45733.541666666657</v>
      </c>
      <c r="BE77" s="20">
        <v>45733.625</v>
      </c>
    </row>
    <row r="78" spans="1:57" x14ac:dyDescent="0.3">
      <c r="A78" s="5">
        <f t="shared" si="11"/>
        <v>45734</v>
      </c>
      <c r="B78" s="3">
        <f>-SUMIFS(df_extrato_zig!G:G,df_extrato_zig!E:E,Conciliacao!A78,df_extrato_zig!D:D,"Saque")-SUMIFS(df_extrato_zig!G:G,df_extrato_zig!E:E,Conciliacao!A78,df_extrato_zig!D:D,"Antecipação")</f>
        <v>0</v>
      </c>
      <c r="C78" s="3">
        <f>SUMIFS(df_extrato_zig!E:E,df_extrato_zig!L:L,Conciliacao!A78,df_extrato_zig!F:F,"DINHEIRO")</f>
        <v>0</v>
      </c>
      <c r="D78" s="3">
        <f>SUMIFS(view_parc_agrup!H:H,view_parc_agrup!G:G,Conciliacao!A78)</f>
        <v>0</v>
      </c>
      <c r="E78" s="6">
        <f>SUMIFS(df_mutuos!I:I,df_mutuos!B:B,Conciliacao!A78)</f>
        <v>0</v>
      </c>
      <c r="F78" s="7">
        <f>SUMIFS(df_extratos!I:I,df_extratos!F:F,Conciliacao!BB78,df_extratos!G:G,"CREDITO")+SUMIFS(df_extratos!I:I,df_extratos!F:F,Conciliacao!A78,df_extratos!G:G,"CREDITO")+SUMIFS(df_extratos!I:I,df_extratos!F:F,Conciliacao!BC78,df_extratos!G:G,"CREDITO")+SUMIFS(df_extratos!I:I,df_extratos!F:F,Conciliacao!BD78,df_extratos!G:G,"CREDITO")+SUMIFS(df_extratos!I:I,df_extratos!F:F,Conciliacao!BE78,df_extratos!G:G,"CREDITO")</f>
        <v>0</v>
      </c>
      <c r="G78" s="9">
        <f t="shared" si="8"/>
        <v>0</v>
      </c>
      <c r="H78" s="4">
        <f>SUMIFS(df_blueme_sem_parcelamento!E:E,df_blueme_sem_parcelamento!H:H,Conciliacao!A78)*(-1)</f>
        <v>0</v>
      </c>
      <c r="I78" s="4">
        <f>SUMIFS(df_blueme_com_parcelamento!J:J,df_blueme_com_parcelamento!M:M,Conciliacao!A78)*(-1)</f>
        <v>0</v>
      </c>
      <c r="J78" s="8">
        <f>SUMIFS(df_mutuos!J:J,df_mutuos!B:B,Conciliacao!A78)*(-1)</f>
        <v>0</v>
      </c>
      <c r="K78" s="10">
        <f>SUMIFS(df_extratos!I:I,df_extratos!F:F,Conciliacao!BB78,df_extratos!G:G,"DEBITO")+SUMIFS(df_extratos!I:I,df_extratos!F:F,Conciliacao!A78,df_extratos!G:G,"DEBITO")+SUMIFS(df_extratos!I:I,df_extratos!F:F,Conciliacao!BC78,df_extratos!G:G,"DEBITO")+SUMIFS(df_extratos!I:I,df_extratos!F:F,Conciliacao!BD78,df_extratos!G:G,"DEBITO")+SUMIFS(df_extratos!I:I,df_extratos!F:F,Conciliacao!BE78,df_extratos!G:G,"DEBITO")</f>
        <v>0</v>
      </c>
      <c r="L78" s="11">
        <f t="shared" si="9"/>
        <v>0</v>
      </c>
      <c r="M78" s="25">
        <f>SUMIFS(df_ajustes_conciliaco!D:D,df_ajustes_conciliaco!C:C,Conciliacao!A78)</f>
        <v>0</v>
      </c>
      <c r="N78" s="22">
        <f t="shared" si="10"/>
        <v>0</v>
      </c>
      <c r="BB78" s="20">
        <v>45734.5</v>
      </c>
      <c r="BC78" s="20">
        <v>45734.125</v>
      </c>
      <c r="BD78" s="20">
        <v>45734.541666666657</v>
      </c>
      <c r="BE78" s="20">
        <v>45734.625</v>
      </c>
    </row>
    <row r="79" spans="1:57" x14ac:dyDescent="0.3">
      <c r="A79" s="5">
        <f t="shared" si="11"/>
        <v>45735</v>
      </c>
      <c r="B79" s="3">
        <f>-SUMIFS(df_extrato_zig!G:G,df_extrato_zig!E:E,Conciliacao!A79,df_extrato_zig!D:D,"Saque")-SUMIFS(df_extrato_zig!G:G,df_extrato_zig!E:E,Conciliacao!A79,df_extrato_zig!D:D,"Antecipação")</f>
        <v>0</v>
      </c>
      <c r="C79" s="3">
        <f>SUMIFS(df_extrato_zig!E:E,df_extrato_zig!L:L,Conciliacao!A79,df_extrato_zig!F:F,"DINHEIRO")</f>
        <v>0</v>
      </c>
      <c r="D79" s="3">
        <f>SUMIFS(view_parc_agrup!H:H,view_parc_agrup!G:G,Conciliacao!A79)</f>
        <v>0</v>
      </c>
      <c r="E79" s="6">
        <f>SUMIFS(df_mutuos!I:I,df_mutuos!B:B,Conciliacao!A79)</f>
        <v>0</v>
      </c>
      <c r="F79" s="7">
        <f>SUMIFS(df_extratos!I:I,df_extratos!F:F,Conciliacao!BB79,df_extratos!G:G,"CREDITO")+SUMIFS(df_extratos!I:I,df_extratos!F:F,Conciliacao!A79,df_extratos!G:G,"CREDITO")+SUMIFS(df_extratos!I:I,df_extratos!F:F,Conciliacao!BC79,df_extratos!G:G,"CREDITO")+SUMIFS(df_extratos!I:I,df_extratos!F:F,Conciliacao!BD79,df_extratos!G:G,"CREDITO")+SUMIFS(df_extratos!I:I,df_extratos!F:F,Conciliacao!BE79,df_extratos!G:G,"CREDITO")</f>
        <v>0</v>
      </c>
      <c r="G79" s="9">
        <f t="shared" si="8"/>
        <v>0</v>
      </c>
      <c r="H79" s="4">
        <f>SUMIFS(df_blueme_sem_parcelamento!E:E,df_blueme_sem_parcelamento!H:H,Conciliacao!A79)*(-1)</f>
        <v>0</v>
      </c>
      <c r="I79" s="4">
        <f>SUMIFS(df_blueme_com_parcelamento!J:J,df_blueme_com_parcelamento!M:M,Conciliacao!A79)*(-1)</f>
        <v>0</v>
      </c>
      <c r="J79" s="8">
        <f>SUMIFS(df_mutuos!J:J,df_mutuos!B:B,Conciliacao!A79)*(-1)</f>
        <v>0</v>
      </c>
      <c r="K79" s="10">
        <f>SUMIFS(df_extratos!I:I,df_extratos!F:F,Conciliacao!BB79,df_extratos!G:G,"DEBITO")+SUMIFS(df_extratos!I:I,df_extratos!F:F,Conciliacao!A79,df_extratos!G:G,"DEBITO")+SUMIFS(df_extratos!I:I,df_extratos!F:F,Conciliacao!BC79,df_extratos!G:G,"DEBITO")+SUMIFS(df_extratos!I:I,df_extratos!F:F,Conciliacao!BD79,df_extratos!G:G,"DEBITO")+SUMIFS(df_extratos!I:I,df_extratos!F:F,Conciliacao!BE79,df_extratos!G:G,"DEBITO")</f>
        <v>0</v>
      </c>
      <c r="L79" s="11">
        <f t="shared" si="9"/>
        <v>0</v>
      </c>
      <c r="M79" s="25">
        <f>SUMIFS(df_ajustes_conciliaco!D:D,df_ajustes_conciliaco!C:C,Conciliacao!A79)</f>
        <v>0</v>
      </c>
      <c r="N79" s="22">
        <f t="shared" si="10"/>
        <v>0</v>
      </c>
      <c r="BB79" s="20">
        <v>45735.5</v>
      </c>
      <c r="BC79" s="20">
        <v>45735.125</v>
      </c>
      <c r="BD79" s="20">
        <v>45735.541666666657</v>
      </c>
      <c r="BE79" s="20">
        <v>45735.625</v>
      </c>
    </row>
    <row r="80" spans="1:57" x14ac:dyDescent="0.3">
      <c r="A80" s="5">
        <f t="shared" si="11"/>
        <v>45736</v>
      </c>
      <c r="B80" s="3">
        <f>-SUMIFS(df_extrato_zig!G:G,df_extrato_zig!E:E,Conciliacao!A80,df_extrato_zig!D:D,"Saque")-SUMIFS(df_extrato_zig!G:G,df_extrato_zig!E:E,Conciliacao!A80,df_extrato_zig!D:D,"Antecipação")</f>
        <v>0</v>
      </c>
      <c r="C80" s="3">
        <f>SUMIFS(df_extrato_zig!E:E,df_extrato_zig!L:L,Conciliacao!A80,df_extrato_zig!F:F,"DINHEIRO")</f>
        <v>0</v>
      </c>
      <c r="D80" s="3">
        <f>SUMIFS(view_parc_agrup!H:H,view_parc_agrup!G:G,Conciliacao!A80)</f>
        <v>0</v>
      </c>
      <c r="E80" s="6">
        <f>SUMIFS(df_mutuos!I:I,df_mutuos!B:B,Conciliacao!A80)</f>
        <v>0</v>
      </c>
      <c r="F80" s="7">
        <f>SUMIFS(df_extratos!I:I,df_extratos!F:F,Conciliacao!BB80,df_extratos!G:G,"CREDITO")+SUMIFS(df_extratos!I:I,df_extratos!F:F,Conciliacao!A80,df_extratos!G:G,"CREDITO")+SUMIFS(df_extratos!I:I,df_extratos!F:F,Conciliacao!BC80,df_extratos!G:G,"CREDITO")+SUMIFS(df_extratos!I:I,df_extratos!F:F,Conciliacao!BD80,df_extratos!G:G,"CREDITO")+SUMIFS(df_extratos!I:I,df_extratos!F:F,Conciliacao!BE80,df_extratos!G:G,"CREDITO")</f>
        <v>0</v>
      </c>
      <c r="G80" s="9">
        <f t="shared" si="8"/>
        <v>0</v>
      </c>
      <c r="H80" s="4">
        <f>SUMIFS(df_blueme_sem_parcelamento!E:E,df_blueme_sem_parcelamento!H:H,Conciliacao!A80)*(-1)</f>
        <v>0</v>
      </c>
      <c r="I80" s="4">
        <f>SUMIFS(df_blueme_com_parcelamento!J:J,df_blueme_com_parcelamento!M:M,Conciliacao!A80)*(-1)</f>
        <v>0</v>
      </c>
      <c r="J80" s="8">
        <f>SUMIFS(df_mutuos!J:J,df_mutuos!B:B,Conciliacao!A80)*(-1)</f>
        <v>0</v>
      </c>
      <c r="K80" s="10">
        <f>SUMIFS(df_extratos!I:I,df_extratos!F:F,Conciliacao!BB80,df_extratos!G:G,"DEBITO")+SUMIFS(df_extratos!I:I,df_extratos!F:F,Conciliacao!A80,df_extratos!G:G,"DEBITO")+SUMIFS(df_extratos!I:I,df_extratos!F:F,Conciliacao!BC80,df_extratos!G:G,"DEBITO")+SUMIFS(df_extratos!I:I,df_extratos!F:F,Conciliacao!BD80,df_extratos!G:G,"DEBITO")+SUMIFS(df_extratos!I:I,df_extratos!F:F,Conciliacao!BE80,df_extratos!G:G,"DEBITO")</f>
        <v>0</v>
      </c>
      <c r="L80" s="11">
        <f t="shared" si="9"/>
        <v>0</v>
      </c>
      <c r="M80" s="25">
        <f>SUMIFS(df_ajustes_conciliaco!D:D,df_ajustes_conciliaco!C:C,Conciliacao!A80)</f>
        <v>0</v>
      </c>
      <c r="N80" s="22">
        <f t="shared" si="10"/>
        <v>0</v>
      </c>
      <c r="BB80" s="20">
        <v>45736.5</v>
      </c>
      <c r="BC80" s="20">
        <v>45736.125</v>
      </c>
      <c r="BD80" s="20">
        <v>45736.541666666657</v>
      </c>
      <c r="BE80" s="20">
        <v>45736.625</v>
      </c>
    </row>
    <row r="81" spans="1:57" x14ac:dyDescent="0.3">
      <c r="A81" s="5">
        <f t="shared" si="11"/>
        <v>45737</v>
      </c>
      <c r="B81" s="3">
        <f>-SUMIFS(df_extrato_zig!G:G,df_extrato_zig!E:E,Conciliacao!A81,df_extrato_zig!D:D,"Saque")-SUMIFS(df_extrato_zig!G:G,df_extrato_zig!E:E,Conciliacao!A81,df_extrato_zig!D:D,"Antecipação")</f>
        <v>0</v>
      </c>
      <c r="C81" s="3">
        <f>SUMIFS(df_extrato_zig!E:E,df_extrato_zig!L:L,Conciliacao!A81,df_extrato_zig!F:F,"DINHEIRO")</f>
        <v>0</v>
      </c>
      <c r="D81" s="3">
        <f>SUMIFS(view_parc_agrup!H:H,view_parc_agrup!G:G,Conciliacao!A81)</f>
        <v>0</v>
      </c>
      <c r="E81" s="6">
        <f>SUMIFS(df_mutuos!I:I,df_mutuos!B:B,Conciliacao!A81)</f>
        <v>0</v>
      </c>
      <c r="F81" s="7">
        <f>SUMIFS(df_extratos!I:I,df_extratos!F:F,Conciliacao!BB81,df_extratos!G:G,"CREDITO")+SUMIFS(df_extratos!I:I,df_extratos!F:F,Conciliacao!A81,df_extratos!G:G,"CREDITO")+SUMIFS(df_extratos!I:I,df_extratos!F:F,Conciliacao!BC81,df_extratos!G:G,"CREDITO")+SUMIFS(df_extratos!I:I,df_extratos!F:F,Conciliacao!BD81,df_extratos!G:G,"CREDITO")+SUMIFS(df_extratos!I:I,df_extratos!F:F,Conciliacao!BE81,df_extratos!G:G,"CREDITO")</f>
        <v>0</v>
      </c>
      <c r="G81" s="9">
        <f t="shared" si="8"/>
        <v>0</v>
      </c>
      <c r="H81" s="4">
        <f>SUMIFS(df_blueme_sem_parcelamento!E:E,df_blueme_sem_parcelamento!H:H,Conciliacao!A81)*(-1)</f>
        <v>0</v>
      </c>
      <c r="I81" s="4">
        <f>SUMIFS(df_blueme_com_parcelamento!J:J,df_blueme_com_parcelamento!M:M,Conciliacao!A81)*(-1)</f>
        <v>0</v>
      </c>
      <c r="J81" s="8">
        <f>SUMIFS(df_mutuos!J:J,df_mutuos!B:B,Conciliacao!A81)*(-1)</f>
        <v>0</v>
      </c>
      <c r="K81" s="10">
        <f>SUMIFS(df_extratos!I:I,df_extratos!F:F,Conciliacao!BB81,df_extratos!G:G,"DEBITO")+SUMIFS(df_extratos!I:I,df_extratos!F:F,Conciliacao!A81,df_extratos!G:G,"DEBITO")+SUMIFS(df_extratos!I:I,df_extratos!F:F,Conciliacao!BC81,df_extratos!G:G,"DEBITO")+SUMIFS(df_extratos!I:I,df_extratos!F:F,Conciliacao!BD81,df_extratos!G:G,"DEBITO")+SUMIFS(df_extratos!I:I,df_extratos!F:F,Conciliacao!BE81,df_extratos!G:G,"DEBITO")</f>
        <v>0</v>
      </c>
      <c r="L81" s="11">
        <f t="shared" si="9"/>
        <v>0</v>
      </c>
      <c r="M81" s="25">
        <f>SUMIFS(df_ajustes_conciliaco!D:D,df_ajustes_conciliaco!C:C,Conciliacao!A81)</f>
        <v>0</v>
      </c>
      <c r="N81" s="22">
        <f t="shared" si="10"/>
        <v>0</v>
      </c>
      <c r="BB81" s="20">
        <v>45737.5</v>
      </c>
      <c r="BC81" s="20">
        <v>45737.125</v>
      </c>
      <c r="BD81" s="20">
        <v>45737.541666666657</v>
      </c>
      <c r="BE81" s="20">
        <v>45737.625</v>
      </c>
    </row>
    <row r="82" spans="1:57" x14ac:dyDescent="0.3">
      <c r="A82" s="5">
        <f t="shared" si="11"/>
        <v>45738</v>
      </c>
      <c r="B82" s="3">
        <f>-SUMIFS(df_extrato_zig!G:G,df_extrato_zig!E:E,Conciliacao!A82,df_extrato_zig!D:D,"Saque")-SUMIFS(df_extrato_zig!G:G,df_extrato_zig!E:E,Conciliacao!A82,df_extrato_zig!D:D,"Antecipação")</f>
        <v>0</v>
      </c>
      <c r="C82" s="3">
        <f>SUMIFS(df_extrato_zig!E:E,df_extrato_zig!L:L,Conciliacao!A82,df_extrato_zig!F:F,"DINHEIRO")</f>
        <v>0</v>
      </c>
      <c r="D82" s="3">
        <f>SUMIFS(view_parc_agrup!H:H,view_parc_agrup!G:G,Conciliacao!A82)</f>
        <v>0</v>
      </c>
      <c r="E82" s="6">
        <f>SUMIFS(df_mutuos!I:I,df_mutuos!B:B,Conciliacao!A82)</f>
        <v>0</v>
      </c>
      <c r="F82" s="7">
        <f>SUMIFS(df_extratos!I:I,df_extratos!F:F,Conciliacao!BB82,df_extratos!G:G,"CREDITO")+SUMIFS(df_extratos!I:I,df_extratos!F:F,Conciliacao!A82,df_extratos!G:G,"CREDITO")+SUMIFS(df_extratos!I:I,df_extratos!F:F,Conciliacao!BC82,df_extratos!G:G,"CREDITO")+SUMIFS(df_extratos!I:I,df_extratos!F:F,Conciliacao!BD82,df_extratos!G:G,"CREDITO")+SUMIFS(df_extratos!I:I,df_extratos!F:F,Conciliacao!BE82,df_extratos!G:G,"CREDITO")</f>
        <v>0</v>
      </c>
      <c r="G82" s="9">
        <f t="shared" si="8"/>
        <v>0</v>
      </c>
      <c r="H82" s="4">
        <f>SUMIFS(df_blueme_sem_parcelamento!E:E,df_blueme_sem_parcelamento!H:H,Conciliacao!A82)*(-1)</f>
        <v>0</v>
      </c>
      <c r="I82" s="4">
        <f>SUMIFS(df_blueme_com_parcelamento!J:J,df_blueme_com_parcelamento!M:M,Conciliacao!A82)*(-1)</f>
        <v>0</v>
      </c>
      <c r="J82" s="8">
        <f>SUMIFS(df_mutuos!J:J,df_mutuos!B:B,Conciliacao!A82)*(-1)</f>
        <v>0</v>
      </c>
      <c r="K82" s="10">
        <f>SUMIFS(df_extratos!I:I,df_extratos!F:F,Conciliacao!BB82,df_extratos!G:G,"DEBITO")+SUMIFS(df_extratos!I:I,df_extratos!F:F,Conciliacao!A82,df_extratos!G:G,"DEBITO")+SUMIFS(df_extratos!I:I,df_extratos!F:F,Conciliacao!BC82,df_extratos!G:G,"DEBITO")+SUMIFS(df_extratos!I:I,df_extratos!F:F,Conciliacao!BD82,df_extratos!G:G,"DEBITO")+SUMIFS(df_extratos!I:I,df_extratos!F:F,Conciliacao!BE82,df_extratos!G:G,"DEBITO")</f>
        <v>0</v>
      </c>
      <c r="L82" s="11">
        <f t="shared" si="9"/>
        <v>0</v>
      </c>
      <c r="M82" s="25">
        <f>SUMIFS(df_ajustes_conciliaco!D:D,df_ajustes_conciliaco!C:C,Conciliacao!A82)</f>
        <v>0</v>
      </c>
      <c r="N82" s="22">
        <f t="shared" si="10"/>
        <v>0</v>
      </c>
      <c r="BB82" s="20">
        <v>45738.5</v>
      </c>
      <c r="BC82" s="20">
        <v>45738.125</v>
      </c>
      <c r="BD82" s="20">
        <v>45738.541666666657</v>
      </c>
      <c r="BE82" s="20">
        <v>45738.625</v>
      </c>
    </row>
    <row r="83" spans="1:57" x14ac:dyDescent="0.3">
      <c r="A83" s="5">
        <f t="shared" si="11"/>
        <v>45739</v>
      </c>
      <c r="B83" s="3">
        <f>-SUMIFS(df_extrato_zig!G:G,df_extrato_zig!E:E,Conciliacao!A83,df_extrato_zig!D:D,"Saque")-SUMIFS(df_extrato_zig!G:G,df_extrato_zig!E:E,Conciliacao!A83,df_extrato_zig!D:D,"Antecipação")</f>
        <v>0</v>
      </c>
      <c r="C83" s="3">
        <f>SUMIFS(df_extrato_zig!E:E,df_extrato_zig!L:L,Conciliacao!A83,df_extrato_zig!F:F,"DINHEIRO")</f>
        <v>0</v>
      </c>
      <c r="D83" s="3">
        <f>SUMIFS(view_parc_agrup!H:H,view_parc_agrup!G:G,Conciliacao!A83)</f>
        <v>0</v>
      </c>
      <c r="E83" s="6">
        <f>SUMIFS(df_mutuos!I:I,df_mutuos!B:B,Conciliacao!A83)</f>
        <v>0</v>
      </c>
      <c r="F83" s="7">
        <f>SUMIFS(df_extratos!I:I,df_extratos!F:F,Conciliacao!BB83,df_extratos!G:G,"CREDITO")+SUMIFS(df_extratos!I:I,df_extratos!F:F,Conciliacao!A83,df_extratos!G:G,"CREDITO")+SUMIFS(df_extratos!I:I,df_extratos!F:F,Conciliacao!BC83,df_extratos!G:G,"CREDITO")+SUMIFS(df_extratos!I:I,df_extratos!F:F,Conciliacao!BD83,df_extratos!G:G,"CREDITO")+SUMIFS(df_extratos!I:I,df_extratos!F:F,Conciliacao!BE83,df_extratos!G:G,"CREDITO")</f>
        <v>0</v>
      </c>
      <c r="G83" s="9">
        <f t="shared" si="8"/>
        <v>0</v>
      </c>
      <c r="H83" s="4">
        <f>SUMIFS(df_blueme_sem_parcelamento!E:E,df_blueme_sem_parcelamento!H:H,Conciliacao!A83)*(-1)</f>
        <v>0</v>
      </c>
      <c r="I83" s="4">
        <f>SUMIFS(df_blueme_com_parcelamento!J:J,df_blueme_com_parcelamento!M:M,Conciliacao!A83)*(-1)</f>
        <v>0</v>
      </c>
      <c r="J83" s="8">
        <f>SUMIFS(df_mutuos!J:J,df_mutuos!B:B,Conciliacao!A83)*(-1)</f>
        <v>0</v>
      </c>
      <c r="K83" s="10">
        <f>SUMIFS(df_extratos!I:I,df_extratos!F:F,Conciliacao!BB83,df_extratos!G:G,"DEBITO")+SUMIFS(df_extratos!I:I,df_extratos!F:F,Conciliacao!A83,df_extratos!G:G,"DEBITO")+SUMIFS(df_extratos!I:I,df_extratos!F:F,Conciliacao!BC83,df_extratos!G:G,"DEBITO")+SUMIFS(df_extratos!I:I,df_extratos!F:F,Conciliacao!BD83,df_extratos!G:G,"DEBITO")+SUMIFS(df_extratos!I:I,df_extratos!F:F,Conciliacao!BE83,df_extratos!G:G,"DEBITO")</f>
        <v>0</v>
      </c>
      <c r="L83" s="11">
        <f t="shared" si="9"/>
        <v>0</v>
      </c>
      <c r="M83" s="25">
        <f>SUMIFS(df_ajustes_conciliaco!D:D,df_ajustes_conciliaco!C:C,Conciliacao!A83)</f>
        <v>0</v>
      </c>
      <c r="N83" s="22">
        <f t="shared" si="10"/>
        <v>0</v>
      </c>
      <c r="BB83" s="20">
        <v>45739.5</v>
      </c>
      <c r="BC83" s="20">
        <v>45739.125</v>
      </c>
      <c r="BD83" s="20">
        <v>45739.541666666657</v>
      </c>
      <c r="BE83" s="20">
        <v>45739.625</v>
      </c>
    </row>
    <row r="84" spans="1:57" x14ac:dyDescent="0.3">
      <c r="A84" s="5">
        <f t="shared" si="11"/>
        <v>45740</v>
      </c>
      <c r="B84" s="3">
        <f>-SUMIFS(df_extrato_zig!G:G,df_extrato_zig!E:E,Conciliacao!A84,df_extrato_zig!D:D,"Saque")-SUMIFS(df_extrato_zig!G:G,df_extrato_zig!E:E,Conciliacao!A84,df_extrato_zig!D:D,"Antecipação")</f>
        <v>0</v>
      </c>
      <c r="C84" s="3">
        <f>SUMIFS(df_extrato_zig!E:E,df_extrato_zig!L:L,Conciliacao!A84,df_extrato_zig!F:F,"DINHEIRO")</f>
        <v>0</v>
      </c>
      <c r="D84" s="3">
        <f>SUMIFS(view_parc_agrup!H:H,view_parc_agrup!G:G,Conciliacao!A84)</f>
        <v>0</v>
      </c>
      <c r="E84" s="6">
        <f>SUMIFS(df_mutuos!I:I,df_mutuos!B:B,Conciliacao!A84)</f>
        <v>0</v>
      </c>
      <c r="F84" s="7">
        <f>SUMIFS(df_extratos!I:I,df_extratos!F:F,Conciliacao!BB84,df_extratos!G:G,"CREDITO")+SUMIFS(df_extratos!I:I,df_extratos!F:F,Conciliacao!A84,df_extratos!G:G,"CREDITO")+SUMIFS(df_extratos!I:I,df_extratos!F:F,Conciliacao!BC84,df_extratos!G:G,"CREDITO")+SUMIFS(df_extratos!I:I,df_extratos!F:F,Conciliacao!BD84,df_extratos!G:G,"CREDITO")+SUMIFS(df_extratos!I:I,df_extratos!F:F,Conciliacao!BE84,df_extratos!G:G,"CREDITO")</f>
        <v>0</v>
      </c>
      <c r="G84" s="9">
        <f t="shared" si="8"/>
        <v>0</v>
      </c>
      <c r="H84" s="4">
        <f>SUMIFS(df_blueme_sem_parcelamento!E:E,df_blueme_sem_parcelamento!H:H,Conciliacao!A84)*(-1)</f>
        <v>0</v>
      </c>
      <c r="I84" s="4">
        <f>SUMIFS(df_blueme_com_parcelamento!J:J,df_blueme_com_parcelamento!M:M,Conciliacao!A84)*(-1)</f>
        <v>0</v>
      </c>
      <c r="J84" s="8">
        <f>SUMIFS(df_mutuos!J:J,df_mutuos!B:B,Conciliacao!A84)*(-1)</f>
        <v>0</v>
      </c>
      <c r="K84" s="10">
        <f>SUMIFS(df_extratos!I:I,df_extratos!F:F,Conciliacao!BB84,df_extratos!G:G,"DEBITO")+SUMIFS(df_extratos!I:I,df_extratos!F:F,Conciliacao!A84,df_extratos!G:G,"DEBITO")+SUMIFS(df_extratos!I:I,df_extratos!F:F,Conciliacao!BC84,df_extratos!G:G,"DEBITO")+SUMIFS(df_extratos!I:I,df_extratos!F:F,Conciliacao!BD84,df_extratos!G:G,"DEBITO")+SUMIFS(df_extratos!I:I,df_extratos!F:F,Conciliacao!BE84,df_extratos!G:G,"DEBITO")</f>
        <v>0</v>
      </c>
      <c r="L84" s="11">
        <f t="shared" si="9"/>
        <v>0</v>
      </c>
      <c r="M84" s="25">
        <f>SUMIFS(df_ajustes_conciliaco!D:D,df_ajustes_conciliaco!C:C,Conciliacao!A84)</f>
        <v>0</v>
      </c>
      <c r="N84" s="22">
        <f t="shared" si="10"/>
        <v>0</v>
      </c>
      <c r="BB84" s="20">
        <v>45740.5</v>
      </c>
      <c r="BC84" s="20">
        <v>45740.125</v>
      </c>
      <c r="BD84" s="20">
        <v>45740.541666666657</v>
      </c>
      <c r="BE84" s="20">
        <v>45740.625</v>
      </c>
    </row>
    <row r="85" spans="1:57" x14ac:dyDescent="0.3">
      <c r="A85" s="5">
        <f t="shared" si="11"/>
        <v>45741</v>
      </c>
      <c r="B85" s="3">
        <f>-SUMIFS(df_extrato_zig!G:G,df_extrato_zig!E:E,Conciliacao!A85,df_extrato_zig!D:D,"Saque")-SUMIFS(df_extrato_zig!G:G,df_extrato_zig!E:E,Conciliacao!A85,df_extrato_zig!D:D,"Antecipação")</f>
        <v>0</v>
      </c>
      <c r="C85" s="3">
        <f>SUMIFS(df_extrato_zig!E:E,df_extrato_zig!L:L,Conciliacao!A85,df_extrato_zig!F:F,"DINHEIRO")</f>
        <v>0</v>
      </c>
      <c r="D85" s="3">
        <f>SUMIFS(view_parc_agrup!H:H,view_parc_agrup!G:G,Conciliacao!A85)</f>
        <v>0</v>
      </c>
      <c r="E85" s="6">
        <f>SUMIFS(df_mutuos!I:I,df_mutuos!B:B,Conciliacao!A85)</f>
        <v>0</v>
      </c>
      <c r="F85" s="7">
        <f>SUMIFS(df_extratos!I:I,df_extratos!F:F,Conciliacao!BB85,df_extratos!G:G,"CREDITO")+SUMIFS(df_extratos!I:I,df_extratos!F:F,Conciliacao!A85,df_extratos!G:G,"CREDITO")+SUMIFS(df_extratos!I:I,df_extratos!F:F,Conciliacao!BC85,df_extratos!G:G,"CREDITO")+SUMIFS(df_extratos!I:I,df_extratos!F:F,Conciliacao!BD85,df_extratos!G:G,"CREDITO")+SUMIFS(df_extratos!I:I,df_extratos!F:F,Conciliacao!BE85,df_extratos!G:G,"CREDITO")</f>
        <v>0</v>
      </c>
      <c r="G85" s="9">
        <f t="shared" si="8"/>
        <v>0</v>
      </c>
      <c r="H85" s="4">
        <f>SUMIFS(df_blueme_sem_parcelamento!E:E,df_blueme_sem_parcelamento!H:H,Conciliacao!A85)*(-1)</f>
        <v>0</v>
      </c>
      <c r="I85" s="4">
        <f>SUMIFS(df_blueme_com_parcelamento!J:J,df_blueme_com_parcelamento!M:M,Conciliacao!A85)*(-1)</f>
        <v>0</v>
      </c>
      <c r="J85" s="8">
        <f>SUMIFS(df_mutuos!J:J,df_mutuos!B:B,Conciliacao!A85)*(-1)</f>
        <v>0</v>
      </c>
      <c r="K85" s="10">
        <f>SUMIFS(df_extratos!I:I,df_extratos!F:F,Conciliacao!BB85,df_extratos!G:G,"DEBITO")+SUMIFS(df_extratos!I:I,df_extratos!F:F,Conciliacao!A85,df_extratos!G:G,"DEBITO")+SUMIFS(df_extratos!I:I,df_extratos!F:F,Conciliacao!BC85,df_extratos!G:G,"DEBITO")+SUMIFS(df_extratos!I:I,df_extratos!F:F,Conciliacao!BD85,df_extratos!G:G,"DEBITO")+SUMIFS(df_extratos!I:I,df_extratos!F:F,Conciliacao!BE85,df_extratos!G:G,"DEBITO")</f>
        <v>0</v>
      </c>
      <c r="L85" s="11">
        <f t="shared" si="9"/>
        <v>0</v>
      </c>
      <c r="M85" s="25">
        <f>SUMIFS(df_ajustes_conciliaco!D:D,df_ajustes_conciliaco!C:C,Conciliacao!A85)</f>
        <v>0</v>
      </c>
      <c r="N85" s="22">
        <f t="shared" si="10"/>
        <v>0</v>
      </c>
      <c r="BB85" s="20">
        <v>45741.5</v>
      </c>
      <c r="BC85" s="20">
        <v>45741.125</v>
      </c>
      <c r="BD85" s="20">
        <v>45741.541666666657</v>
      </c>
      <c r="BE85" s="20">
        <v>45741.625</v>
      </c>
    </row>
    <row r="86" spans="1:57" x14ac:dyDescent="0.3">
      <c r="A86" s="5">
        <f t="shared" si="11"/>
        <v>45742</v>
      </c>
      <c r="B86" s="3">
        <f>-SUMIFS(df_extrato_zig!G:G,df_extrato_zig!E:E,Conciliacao!A86,df_extrato_zig!D:D,"Saque")-SUMIFS(df_extrato_zig!G:G,df_extrato_zig!E:E,Conciliacao!A86,df_extrato_zig!D:D,"Antecipação")</f>
        <v>0</v>
      </c>
      <c r="C86" s="3">
        <f>SUMIFS(df_extrato_zig!E:E,df_extrato_zig!L:L,Conciliacao!A86,df_extrato_zig!F:F,"DINHEIRO")</f>
        <v>0</v>
      </c>
      <c r="D86" s="3">
        <f>SUMIFS(view_parc_agrup!H:H,view_parc_agrup!G:G,Conciliacao!A86)</f>
        <v>0</v>
      </c>
      <c r="E86" s="6">
        <f>SUMIFS(df_mutuos!I:I,df_mutuos!B:B,Conciliacao!A86)</f>
        <v>0</v>
      </c>
      <c r="F86" s="7">
        <f>SUMIFS(df_extratos!I:I,df_extratos!F:F,Conciliacao!BB86,df_extratos!G:G,"CREDITO")+SUMIFS(df_extratos!I:I,df_extratos!F:F,Conciliacao!A86,df_extratos!G:G,"CREDITO")+SUMIFS(df_extratos!I:I,df_extratos!F:F,Conciliacao!BC86,df_extratos!G:G,"CREDITO")+SUMIFS(df_extratos!I:I,df_extratos!F:F,Conciliacao!BD86,df_extratos!G:G,"CREDITO")+SUMIFS(df_extratos!I:I,df_extratos!F:F,Conciliacao!BE86,df_extratos!G:G,"CREDITO")</f>
        <v>0</v>
      </c>
      <c r="G86" s="9">
        <f t="shared" si="8"/>
        <v>0</v>
      </c>
      <c r="H86" s="4">
        <f>SUMIFS(df_blueme_sem_parcelamento!E:E,df_blueme_sem_parcelamento!H:H,Conciliacao!A86)*(-1)</f>
        <v>0</v>
      </c>
      <c r="I86" s="4">
        <f>SUMIFS(df_blueme_com_parcelamento!J:J,df_blueme_com_parcelamento!M:M,Conciliacao!A86)*(-1)</f>
        <v>0</v>
      </c>
      <c r="J86" s="8">
        <f>SUMIFS(df_mutuos!J:J,df_mutuos!B:B,Conciliacao!A86)*(-1)</f>
        <v>0</v>
      </c>
      <c r="K86" s="10">
        <f>SUMIFS(df_extratos!I:I,df_extratos!F:F,Conciliacao!BB86,df_extratos!G:G,"DEBITO")+SUMIFS(df_extratos!I:I,df_extratos!F:F,Conciliacao!A86,df_extratos!G:G,"DEBITO")+SUMIFS(df_extratos!I:I,df_extratos!F:F,Conciliacao!BC86,df_extratos!G:G,"DEBITO")+SUMIFS(df_extratos!I:I,df_extratos!F:F,Conciliacao!BD86,df_extratos!G:G,"DEBITO")+SUMIFS(df_extratos!I:I,df_extratos!F:F,Conciliacao!BE86,df_extratos!G:G,"DEBITO")</f>
        <v>0</v>
      </c>
      <c r="L86" s="11">
        <f t="shared" si="9"/>
        <v>0</v>
      </c>
      <c r="M86" s="25">
        <f>SUMIFS(df_ajustes_conciliaco!D:D,df_ajustes_conciliaco!C:C,Conciliacao!A86)</f>
        <v>0</v>
      </c>
      <c r="N86" s="22">
        <f t="shared" si="10"/>
        <v>0</v>
      </c>
      <c r="BB86" s="20">
        <v>45742.5</v>
      </c>
      <c r="BC86" s="20">
        <v>45742.125</v>
      </c>
      <c r="BD86" s="20">
        <v>45742.541666666657</v>
      </c>
      <c r="BE86" s="20">
        <v>45742.625</v>
      </c>
    </row>
    <row r="87" spans="1:57" x14ac:dyDescent="0.3">
      <c r="A87" s="5">
        <f t="shared" si="11"/>
        <v>45743</v>
      </c>
      <c r="B87" s="3">
        <f>-SUMIFS(df_extrato_zig!G:G,df_extrato_zig!E:E,Conciliacao!A87,df_extrato_zig!D:D,"Saque")-SUMIFS(df_extrato_zig!G:G,df_extrato_zig!E:E,Conciliacao!A87,df_extrato_zig!D:D,"Antecipação")</f>
        <v>0</v>
      </c>
      <c r="C87" s="3">
        <f>SUMIFS(df_extrato_zig!E:E,df_extrato_zig!L:L,Conciliacao!A87,df_extrato_zig!F:F,"DINHEIRO")</f>
        <v>0</v>
      </c>
      <c r="D87" s="3">
        <f>SUMIFS(view_parc_agrup!H:H,view_parc_agrup!G:G,Conciliacao!A87)</f>
        <v>0</v>
      </c>
      <c r="E87" s="6">
        <f>SUMIFS(df_mutuos!I:I,df_mutuos!B:B,Conciliacao!A87)</f>
        <v>0</v>
      </c>
      <c r="F87" s="7">
        <f>SUMIFS(df_extratos!I:I,df_extratos!F:F,Conciliacao!BB87,df_extratos!G:G,"CREDITO")+SUMIFS(df_extratos!I:I,df_extratos!F:F,Conciliacao!A87,df_extratos!G:G,"CREDITO")+SUMIFS(df_extratos!I:I,df_extratos!F:F,Conciliacao!BC87,df_extratos!G:G,"CREDITO")+SUMIFS(df_extratos!I:I,df_extratos!F:F,Conciliacao!BD87,df_extratos!G:G,"CREDITO")+SUMIFS(df_extratos!I:I,df_extratos!F:F,Conciliacao!BE87,df_extratos!G:G,"CREDITO")</f>
        <v>0</v>
      </c>
      <c r="G87" s="9">
        <f t="shared" si="8"/>
        <v>0</v>
      </c>
      <c r="H87" s="4">
        <f>SUMIFS(df_blueme_sem_parcelamento!E:E,df_blueme_sem_parcelamento!H:H,Conciliacao!A87)*(-1)</f>
        <v>0</v>
      </c>
      <c r="I87" s="4">
        <f>SUMIFS(df_blueme_com_parcelamento!J:J,df_blueme_com_parcelamento!M:M,Conciliacao!A87)*(-1)</f>
        <v>0</v>
      </c>
      <c r="J87" s="8">
        <f>SUMIFS(df_mutuos!J:J,df_mutuos!B:B,Conciliacao!A87)*(-1)</f>
        <v>0</v>
      </c>
      <c r="K87" s="10">
        <f>SUMIFS(df_extratos!I:I,df_extratos!F:F,Conciliacao!BB87,df_extratos!G:G,"DEBITO")+SUMIFS(df_extratos!I:I,df_extratos!F:F,Conciliacao!A87,df_extratos!G:G,"DEBITO")+SUMIFS(df_extratos!I:I,df_extratos!F:F,Conciliacao!BC87,df_extratos!G:G,"DEBITO")+SUMIFS(df_extratos!I:I,df_extratos!F:F,Conciliacao!BD87,df_extratos!G:G,"DEBITO")+SUMIFS(df_extratos!I:I,df_extratos!F:F,Conciliacao!BE87,df_extratos!G:G,"DEBITO")</f>
        <v>0</v>
      </c>
      <c r="L87" s="11">
        <f t="shared" si="9"/>
        <v>0</v>
      </c>
      <c r="M87" s="25">
        <f>SUMIFS(df_ajustes_conciliaco!D:D,df_ajustes_conciliaco!C:C,Conciliacao!A87)</f>
        <v>0</v>
      </c>
      <c r="N87" s="22">
        <f t="shared" si="10"/>
        <v>0</v>
      </c>
      <c r="BB87" s="20">
        <v>45743.5</v>
      </c>
      <c r="BC87" s="20">
        <v>45743.125</v>
      </c>
      <c r="BD87" s="20">
        <v>45743.541666666657</v>
      </c>
      <c r="BE87" s="20">
        <v>45743.625</v>
      </c>
    </row>
    <row r="88" spans="1:57" x14ac:dyDescent="0.3">
      <c r="A88" s="5">
        <f t="shared" si="11"/>
        <v>45744</v>
      </c>
      <c r="B88" s="3">
        <f>-SUMIFS(df_extrato_zig!G:G,df_extrato_zig!E:E,Conciliacao!A88,df_extrato_zig!D:D,"Saque")-SUMIFS(df_extrato_zig!G:G,df_extrato_zig!E:E,Conciliacao!A88,df_extrato_zig!D:D,"Antecipação")</f>
        <v>0</v>
      </c>
      <c r="C88" s="3">
        <f>SUMIFS(df_extrato_zig!E:E,df_extrato_zig!L:L,Conciliacao!A88,df_extrato_zig!F:F,"DINHEIRO")</f>
        <v>0</v>
      </c>
      <c r="D88" s="3">
        <f>SUMIFS(view_parc_agrup!H:H,view_parc_agrup!G:G,Conciliacao!A88)</f>
        <v>0</v>
      </c>
      <c r="E88" s="6">
        <f>SUMIFS(df_mutuos!I:I,df_mutuos!B:B,Conciliacao!A88)</f>
        <v>0</v>
      </c>
      <c r="F88" s="7">
        <f>SUMIFS(df_extratos!I:I,df_extratos!F:F,Conciliacao!BB88,df_extratos!G:G,"CREDITO")+SUMIFS(df_extratos!I:I,df_extratos!F:F,Conciliacao!A88,df_extratos!G:G,"CREDITO")+SUMIFS(df_extratos!I:I,df_extratos!F:F,Conciliacao!BC88,df_extratos!G:G,"CREDITO")+SUMIFS(df_extratos!I:I,df_extratos!F:F,Conciliacao!BD88,df_extratos!G:G,"CREDITO")+SUMIFS(df_extratos!I:I,df_extratos!F:F,Conciliacao!BE88,df_extratos!G:G,"CREDITO")</f>
        <v>0</v>
      </c>
      <c r="G88" s="9">
        <f t="shared" si="8"/>
        <v>0</v>
      </c>
      <c r="H88" s="4">
        <f>SUMIFS(df_blueme_sem_parcelamento!E:E,df_blueme_sem_parcelamento!H:H,Conciliacao!A88)*(-1)</f>
        <v>0</v>
      </c>
      <c r="I88" s="4">
        <f>SUMIFS(df_blueme_com_parcelamento!J:J,df_blueme_com_parcelamento!M:M,Conciliacao!A88)*(-1)</f>
        <v>0</v>
      </c>
      <c r="J88" s="8">
        <f>SUMIFS(df_mutuos!J:J,df_mutuos!B:B,Conciliacao!A88)*(-1)</f>
        <v>0</v>
      </c>
      <c r="K88" s="10">
        <f>SUMIFS(df_extratos!I:I,df_extratos!F:F,Conciliacao!BB88,df_extratos!G:G,"DEBITO")+SUMIFS(df_extratos!I:I,df_extratos!F:F,Conciliacao!A88,df_extratos!G:G,"DEBITO")+SUMIFS(df_extratos!I:I,df_extratos!F:F,Conciliacao!BC88,df_extratos!G:G,"DEBITO")+SUMIFS(df_extratos!I:I,df_extratos!F:F,Conciliacao!BD88,df_extratos!G:G,"DEBITO")+SUMIFS(df_extratos!I:I,df_extratos!F:F,Conciliacao!BE88,df_extratos!G:G,"DEBITO")</f>
        <v>0</v>
      </c>
      <c r="L88" s="11">
        <f t="shared" si="9"/>
        <v>0</v>
      </c>
      <c r="M88" s="25">
        <f>SUMIFS(df_ajustes_conciliaco!D:D,df_ajustes_conciliaco!C:C,Conciliacao!A88)</f>
        <v>0</v>
      </c>
      <c r="N88" s="22">
        <f t="shared" si="10"/>
        <v>0</v>
      </c>
      <c r="BB88" s="20">
        <v>45744.5</v>
      </c>
      <c r="BC88" s="20">
        <v>45744.125</v>
      </c>
      <c r="BD88" s="20">
        <v>45744.541666666657</v>
      </c>
      <c r="BE88" s="20">
        <v>45744.625</v>
      </c>
    </row>
    <row r="89" spans="1:57" x14ac:dyDescent="0.3">
      <c r="A89" s="5">
        <f t="shared" si="11"/>
        <v>45745</v>
      </c>
      <c r="B89" s="3">
        <f>-SUMIFS(df_extrato_zig!G:G,df_extrato_zig!E:E,Conciliacao!A89,df_extrato_zig!D:D,"Saque")-SUMIFS(df_extrato_zig!G:G,df_extrato_zig!E:E,Conciliacao!A89,df_extrato_zig!D:D,"Antecipação")</f>
        <v>0</v>
      </c>
      <c r="C89" s="3">
        <f>SUMIFS(df_extrato_zig!E:E,df_extrato_zig!L:L,Conciliacao!A89,df_extrato_zig!F:F,"DINHEIRO")</f>
        <v>0</v>
      </c>
      <c r="D89" s="3">
        <f>SUMIFS(view_parc_agrup!H:H,view_parc_agrup!G:G,Conciliacao!A89)</f>
        <v>0</v>
      </c>
      <c r="E89" s="6">
        <f>SUMIFS(df_mutuos!I:I,df_mutuos!B:B,Conciliacao!A89)</f>
        <v>0</v>
      </c>
      <c r="F89" s="7">
        <f>SUMIFS(df_extratos!I:I,df_extratos!F:F,Conciliacao!BB89,df_extratos!G:G,"CREDITO")+SUMIFS(df_extratos!I:I,df_extratos!F:F,Conciliacao!A89,df_extratos!G:G,"CREDITO")+SUMIFS(df_extratos!I:I,df_extratos!F:F,Conciliacao!BC89,df_extratos!G:G,"CREDITO")+SUMIFS(df_extratos!I:I,df_extratos!F:F,Conciliacao!BD89,df_extratos!G:G,"CREDITO")+SUMIFS(df_extratos!I:I,df_extratos!F:F,Conciliacao!BE89,df_extratos!G:G,"CREDITO")</f>
        <v>0</v>
      </c>
      <c r="G89" s="9">
        <f t="shared" si="8"/>
        <v>0</v>
      </c>
      <c r="H89" s="4">
        <f>SUMIFS(df_blueme_sem_parcelamento!E:E,df_blueme_sem_parcelamento!H:H,Conciliacao!A89)*(-1)</f>
        <v>0</v>
      </c>
      <c r="I89" s="4">
        <f>SUMIFS(df_blueme_com_parcelamento!J:J,df_blueme_com_parcelamento!M:M,Conciliacao!A89)*(-1)</f>
        <v>0</v>
      </c>
      <c r="J89" s="8">
        <f>SUMIFS(df_mutuos!J:J,df_mutuos!B:B,Conciliacao!A89)*(-1)</f>
        <v>0</v>
      </c>
      <c r="K89" s="10">
        <f>SUMIFS(df_extratos!I:I,df_extratos!F:F,Conciliacao!BB89,df_extratos!G:G,"DEBITO")+SUMIFS(df_extratos!I:I,df_extratos!F:F,Conciliacao!A89,df_extratos!G:G,"DEBITO")+SUMIFS(df_extratos!I:I,df_extratos!F:F,Conciliacao!BC89,df_extratos!G:G,"DEBITO")+SUMIFS(df_extratos!I:I,df_extratos!F:F,Conciliacao!BD89,df_extratos!G:G,"DEBITO")+SUMIFS(df_extratos!I:I,df_extratos!F:F,Conciliacao!BE89,df_extratos!G:G,"DEBITO")</f>
        <v>0</v>
      </c>
      <c r="L89" s="11">
        <f t="shared" si="9"/>
        <v>0</v>
      </c>
      <c r="M89" s="25">
        <f>SUMIFS(df_ajustes_conciliaco!D:D,df_ajustes_conciliaco!C:C,Conciliacao!A89)</f>
        <v>0</v>
      </c>
      <c r="N89" s="22">
        <f t="shared" si="10"/>
        <v>0</v>
      </c>
      <c r="BB89" s="20">
        <v>45745.5</v>
      </c>
      <c r="BC89" s="20">
        <v>45745.125</v>
      </c>
      <c r="BD89" s="20">
        <v>45745.541666666657</v>
      </c>
      <c r="BE89" s="20">
        <v>45745.625</v>
      </c>
    </row>
    <row r="90" spans="1:57" x14ac:dyDescent="0.3">
      <c r="A90" s="5">
        <f t="shared" si="11"/>
        <v>45746</v>
      </c>
      <c r="B90" s="3">
        <f>-SUMIFS(df_extrato_zig!G:G,df_extrato_zig!E:E,Conciliacao!A90,df_extrato_zig!D:D,"Saque")-SUMIFS(df_extrato_zig!G:G,df_extrato_zig!E:E,Conciliacao!A90,df_extrato_zig!D:D,"Antecipação")</f>
        <v>0</v>
      </c>
      <c r="C90" s="3">
        <f>SUMIFS(df_extrato_zig!E:E,df_extrato_zig!L:L,Conciliacao!A90,df_extrato_zig!F:F,"DINHEIRO")</f>
        <v>0</v>
      </c>
      <c r="D90" s="3">
        <f>SUMIFS(view_parc_agrup!H:H,view_parc_agrup!G:G,Conciliacao!A90)</f>
        <v>0</v>
      </c>
      <c r="E90" s="6">
        <f>SUMIFS(df_mutuos!I:I,df_mutuos!B:B,Conciliacao!A90)</f>
        <v>0</v>
      </c>
      <c r="F90" s="7">
        <f>SUMIFS(df_extratos!I:I,df_extratos!F:F,Conciliacao!BB90,df_extratos!G:G,"CREDITO")+SUMIFS(df_extratos!I:I,df_extratos!F:F,Conciliacao!A90,df_extratos!G:G,"CREDITO")+SUMIFS(df_extratos!I:I,df_extratos!F:F,Conciliacao!BC90,df_extratos!G:G,"CREDITO")+SUMIFS(df_extratos!I:I,df_extratos!F:F,Conciliacao!BD90,df_extratos!G:G,"CREDITO")+SUMIFS(df_extratos!I:I,df_extratos!F:F,Conciliacao!BE90,df_extratos!G:G,"CREDITO")</f>
        <v>0</v>
      </c>
      <c r="G90" s="9">
        <f t="shared" si="8"/>
        <v>0</v>
      </c>
      <c r="H90" s="4">
        <f>SUMIFS(df_blueme_sem_parcelamento!E:E,df_blueme_sem_parcelamento!H:H,Conciliacao!A90)*(-1)</f>
        <v>0</v>
      </c>
      <c r="I90" s="4">
        <f>SUMIFS(df_blueme_com_parcelamento!J:J,df_blueme_com_parcelamento!M:M,Conciliacao!A90)*(-1)</f>
        <v>0</v>
      </c>
      <c r="J90" s="8">
        <f>SUMIFS(df_mutuos!J:J,df_mutuos!B:B,Conciliacao!A90)*(-1)</f>
        <v>0</v>
      </c>
      <c r="K90" s="10">
        <f>SUMIFS(df_extratos!I:I,df_extratos!F:F,Conciliacao!BB90,df_extratos!G:G,"DEBITO")+SUMIFS(df_extratos!I:I,df_extratos!F:F,Conciliacao!A90,df_extratos!G:G,"DEBITO")+SUMIFS(df_extratos!I:I,df_extratos!F:F,Conciliacao!BC90,df_extratos!G:G,"DEBITO")+SUMIFS(df_extratos!I:I,df_extratos!F:F,Conciliacao!BD90,df_extratos!G:G,"DEBITO")+SUMIFS(df_extratos!I:I,df_extratos!F:F,Conciliacao!BE90,df_extratos!G:G,"DEBITO")</f>
        <v>0</v>
      </c>
      <c r="L90" s="11">
        <f t="shared" si="9"/>
        <v>0</v>
      </c>
      <c r="M90" s="25">
        <f>SUMIFS(df_ajustes_conciliaco!D:D,df_ajustes_conciliaco!C:C,Conciliacao!A90)</f>
        <v>0</v>
      </c>
      <c r="N90" s="22">
        <f t="shared" si="10"/>
        <v>0</v>
      </c>
      <c r="BB90" s="20">
        <v>45746.5</v>
      </c>
      <c r="BC90" s="20">
        <v>45746.125</v>
      </c>
      <c r="BD90" s="20">
        <v>45746.541666666657</v>
      </c>
      <c r="BE90" s="20">
        <v>45746.625</v>
      </c>
    </row>
    <row r="91" spans="1:57" x14ac:dyDescent="0.3">
      <c r="A91" s="5">
        <f t="shared" si="11"/>
        <v>45747</v>
      </c>
      <c r="B91" s="3">
        <f>-SUMIFS(df_extrato_zig!G:G,df_extrato_zig!E:E,Conciliacao!A91,df_extrato_zig!D:D,"Saque")-SUMIFS(df_extrato_zig!G:G,df_extrato_zig!E:E,Conciliacao!A91,df_extrato_zig!D:D,"Antecipação")</f>
        <v>0</v>
      </c>
      <c r="C91" s="3">
        <f>SUMIFS(df_extrato_zig!E:E,df_extrato_zig!L:L,Conciliacao!A91,df_extrato_zig!F:F,"DINHEIRO")</f>
        <v>0</v>
      </c>
      <c r="D91" s="3">
        <f>SUMIFS(view_parc_agrup!H:H,view_parc_agrup!G:G,Conciliacao!A91)</f>
        <v>0</v>
      </c>
      <c r="E91" s="6">
        <f>SUMIFS(df_mutuos!I:I,df_mutuos!B:B,Conciliacao!A91)</f>
        <v>0</v>
      </c>
      <c r="F91" s="7">
        <f>SUMIFS(df_extratos!I:I,df_extratos!F:F,Conciliacao!BB91,df_extratos!G:G,"CREDITO")+SUMIFS(df_extratos!I:I,df_extratos!F:F,Conciliacao!A91,df_extratos!G:G,"CREDITO")+SUMIFS(df_extratos!I:I,df_extratos!F:F,Conciliacao!BC91,df_extratos!G:G,"CREDITO")+SUMIFS(df_extratos!I:I,df_extratos!F:F,Conciliacao!BD91,df_extratos!G:G,"CREDITO")+SUMIFS(df_extratos!I:I,df_extratos!F:F,Conciliacao!BE91,df_extratos!G:G,"CREDITO")</f>
        <v>0</v>
      </c>
      <c r="G91" s="9">
        <f t="shared" si="8"/>
        <v>0</v>
      </c>
      <c r="H91" s="4">
        <f>SUMIFS(df_blueme_sem_parcelamento!E:E,df_blueme_sem_parcelamento!H:H,Conciliacao!A91)*(-1)</f>
        <v>0</v>
      </c>
      <c r="I91" s="4">
        <f>SUMIFS(df_blueme_com_parcelamento!J:J,df_blueme_com_parcelamento!M:M,Conciliacao!A91)*(-1)</f>
        <v>0</v>
      </c>
      <c r="J91" s="8">
        <f>SUMIFS(df_mutuos!J:J,df_mutuos!B:B,Conciliacao!A91)*(-1)</f>
        <v>0</v>
      </c>
      <c r="K91" s="10">
        <f>SUMIFS(df_extratos!I:I,df_extratos!F:F,Conciliacao!BB91,df_extratos!G:G,"DEBITO")+SUMIFS(df_extratos!I:I,df_extratos!F:F,Conciliacao!A91,df_extratos!G:G,"DEBITO")+SUMIFS(df_extratos!I:I,df_extratos!F:F,Conciliacao!BC91,df_extratos!G:G,"DEBITO")+SUMIFS(df_extratos!I:I,df_extratos!F:F,Conciliacao!BD91,df_extratos!G:G,"DEBITO")+SUMIFS(df_extratos!I:I,df_extratos!F:F,Conciliacao!BE91,df_extratos!G:G,"DEBITO")</f>
        <v>0</v>
      </c>
      <c r="L91" s="11">
        <f t="shared" si="9"/>
        <v>0</v>
      </c>
      <c r="M91" s="25">
        <f>SUMIFS(df_ajustes_conciliaco!D:D,df_ajustes_conciliaco!C:C,Conciliacao!A91)</f>
        <v>0</v>
      </c>
      <c r="N91" s="22">
        <f t="shared" si="10"/>
        <v>0</v>
      </c>
      <c r="BB91" s="20">
        <v>45747.5</v>
      </c>
      <c r="BC91" s="20">
        <v>45747.125</v>
      </c>
      <c r="BD91" s="20">
        <v>45747.541666666657</v>
      </c>
      <c r="BE91" s="20">
        <v>45747.625</v>
      </c>
    </row>
    <row r="92" spans="1:57" x14ac:dyDescent="0.3">
      <c r="A92" s="5">
        <f t="shared" si="11"/>
        <v>45748</v>
      </c>
      <c r="B92" s="3">
        <f>-SUMIFS(df_extrato_zig!G:G,df_extrato_zig!E:E,Conciliacao!A92,df_extrato_zig!D:D,"Saque")-SUMIFS(df_extrato_zig!G:G,df_extrato_zig!E:E,Conciliacao!A92,df_extrato_zig!D:D,"Antecipação")</f>
        <v>0</v>
      </c>
      <c r="C92" s="3">
        <f>SUMIFS(df_extrato_zig!E:E,df_extrato_zig!L:L,Conciliacao!A92,df_extrato_zig!F:F,"DINHEIRO")</f>
        <v>0</v>
      </c>
      <c r="D92" s="3">
        <f>SUMIFS(view_parc_agrup!H:H,view_parc_agrup!G:G,Conciliacao!A92)</f>
        <v>0</v>
      </c>
      <c r="E92" s="6">
        <f>SUMIFS(df_mutuos!I:I,df_mutuos!B:B,Conciliacao!A92)</f>
        <v>0</v>
      </c>
      <c r="F92" s="7">
        <f>SUMIFS(df_extratos!I:I,df_extratos!F:F,Conciliacao!BB92,df_extratos!G:G,"CREDITO")+SUMIFS(df_extratos!I:I,df_extratos!F:F,Conciliacao!A92,df_extratos!G:G,"CREDITO")+SUMIFS(df_extratos!I:I,df_extratos!F:F,Conciliacao!BC92,df_extratos!G:G,"CREDITO")+SUMIFS(df_extratos!I:I,df_extratos!F:F,Conciliacao!BD92,df_extratos!G:G,"CREDITO")+SUMIFS(df_extratos!I:I,df_extratos!F:F,Conciliacao!BE92,df_extratos!G:G,"CREDITO")</f>
        <v>0</v>
      </c>
      <c r="G92" s="9">
        <f t="shared" si="8"/>
        <v>0</v>
      </c>
      <c r="H92" s="4">
        <f>SUMIFS(df_blueme_sem_parcelamento!E:E,df_blueme_sem_parcelamento!H:H,Conciliacao!A92)*(-1)</f>
        <v>0</v>
      </c>
      <c r="I92" s="4">
        <f>SUMIFS(df_blueme_com_parcelamento!J:J,df_blueme_com_parcelamento!M:M,Conciliacao!A92)*(-1)</f>
        <v>0</v>
      </c>
      <c r="J92" s="8">
        <f>SUMIFS(df_mutuos!J:J,df_mutuos!B:B,Conciliacao!A92)*(-1)</f>
        <v>0</v>
      </c>
      <c r="K92" s="10">
        <f>SUMIFS(df_extratos!I:I,df_extratos!F:F,Conciliacao!BB92,df_extratos!G:G,"DEBITO")+SUMIFS(df_extratos!I:I,df_extratos!F:F,Conciliacao!A92,df_extratos!G:G,"DEBITO")+SUMIFS(df_extratos!I:I,df_extratos!F:F,Conciliacao!BC92,df_extratos!G:G,"DEBITO")+SUMIFS(df_extratos!I:I,df_extratos!F:F,Conciliacao!BD92,df_extratos!G:G,"DEBITO")+SUMIFS(df_extratos!I:I,df_extratos!F:F,Conciliacao!BE92,df_extratos!G:G,"DEBITO")</f>
        <v>0</v>
      </c>
      <c r="L92" s="11">
        <f t="shared" si="9"/>
        <v>0</v>
      </c>
      <c r="M92" s="25">
        <f>SUMIFS(df_ajustes_conciliaco!D:D,df_ajustes_conciliaco!C:C,Conciliacao!A92)</f>
        <v>0</v>
      </c>
      <c r="N92" s="22">
        <f t="shared" si="10"/>
        <v>0</v>
      </c>
      <c r="BB92" s="20">
        <v>45748.5</v>
      </c>
      <c r="BC92" s="20">
        <v>45748.125</v>
      </c>
      <c r="BD92" s="20">
        <v>45748.541666666657</v>
      </c>
      <c r="BE92" s="20">
        <v>45748.625</v>
      </c>
    </row>
    <row r="93" spans="1:57" x14ac:dyDescent="0.3">
      <c r="A93" s="5">
        <f t="shared" si="11"/>
        <v>45749</v>
      </c>
      <c r="B93" s="3">
        <f>-SUMIFS(df_extrato_zig!G:G,df_extrato_zig!E:E,Conciliacao!A93,df_extrato_zig!D:D,"Saque")-SUMIFS(df_extrato_zig!G:G,df_extrato_zig!E:E,Conciliacao!A93,df_extrato_zig!D:D,"Antecipação")</f>
        <v>0</v>
      </c>
      <c r="C93" s="3">
        <f>SUMIFS(df_extrato_zig!E:E,df_extrato_zig!L:L,Conciliacao!A93,df_extrato_zig!F:F,"DINHEIRO")</f>
        <v>0</v>
      </c>
      <c r="D93" s="3">
        <f>SUMIFS(view_parc_agrup!H:H,view_parc_agrup!G:G,Conciliacao!A93)</f>
        <v>0</v>
      </c>
      <c r="E93" s="6">
        <f>SUMIFS(df_mutuos!I:I,df_mutuos!B:B,Conciliacao!A93)</f>
        <v>0</v>
      </c>
      <c r="F93" s="7">
        <f>SUMIFS(df_extratos!I:I,df_extratos!F:F,Conciliacao!BB93,df_extratos!G:G,"CREDITO")+SUMIFS(df_extratos!I:I,df_extratos!F:F,Conciliacao!A93,df_extratos!G:G,"CREDITO")+SUMIFS(df_extratos!I:I,df_extratos!F:F,Conciliacao!BC93,df_extratos!G:G,"CREDITO")+SUMIFS(df_extratos!I:I,df_extratos!F:F,Conciliacao!BD93,df_extratos!G:G,"CREDITO")+SUMIFS(df_extratos!I:I,df_extratos!F:F,Conciliacao!BE93,df_extratos!G:G,"CREDITO")</f>
        <v>0</v>
      </c>
      <c r="G93" s="9">
        <f t="shared" si="8"/>
        <v>0</v>
      </c>
      <c r="H93" s="4">
        <f>SUMIFS(df_blueme_sem_parcelamento!E:E,df_blueme_sem_parcelamento!H:H,Conciliacao!A93)*(-1)</f>
        <v>0</v>
      </c>
      <c r="I93" s="4">
        <f>SUMIFS(df_blueme_com_parcelamento!J:J,df_blueme_com_parcelamento!M:M,Conciliacao!A93)*(-1)</f>
        <v>0</v>
      </c>
      <c r="J93" s="8">
        <f>SUMIFS(df_mutuos!J:J,df_mutuos!B:B,Conciliacao!A93)*(-1)</f>
        <v>0</v>
      </c>
      <c r="K93" s="10">
        <f>SUMIFS(df_extratos!I:I,df_extratos!F:F,Conciliacao!BB93,df_extratos!G:G,"DEBITO")+SUMIFS(df_extratos!I:I,df_extratos!F:F,Conciliacao!A93,df_extratos!G:G,"DEBITO")+SUMIFS(df_extratos!I:I,df_extratos!F:F,Conciliacao!BC93,df_extratos!G:G,"DEBITO")+SUMIFS(df_extratos!I:I,df_extratos!F:F,Conciliacao!BD93,df_extratos!G:G,"DEBITO")+SUMIFS(df_extratos!I:I,df_extratos!F:F,Conciliacao!BE93,df_extratos!G:G,"DEBITO")</f>
        <v>0</v>
      </c>
      <c r="L93" s="11">
        <f t="shared" si="9"/>
        <v>0</v>
      </c>
      <c r="M93" s="25">
        <f>SUMIFS(df_ajustes_conciliaco!D:D,df_ajustes_conciliaco!C:C,Conciliacao!A93)</f>
        <v>0</v>
      </c>
      <c r="N93" s="22">
        <f t="shared" si="10"/>
        <v>0</v>
      </c>
      <c r="BB93" s="20">
        <v>45749.5</v>
      </c>
      <c r="BC93" s="20">
        <v>45749.125</v>
      </c>
      <c r="BD93" s="20">
        <v>45749.541666666657</v>
      </c>
      <c r="BE93" s="20">
        <v>45749.625</v>
      </c>
    </row>
    <row r="94" spans="1:57" x14ac:dyDescent="0.3">
      <c r="A94" s="5">
        <f t="shared" si="11"/>
        <v>45750</v>
      </c>
      <c r="B94" s="3">
        <f>-SUMIFS(df_extrato_zig!G:G,df_extrato_zig!E:E,Conciliacao!A94,df_extrato_zig!D:D,"Saque")-SUMIFS(df_extrato_zig!G:G,df_extrato_zig!E:E,Conciliacao!A94,df_extrato_zig!D:D,"Antecipação")</f>
        <v>0</v>
      </c>
      <c r="C94" s="3">
        <f>SUMIFS(df_extrato_zig!E:E,df_extrato_zig!L:L,Conciliacao!A94,df_extrato_zig!F:F,"DINHEIRO")</f>
        <v>0</v>
      </c>
      <c r="D94" s="3">
        <f>SUMIFS(view_parc_agrup!H:H,view_parc_agrup!G:G,Conciliacao!A94)</f>
        <v>0</v>
      </c>
      <c r="E94" s="6">
        <f>SUMIFS(df_mutuos!I:I,df_mutuos!B:B,Conciliacao!A94)</f>
        <v>0</v>
      </c>
      <c r="F94" s="7">
        <f>SUMIFS(df_extratos!I:I,df_extratos!F:F,Conciliacao!BB94,df_extratos!G:G,"CREDITO")+SUMIFS(df_extratos!I:I,df_extratos!F:F,Conciliacao!A94,df_extratos!G:G,"CREDITO")+SUMIFS(df_extratos!I:I,df_extratos!F:F,Conciliacao!BC94,df_extratos!G:G,"CREDITO")+SUMIFS(df_extratos!I:I,df_extratos!F:F,Conciliacao!BD94,df_extratos!G:G,"CREDITO")+SUMIFS(df_extratos!I:I,df_extratos!F:F,Conciliacao!BE94,df_extratos!G:G,"CREDITO")</f>
        <v>0</v>
      </c>
      <c r="G94" s="9">
        <f t="shared" si="8"/>
        <v>0</v>
      </c>
      <c r="H94" s="4">
        <f>SUMIFS(df_blueme_sem_parcelamento!E:E,df_blueme_sem_parcelamento!H:H,Conciliacao!A94)*(-1)</f>
        <v>0</v>
      </c>
      <c r="I94" s="4">
        <f>SUMIFS(df_blueme_com_parcelamento!J:J,df_blueme_com_parcelamento!M:M,Conciliacao!A94)*(-1)</f>
        <v>0</v>
      </c>
      <c r="J94" s="8">
        <f>SUMIFS(df_mutuos!J:J,df_mutuos!B:B,Conciliacao!A94)*(-1)</f>
        <v>0</v>
      </c>
      <c r="K94" s="10">
        <f>SUMIFS(df_extratos!I:I,df_extratos!F:F,Conciliacao!BB94,df_extratos!G:G,"DEBITO")+SUMIFS(df_extratos!I:I,df_extratos!F:F,Conciliacao!A94,df_extratos!G:G,"DEBITO")+SUMIFS(df_extratos!I:I,df_extratos!F:F,Conciliacao!BC94,df_extratos!G:G,"DEBITO")+SUMIFS(df_extratos!I:I,df_extratos!F:F,Conciliacao!BD94,df_extratos!G:G,"DEBITO")+SUMIFS(df_extratos!I:I,df_extratos!F:F,Conciliacao!BE94,df_extratos!G:G,"DEBITO")</f>
        <v>0</v>
      </c>
      <c r="L94" s="11">
        <f t="shared" si="9"/>
        <v>0</v>
      </c>
      <c r="M94" s="25">
        <f>SUMIFS(df_ajustes_conciliaco!D:D,df_ajustes_conciliaco!C:C,Conciliacao!A94)</f>
        <v>0</v>
      </c>
      <c r="N94" s="22">
        <f t="shared" si="10"/>
        <v>0</v>
      </c>
      <c r="BB94" s="20">
        <v>45750.5</v>
      </c>
      <c r="BC94" s="20">
        <v>45750.125</v>
      </c>
      <c r="BD94" s="20">
        <v>45750.541666666657</v>
      </c>
      <c r="BE94" s="20">
        <v>45750.625</v>
      </c>
    </row>
    <row r="95" spans="1:57" x14ac:dyDescent="0.3">
      <c r="A95" s="5">
        <f t="shared" si="11"/>
        <v>45751</v>
      </c>
      <c r="B95" s="3">
        <f>-SUMIFS(df_extrato_zig!G:G,df_extrato_zig!E:E,Conciliacao!A95,df_extrato_zig!D:D,"Saque")-SUMIFS(df_extrato_zig!G:G,df_extrato_zig!E:E,Conciliacao!A95,df_extrato_zig!D:D,"Antecipação")</f>
        <v>0</v>
      </c>
      <c r="C95" s="3">
        <f>SUMIFS(df_extrato_zig!E:E,df_extrato_zig!L:L,Conciliacao!A95,df_extrato_zig!F:F,"DINHEIRO")</f>
        <v>0</v>
      </c>
      <c r="D95" s="3">
        <f>SUMIFS(view_parc_agrup!H:H,view_parc_agrup!G:G,Conciliacao!A95)</f>
        <v>0</v>
      </c>
      <c r="E95" s="6">
        <f>SUMIFS(df_mutuos!I:I,df_mutuos!B:B,Conciliacao!A95)</f>
        <v>0</v>
      </c>
      <c r="F95" s="7">
        <f>SUMIFS(df_extratos!I:I,df_extratos!F:F,Conciliacao!BB95,df_extratos!G:G,"CREDITO")+SUMIFS(df_extratos!I:I,df_extratos!F:F,Conciliacao!A95,df_extratos!G:G,"CREDITO")+SUMIFS(df_extratos!I:I,df_extratos!F:F,Conciliacao!BC95,df_extratos!G:G,"CREDITO")+SUMIFS(df_extratos!I:I,df_extratos!F:F,Conciliacao!BD95,df_extratos!G:G,"CREDITO")+SUMIFS(df_extratos!I:I,df_extratos!F:F,Conciliacao!BE95,df_extratos!G:G,"CREDITO")</f>
        <v>0</v>
      </c>
      <c r="G95" s="9">
        <f t="shared" si="8"/>
        <v>0</v>
      </c>
      <c r="H95" s="4">
        <f>SUMIFS(df_blueme_sem_parcelamento!E:E,df_blueme_sem_parcelamento!H:H,Conciliacao!A95)*(-1)</f>
        <v>0</v>
      </c>
      <c r="I95" s="4">
        <f>SUMIFS(df_blueme_com_parcelamento!J:J,df_blueme_com_parcelamento!M:M,Conciliacao!A95)*(-1)</f>
        <v>0</v>
      </c>
      <c r="J95" s="8">
        <f>SUMIFS(df_mutuos!J:J,df_mutuos!B:B,Conciliacao!A95)*(-1)</f>
        <v>0</v>
      </c>
      <c r="K95" s="10">
        <f>SUMIFS(df_extratos!I:I,df_extratos!F:F,Conciliacao!BB95,df_extratos!G:G,"DEBITO")+SUMIFS(df_extratos!I:I,df_extratos!F:F,Conciliacao!A95,df_extratos!G:G,"DEBITO")+SUMIFS(df_extratos!I:I,df_extratos!F:F,Conciliacao!BC95,df_extratos!G:G,"DEBITO")+SUMIFS(df_extratos!I:I,df_extratos!F:F,Conciliacao!BD95,df_extratos!G:G,"DEBITO")+SUMIFS(df_extratos!I:I,df_extratos!F:F,Conciliacao!BE95,df_extratos!G:G,"DEBITO")</f>
        <v>0</v>
      </c>
      <c r="L95" s="11">
        <f t="shared" si="9"/>
        <v>0</v>
      </c>
      <c r="M95" s="25">
        <f>SUMIFS(df_ajustes_conciliaco!D:D,df_ajustes_conciliaco!C:C,Conciliacao!A95)</f>
        <v>0</v>
      </c>
      <c r="N95" s="22">
        <f t="shared" si="10"/>
        <v>0</v>
      </c>
      <c r="BB95" s="20">
        <v>45751.5</v>
      </c>
      <c r="BC95" s="20">
        <v>45751.125</v>
      </c>
      <c r="BD95" s="20">
        <v>45751.541666666657</v>
      </c>
      <c r="BE95" s="20">
        <v>45751.625</v>
      </c>
    </row>
    <row r="96" spans="1:57" x14ac:dyDescent="0.3">
      <c r="A96" s="5">
        <f t="shared" si="11"/>
        <v>45752</v>
      </c>
      <c r="B96" s="3">
        <f>-SUMIFS(df_extrato_zig!G:G,df_extrato_zig!E:E,Conciliacao!A96,df_extrato_zig!D:D,"Saque")-SUMIFS(df_extrato_zig!G:G,df_extrato_zig!E:E,Conciliacao!A96,df_extrato_zig!D:D,"Antecipação")</f>
        <v>0</v>
      </c>
      <c r="C96" s="3">
        <f>SUMIFS(df_extrato_zig!E:E,df_extrato_zig!L:L,Conciliacao!A96,df_extrato_zig!F:F,"DINHEIRO")</f>
        <v>0</v>
      </c>
      <c r="D96" s="3">
        <f>SUMIFS(view_parc_agrup!H:H,view_parc_agrup!G:G,Conciliacao!A96)</f>
        <v>0</v>
      </c>
      <c r="E96" s="6">
        <f>SUMIFS(df_mutuos!I:I,df_mutuos!B:B,Conciliacao!A96)</f>
        <v>0</v>
      </c>
      <c r="F96" s="7">
        <f>SUMIFS(df_extratos!I:I,df_extratos!F:F,Conciliacao!BB96,df_extratos!G:G,"CREDITO")+SUMIFS(df_extratos!I:I,df_extratos!F:F,Conciliacao!A96,df_extratos!G:G,"CREDITO")+SUMIFS(df_extratos!I:I,df_extratos!F:F,Conciliacao!BC96,df_extratos!G:G,"CREDITO")+SUMIFS(df_extratos!I:I,df_extratos!F:F,Conciliacao!BD96,df_extratos!G:G,"CREDITO")+SUMIFS(df_extratos!I:I,df_extratos!F:F,Conciliacao!BE96,df_extratos!G:G,"CREDITO")</f>
        <v>0</v>
      </c>
      <c r="G96" s="9">
        <f t="shared" si="8"/>
        <v>0</v>
      </c>
      <c r="H96" s="4">
        <f>SUMIFS(df_blueme_sem_parcelamento!E:E,df_blueme_sem_parcelamento!H:H,Conciliacao!A96)*(-1)</f>
        <v>0</v>
      </c>
      <c r="I96" s="4">
        <f>SUMIFS(df_blueme_com_parcelamento!J:J,df_blueme_com_parcelamento!M:M,Conciliacao!A96)*(-1)</f>
        <v>0</v>
      </c>
      <c r="J96" s="8">
        <f>SUMIFS(df_mutuos!J:J,df_mutuos!B:B,Conciliacao!A96)*(-1)</f>
        <v>0</v>
      </c>
      <c r="K96" s="10">
        <f>SUMIFS(df_extratos!I:I,df_extratos!F:F,Conciliacao!BB96,df_extratos!G:G,"DEBITO")+SUMIFS(df_extratos!I:I,df_extratos!F:F,Conciliacao!A96,df_extratos!G:G,"DEBITO")+SUMIFS(df_extratos!I:I,df_extratos!F:F,Conciliacao!BC96,df_extratos!G:G,"DEBITO")+SUMIFS(df_extratos!I:I,df_extratos!F:F,Conciliacao!BD96,df_extratos!G:G,"DEBITO")+SUMIFS(df_extratos!I:I,df_extratos!F:F,Conciliacao!BE96,df_extratos!G:G,"DEBITO")</f>
        <v>0</v>
      </c>
      <c r="L96" s="11">
        <f t="shared" si="9"/>
        <v>0</v>
      </c>
      <c r="M96" s="25">
        <f>SUMIFS(df_ajustes_conciliaco!D:D,df_ajustes_conciliaco!C:C,Conciliacao!A96)</f>
        <v>0</v>
      </c>
      <c r="N96" s="22">
        <f t="shared" si="10"/>
        <v>0</v>
      </c>
      <c r="BB96" s="20">
        <v>45752.5</v>
      </c>
      <c r="BC96" s="20">
        <v>45752.125</v>
      </c>
      <c r="BD96" s="20">
        <v>45752.541666666657</v>
      </c>
      <c r="BE96" s="20">
        <v>45752.625</v>
      </c>
    </row>
    <row r="97" spans="1:57" x14ac:dyDescent="0.3">
      <c r="A97" s="5">
        <f t="shared" si="11"/>
        <v>45753</v>
      </c>
      <c r="B97" s="3">
        <f>-SUMIFS(df_extrato_zig!G:G,df_extrato_zig!E:E,Conciliacao!A97,df_extrato_zig!D:D,"Saque")-SUMIFS(df_extrato_zig!G:G,df_extrato_zig!E:E,Conciliacao!A97,df_extrato_zig!D:D,"Antecipação")</f>
        <v>0</v>
      </c>
      <c r="C97" s="3">
        <f>SUMIFS(df_extrato_zig!E:E,df_extrato_zig!L:L,Conciliacao!A97,df_extrato_zig!F:F,"DINHEIRO")</f>
        <v>0</v>
      </c>
      <c r="D97" s="3">
        <f>SUMIFS(view_parc_agrup!H:H,view_parc_agrup!G:G,Conciliacao!A97)</f>
        <v>0</v>
      </c>
      <c r="E97" s="6">
        <f>SUMIFS(df_mutuos!I:I,df_mutuos!B:B,Conciliacao!A97)</f>
        <v>0</v>
      </c>
      <c r="F97" s="7">
        <f>SUMIFS(df_extratos!I:I,df_extratos!F:F,Conciliacao!BB97,df_extratos!G:G,"CREDITO")+SUMIFS(df_extratos!I:I,df_extratos!F:F,Conciliacao!A97,df_extratos!G:G,"CREDITO")+SUMIFS(df_extratos!I:I,df_extratos!F:F,Conciliacao!BC97,df_extratos!G:G,"CREDITO")+SUMIFS(df_extratos!I:I,df_extratos!F:F,Conciliacao!BD97,df_extratos!G:G,"CREDITO")+SUMIFS(df_extratos!I:I,df_extratos!F:F,Conciliacao!BE97,df_extratos!G:G,"CREDITO")</f>
        <v>0</v>
      </c>
      <c r="G97" s="9">
        <f t="shared" si="8"/>
        <v>0</v>
      </c>
      <c r="H97" s="4">
        <f>SUMIFS(df_blueme_sem_parcelamento!E:E,df_blueme_sem_parcelamento!H:H,Conciliacao!A97)*(-1)</f>
        <v>0</v>
      </c>
      <c r="I97" s="4">
        <f>SUMIFS(df_blueme_com_parcelamento!J:J,df_blueme_com_parcelamento!M:M,Conciliacao!A97)*(-1)</f>
        <v>0</v>
      </c>
      <c r="J97" s="8">
        <f>SUMIFS(df_mutuos!J:J,df_mutuos!B:B,Conciliacao!A97)*(-1)</f>
        <v>0</v>
      </c>
      <c r="K97" s="10">
        <f>SUMIFS(df_extratos!I:I,df_extratos!F:F,Conciliacao!BB97,df_extratos!G:G,"DEBITO")+SUMIFS(df_extratos!I:I,df_extratos!F:F,Conciliacao!A97,df_extratos!G:G,"DEBITO")+SUMIFS(df_extratos!I:I,df_extratos!F:F,Conciliacao!BC97,df_extratos!G:G,"DEBITO")+SUMIFS(df_extratos!I:I,df_extratos!F:F,Conciliacao!BD97,df_extratos!G:G,"DEBITO")+SUMIFS(df_extratos!I:I,df_extratos!F:F,Conciliacao!BE97,df_extratos!G:G,"DEBITO")</f>
        <v>0</v>
      </c>
      <c r="L97" s="11">
        <f t="shared" si="9"/>
        <v>0</v>
      </c>
      <c r="M97" s="25">
        <f>SUMIFS(df_ajustes_conciliaco!D:D,df_ajustes_conciliaco!C:C,Conciliacao!A97)</f>
        <v>0</v>
      </c>
      <c r="N97" s="22">
        <f t="shared" si="10"/>
        <v>0</v>
      </c>
      <c r="BB97" s="20">
        <v>45753.5</v>
      </c>
      <c r="BC97" s="20">
        <v>45753.125</v>
      </c>
      <c r="BD97" s="20">
        <v>45753.541666666657</v>
      </c>
      <c r="BE97" s="20">
        <v>45753.625</v>
      </c>
    </row>
    <row r="98" spans="1:57" x14ac:dyDescent="0.3">
      <c r="A98" s="5">
        <f t="shared" si="11"/>
        <v>45754</v>
      </c>
      <c r="B98" s="3">
        <f>-SUMIFS(df_extrato_zig!G:G,df_extrato_zig!E:E,Conciliacao!A98,df_extrato_zig!D:D,"Saque")-SUMIFS(df_extrato_zig!G:G,df_extrato_zig!E:E,Conciliacao!A98,df_extrato_zig!D:D,"Antecipação")</f>
        <v>0</v>
      </c>
      <c r="C98" s="3">
        <f>SUMIFS(df_extrato_zig!E:E,df_extrato_zig!L:L,Conciliacao!A98,df_extrato_zig!F:F,"DINHEIRO")</f>
        <v>0</v>
      </c>
      <c r="D98" s="3">
        <f>SUMIFS(view_parc_agrup!H:H,view_parc_agrup!G:G,Conciliacao!A98)</f>
        <v>0</v>
      </c>
      <c r="E98" s="6">
        <f>SUMIFS(df_mutuos!I:I,df_mutuos!B:B,Conciliacao!A98)</f>
        <v>0</v>
      </c>
      <c r="F98" s="7">
        <f>SUMIFS(df_extratos!I:I,df_extratos!F:F,Conciliacao!BB98,df_extratos!G:G,"CREDITO")+SUMIFS(df_extratos!I:I,df_extratos!F:F,Conciliacao!A98,df_extratos!G:G,"CREDITO")+SUMIFS(df_extratos!I:I,df_extratos!F:F,Conciliacao!BC98,df_extratos!G:G,"CREDITO")+SUMIFS(df_extratos!I:I,df_extratos!F:F,Conciliacao!BD98,df_extratos!G:G,"CREDITO")+SUMIFS(df_extratos!I:I,df_extratos!F:F,Conciliacao!BE98,df_extratos!G:G,"CREDITO")</f>
        <v>0</v>
      </c>
      <c r="G98" s="9">
        <f t="shared" ref="G98:G129" si="12">F98-SUM(B98:E98)</f>
        <v>0</v>
      </c>
      <c r="H98" s="4">
        <f>SUMIFS(df_blueme_sem_parcelamento!E:E,df_blueme_sem_parcelamento!H:H,Conciliacao!A98)*(-1)</f>
        <v>0</v>
      </c>
      <c r="I98" s="4">
        <f>SUMIFS(df_blueme_com_parcelamento!J:J,df_blueme_com_parcelamento!M:M,Conciliacao!A98)*(-1)</f>
        <v>0</v>
      </c>
      <c r="J98" s="8">
        <f>SUMIFS(df_mutuos!J:J,df_mutuos!B:B,Conciliacao!A98)*(-1)</f>
        <v>0</v>
      </c>
      <c r="K98" s="10">
        <f>SUMIFS(df_extratos!I:I,df_extratos!F:F,Conciliacao!BB98,df_extratos!G:G,"DEBITO")+SUMIFS(df_extratos!I:I,df_extratos!F:F,Conciliacao!A98,df_extratos!G:G,"DEBITO")+SUMIFS(df_extratos!I:I,df_extratos!F:F,Conciliacao!BC98,df_extratos!G:G,"DEBITO")+SUMIFS(df_extratos!I:I,df_extratos!F:F,Conciliacao!BD98,df_extratos!G:G,"DEBITO")+SUMIFS(df_extratos!I:I,df_extratos!F:F,Conciliacao!BE98,df_extratos!G:G,"DEBITO")</f>
        <v>0</v>
      </c>
      <c r="L98" s="11">
        <f t="shared" ref="L98:L129" si="13">K98-SUM(H98:J98)</f>
        <v>0</v>
      </c>
      <c r="M98" s="25">
        <f>SUMIFS(df_ajustes_conciliaco!D:D,df_ajustes_conciliaco!C:C,Conciliacao!A98)</f>
        <v>0</v>
      </c>
      <c r="N98" s="22">
        <f t="shared" ref="N98:N129" si="14">L98+G98-M98</f>
        <v>0</v>
      </c>
      <c r="BB98" s="20">
        <v>45754.5</v>
      </c>
      <c r="BC98" s="20">
        <v>45754.125</v>
      </c>
      <c r="BD98" s="20">
        <v>45754.541666666657</v>
      </c>
      <c r="BE98" s="20">
        <v>45754.625</v>
      </c>
    </row>
    <row r="99" spans="1:57" x14ac:dyDescent="0.3">
      <c r="A99" s="5">
        <f t="shared" ref="A99:A121" si="15">A98+1</f>
        <v>45755</v>
      </c>
      <c r="B99" s="3">
        <f>-SUMIFS(df_extrato_zig!G:G,df_extrato_zig!E:E,Conciliacao!A99,df_extrato_zig!D:D,"Saque")-SUMIFS(df_extrato_zig!G:G,df_extrato_zig!E:E,Conciliacao!A99,df_extrato_zig!D:D,"Antecipação")</f>
        <v>0</v>
      </c>
      <c r="C99" s="3">
        <f>SUMIFS(df_extrato_zig!E:E,df_extrato_zig!L:L,Conciliacao!A99,df_extrato_zig!F:F,"DINHEIRO")</f>
        <v>0</v>
      </c>
      <c r="D99" s="3">
        <f>SUMIFS(view_parc_agrup!H:H,view_parc_agrup!G:G,Conciliacao!A99)</f>
        <v>0</v>
      </c>
      <c r="E99" s="6">
        <f>SUMIFS(df_mutuos!I:I,df_mutuos!B:B,Conciliacao!A99)</f>
        <v>0</v>
      </c>
      <c r="F99" s="7">
        <f>SUMIFS(df_extratos!I:I,df_extratos!F:F,Conciliacao!BB99,df_extratos!G:G,"CREDITO")+SUMIFS(df_extratos!I:I,df_extratos!F:F,Conciliacao!A99,df_extratos!G:G,"CREDITO")+SUMIFS(df_extratos!I:I,df_extratos!F:F,Conciliacao!BC99,df_extratos!G:G,"CREDITO")+SUMIFS(df_extratos!I:I,df_extratos!F:F,Conciliacao!BD99,df_extratos!G:G,"CREDITO")+SUMIFS(df_extratos!I:I,df_extratos!F:F,Conciliacao!BE99,df_extratos!G:G,"CREDITO")</f>
        <v>0</v>
      </c>
      <c r="G99" s="9">
        <f t="shared" si="12"/>
        <v>0</v>
      </c>
      <c r="H99" s="4">
        <f>SUMIFS(df_blueme_sem_parcelamento!E:E,df_blueme_sem_parcelamento!H:H,Conciliacao!A99)*(-1)</f>
        <v>0</v>
      </c>
      <c r="I99" s="4">
        <f>SUMIFS(df_blueme_com_parcelamento!J:J,df_blueme_com_parcelamento!M:M,Conciliacao!A99)*(-1)</f>
        <v>0</v>
      </c>
      <c r="J99" s="8">
        <f>SUMIFS(df_mutuos!J:J,df_mutuos!B:B,Conciliacao!A99)*(-1)</f>
        <v>0</v>
      </c>
      <c r="K99" s="10">
        <f>SUMIFS(df_extratos!I:I,df_extratos!F:F,Conciliacao!BB99,df_extratos!G:G,"DEBITO")+SUMIFS(df_extratos!I:I,df_extratos!F:F,Conciliacao!A99,df_extratos!G:G,"DEBITO")+SUMIFS(df_extratos!I:I,df_extratos!F:F,Conciliacao!BC99,df_extratos!G:G,"DEBITO")+SUMIFS(df_extratos!I:I,df_extratos!F:F,Conciliacao!BD99,df_extratos!G:G,"DEBITO")+SUMIFS(df_extratos!I:I,df_extratos!F:F,Conciliacao!BE99,df_extratos!G:G,"DEBITO")</f>
        <v>0</v>
      </c>
      <c r="L99" s="11">
        <f t="shared" si="13"/>
        <v>0</v>
      </c>
      <c r="M99" s="25">
        <f>SUMIFS(df_ajustes_conciliaco!D:D,df_ajustes_conciliaco!C:C,Conciliacao!A99)</f>
        <v>0</v>
      </c>
      <c r="N99" s="22">
        <f t="shared" si="14"/>
        <v>0</v>
      </c>
      <c r="BB99" s="20">
        <v>45755.5</v>
      </c>
      <c r="BC99" s="20">
        <v>45755.125</v>
      </c>
      <c r="BD99" s="20">
        <v>45755.541666666657</v>
      </c>
      <c r="BE99" s="20">
        <v>45755.625</v>
      </c>
    </row>
    <row r="100" spans="1:57" x14ac:dyDescent="0.3">
      <c r="A100" s="5">
        <f t="shared" si="15"/>
        <v>45756</v>
      </c>
      <c r="B100" s="3">
        <f>-SUMIFS(df_extrato_zig!G:G,df_extrato_zig!E:E,Conciliacao!A100,df_extrato_zig!D:D,"Saque")-SUMIFS(df_extrato_zig!G:G,df_extrato_zig!E:E,Conciliacao!A100,df_extrato_zig!D:D,"Antecipação")</f>
        <v>0</v>
      </c>
      <c r="C100" s="3">
        <f>SUMIFS(df_extrato_zig!E:E,df_extrato_zig!L:L,Conciliacao!A100,df_extrato_zig!F:F,"DINHEIRO")</f>
        <v>0</v>
      </c>
      <c r="D100" s="3">
        <f>SUMIFS(view_parc_agrup!H:H,view_parc_agrup!G:G,Conciliacao!A100)</f>
        <v>0</v>
      </c>
      <c r="E100" s="6">
        <f>SUMIFS(df_mutuos!I:I,df_mutuos!B:B,Conciliacao!A100)</f>
        <v>0</v>
      </c>
      <c r="F100" s="7">
        <f>SUMIFS(df_extratos!I:I,df_extratos!F:F,Conciliacao!BB100,df_extratos!G:G,"CREDITO")+SUMIFS(df_extratos!I:I,df_extratos!F:F,Conciliacao!A100,df_extratos!G:G,"CREDITO")+SUMIFS(df_extratos!I:I,df_extratos!F:F,Conciliacao!BC100,df_extratos!G:G,"CREDITO")+SUMIFS(df_extratos!I:I,df_extratos!F:F,Conciliacao!BD100,df_extratos!G:G,"CREDITO")+SUMIFS(df_extratos!I:I,df_extratos!F:F,Conciliacao!BE100,df_extratos!G:G,"CREDITO")</f>
        <v>0</v>
      </c>
      <c r="G100" s="9">
        <f t="shared" si="12"/>
        <v>0</v>
      </c>
      <c r="H100" s="4">
        <f>SUMIFS(df_blueme_sem_parcelamento!E:E,df_blueme_sem_parcelamento!H:H,Conciliacao!A100)*(-1)</f>
        <v>0</v>
      </c>
      <c r="I100" s="4">
        <f>SUMIFS(df_blueme_com_parcelamento!J:J,df_blueme_com_parcelamento!M:M,Conciliacao!A100)*(-1)</f>
        <v>0</v>
      </c>
      <c r="J100" s="8">
        <f>SUMIFS(df_mutuos!J:J,df_mutuos!B:B,Conciliacao!A100)*(-1)</f>
        <v>0</v>
      </c>
      <c r="K100" s="10">
        <f>SUMIFS(df_extratos!I:I,df_extratos!F:F,Conciliacao!BB100,df_extratos!G:G,"DEBITO")+SUMIFS(df_extratos!I:I,df_extratos!F:F,Conciliacao!A100,df_extratos!G:G,"DEBITO")+SUMIFS(df_extratos!I:I,df_extratos!F:F,Conciliacao!BC100,df_extratos!G:G,"DEBITO")+SUMIFS(df_extratos!I:I,df_extratos!F:F,Conciliacao!BD100,df_extratos!G:G,"DEBITO")+SUMIFS(df_extratos!I:I,df_extratos!F:F,Conciliacao!BE100,df_extratos!G:G,"DEBITO")</f>
        <v>0</v>
      </c>
      <c r="L100" s="11">
        <f t="shared" si="13"/>
        <v>0</v>
      </c>
      <c r="M100" s="25">
        <f>SUMIFS(df_ajustes_conciliaco!D:D,df_ajustes_conciliaco!C:C,Conciliacao!A100)</f>
        <v>0</v>
      </c>
      <c r="N100" s="22">
        <f t="shared" si="14"/>
        <v>0</v>
      </c>
      <c r="BB100" s="20">
        <v>45756.5</v>
      </c>
      <c r="BC100" s="20">
        <v>45756.125</v>
      </c>
      <c r="BD100" s="20">
        <v>45756.541666666657</v>
      </c>
      <c r="BE100" s="20">
        <v>45756.625</v>
      </c>
    </row>
    <row r="101" spans="1:57" x14ac:dyDescent="0.3">
      <c r="A101" s="5">
        <f t="shared" si="15"/>
        <v>45757</v>
      </c>
      <c r="B101" s="3">
        <f>-SUMIFS(df_extrato_zig!G:G,df_extrato_zig!E:E,Conciliacao!A101,df_extrato_zig!D:D,"Saque")-SUMIFS(df_extrato_zig!G:G,df_extrato_zig!E:E,Conciliacao!A101,df_extrato_zig!D:D,"Antecipação")</f>
        <v>0</v>
      </c>
      <c r="C101" s="3">
        <f>SUMIFS(df_extrato_zig!E:E,df_extrato_zig!L:L,Conciliacao!A101,df_extrato_zig!F:F,"DINHEIRO")</f>
        <v>0</v>
      </c>
      <c r="D101" s="3">
        <f>SUMIFS(view_parc_agrup!H:H,view_parc_agrup!G:G,Conciliacao!A101)</f>
        <v>0</v>
      </c>
      <c r="E101" s="6">
        <f>SUMIFS(df_mutuos!I:I,df_mutuos!B:B,Conciliacao!A101)</f>
        <v>0</v>
      </c>
      <c r="F101" s="7">
        <f>SUMIFS(df_extratos!I:I,df_extratos!F:F,Conciliacao!BB101,df_extratos!G:G,"CREDITO")+SUMIFS(df_extratos!I:I,df_extratos!F:F,Conciliacao!A101,df_extratos!G:G,"CREDITO")+SUMIFS(df_extratos!I:I,df_extratos!F:F,Conciliacao!BC101,df_extratos!G:G,"CREDITO")+SUMIFS(df_extratos!I:I,df_extratos!F:F,Conciliacao!BD101,df_extratos!G:G,"CREDITO")+SUMIFS(df_extratos!I:I,df_extratos!F:F,Conciliacao!BE101,df_extratos!G:G,"CREDITO")</f>
        <v>0</v>
      </c>
      <c r="G101" s="9">
        <f t="shared" si="12"/>
        <v>0</v>
      </c>
      <c r="H101" s="4">
        <f>SUMIFS(df_blueme_sem_parcelamento!E:E,df_blueme_sem_parcelamento!H:H,Conciliacao!A101)*(-1)</f>
        <v>0</v>
      </c>
      <c r="I101" s="4">
        <f>SUMIFS(df_blueme_com_parcelamento!J:J,df_blueme_com_parcelamento!M:M,Conciliacao!A101)*(-1)</f>
        <v>0</v>
      </c>
      <c r="J101" s="8">
        <f>SUMIFS(df_mutuos!J:J,df_mutuos!B:B,Conciliacao!A101)*(-1)</f>
        <v>0</v>
      </c>
      <c r="K101" s="10">
        <f>SUMIFS(df_extratos!I:I,df_extratos!F:F,Conciliacao!BB101,df_extratos!G:G,"DEBITO")+SUMIFS(df_extratos!I:I,df_extratos!F:F,Conciliacao!A101,df_extratos!G:G,"DEBITO")+SUMIFS(df_extratos!I:I,df_extratos!F:F,Conciliacao!BC101,df_extratos!G:G,"DEBITO")+SUMIFS(df_extratos!I:I,df_extratos!F:F,Conciliacao!BD101,df_extratos!G:G,"DEBITO")+SUMIFS(df_extratos!I:I,df_extratos!F:F,Conciliacao!BE101,df_extratos!G:G,"DEBITO")</f>
        <v>0</v>
      </c>
      <c r="L101" s="11">
        <f t="shared" si="13"/>
        <v>0</v>
      </c>
      <c r="M101" s="25">
        <f>SUMIFS(df_ajustes_conciliaco!D:D,df_ajustes_conciliaco!C:C,Conciliacao!A101)</f>
        <v>0</v>
      </c>
      <c r="N101" s="22">
        <f t="shared" si="14"/>
        <v>0</v>
      </c>
      <c r="BB101" s="20">
        <v>45757.5</v>
      </c>
      <c r="BC101" s="20">
        <v>45757.125</v>
      </c>
      <c r="BD101" s="20">
        <v>45757.541666666657</v>
      </c>
      <c r="BE101" s="20">
        <v>45757.625</v>
      </c>
    </row>
    <row r="102" spans="1:57" x14ac:dyDescent="0.3">
      <c r="A102" s="5">
        <f t="shared" si="15"/>
        <v>45758</v>
      </c>
      <c r="B102" s="3">
        <f>-SUMIFS(df_extrato_zig!G:G,df_extrato_zig!E:E,Conciliacao!A102,df_extrato_zig!D:D,"Saque")-SUMIFS(df_extrato_zig!G:G,df_extrato_zig!E:E,Conciliacao!A102,df_extrato_zig!D:D,"Antecipação")</f>
        <v>0</v>
      </c>
      <c r="C102" s="3">
        <f>SUMIFS(df_extrato_zig!E:E,df_extrato_zig!L:L,Conciliacao!A102,df_extrato_zig!F:F,"DINHEIRO")</f>
        <v>0</v>
      </c>
      <c r="D102" s="3">
        <f>SUMIFS(view_parc_agrup!H:H,view_parc_agrup!G:G,Conciliacao!A102)</f>
        <v>0</v>
      </c>
      <c r="E102" s="6">
        <f>SUMIFS(df_mutuos!I:I,df_mutuos!B:B,Conciliacao!A102)</f>
        <v>0</v>
      </c>
      <c r="F102" s="7">
        <f>SUMIFS(df_extratos!I:I,df_extratos!F:F,Conciliacao!BB102,df_extratos!G:G,"CREDITO")+SUMIFS(df_extratos!I:I,df_extratos!F:F,Conciliacao!A102,df_extratos!G:G,"CREDITO")+SUMIFS(df_extratos!I:I,df_extratos!F:F,Conciliacao!BC102,df_extratos!G:G,"CREDITO")+SUMIFS(df_extratos!I:I,df_extratos!F:F,Conciliacao!BD102,df_extratos!G:G,"CREDITO")+SUMIFS(df_extratos!I:I,df_extratos!F:F,Conciliacao!BE102,df_extratos!G:G,"CREDITO")</f>
        <v>0</v>
      </c>
      <c r="G102" s="9">
        <f t="shared" si="12"/>
        <v>0</v>
      </c>
      <c r="H102" s="4">
        <f>SUMIFS(df_blueme_sem_parcelamento!E:E,df_blueme_sem_parcelamento!H:H,Conciliacao!A102)*(-1)</f>
        <v>0</v>
      </c>
      <c r="I102" s="4">
        <f>SUMIFS(df_blueme_com_parcelamento!J:J,df_blueme_com_parcelamento!M:M,Conciliacao!A102)*(-1)</f>
        <v>0</v>
      </c>
      <c r="J102" s="8">
        <f>SUMIFS(df_mutuos!J:J,df_mutuos!B:B,Conciliacao!A102)*(-1)</f>
        <v>0</v>
      </c>
      <c r="K102" s="10">
        <f>SUMIFS(df_extratos!I:I,df_extratos!F:F,Conciliacao!BB102,df_extratos!G:G,"DEBITO")+SUMIFS(df_extratos!I:I,df_extratos!F:F,Conciliacao!A102,df_extratos!G:G,"DEBITO")+SUMIFS(df_extratos!I:I,df_extratos!F:F,Conciliacao!BC102,df_extratos!G:G,"DEBITO")+SUMIFS(df_extratos!I:I,df_extratos!F:F,Conciliacao!BD102,df_extratos!G:G,"DEBITO")+SUMIFS(df_extratos!I:I,df_extratos!F:F,Conciliacao!BE102,df_extratos!G:G,"DEBITO")</f>
        <v>0</v>
      </c>
      <c r="L102" s="11">
        <f t="shared" si="13"/>
        <v>0</v>
      </c>
      <c r="M102" s="25">
        <f>SUMIFS(df_ajustes_conciliaco!D:D,df_ajustes_conciliaco!C:C,Conciliacao!A102)</f>
        <v>0</v>
      </c>
      <c r="N102" s="22">
        <f t="shared" si="14"/>
        <v>0</v>
      </c>
      <c r="BB102" s="20">
        <v>45758.5</v>
      </c>
      <c r="BC102" s="20">
        <v>45758.125</v>
      </c>
      <c r="BD102" s="20">
        <v>45758.541666666657</v>
      </c>
      <c r="BE102" s="20">
        <v>45758.625</v>
      </c>
    </row>
    <row r="103" spans="1:57" x14ac:dyDescent="0.3">
      <c r="A103" s="5">
        <f t="shared" si="15"/>
        <v>45759</v>
      </c>
      <c r="B103" s="3">
        <f>-SUMIFS(df_extrato_zig!G:G,df_extrato_zig!E:E,Conciliacao!A103,df_extrato_zig!D:D,"Saque")-SUMIFS(df_extrato_zig!G:G,df_extrato_zig!E:E,Conciliacao!A103,df_extrato_zig!D:D,"Antecipação")</f>
        <v>0</v>
      </c>
      <c r="C103" s="3">
        <f>SUMIFS(df_extrato_zig!E:E,df_extrato_zig!L:L,Conciliacao!A103,df_extrato_zig!F:F,"DINHEIRO")</f>
        <v>0</v>
      </c>
      <c r="D103" s="3">
        <f>SUMIFS(view_parc_agrup!H:H,view_parc_agrup!G:G,Conciliacao!A103)</f>
        <v>0</v>
      </c>
      <c r="E103" s="6">
        <f>SUMIFS(df_mutuos!I:I,df_mutuos!B:B,Conciliacao!A103)</f>
        <v>0</v>
      </c>
      <c r="F103" s="7">
        <f>SUMIFS(df_extratos!I:I,df_extratos!F:F,Conciliacao!BB103,df_extratos!G:G,"CREDITO")+SUMIFS(df_extratos!I:I,df_extratos!F:F,Conciliacao!A103,df_extratos!G:G,"CREDITO")+SUMIFS(df_extratos!I:I,df_extratos!F:F,Conciliacao!BC103,df_extratos!G:G,"CREDITO")+SUMIFS(df_extratos!I:I,df_extratos!F:F,Conciliacao!BD103,df_extratos!G:G,"CREDITO")+SUMIFS(df_extratos!I:I,df_extratos!F:F,Conciliacao!BE103,df_extratos!G:G,"CREDITO")</f>
        <v>0</v>
      </c>
      <c r="G103" s="9">
        <f t="shared" si="12"/>
        <v>0</v>
      </c>
      <c r="H103" s="4">
        <f>SUMIFS(df_blueme_sem_parcelamento!E:E,df_blueme_sem_parcelamento!H:H,Conciliacao!A103)*(-1)</f>
        <v>0</v>
      </c>
      <c r="I103" s="4">
        <f>SUMIFS(df_blueme_com_parcelamento!J:J,df_blueme_com_parcelamento!M:M,Conciliacao!A103)*(-1)</f>
        <v>0</v>
      </c>
      <c r="J103" s="8">
        <f>SUMIFS(df_mutuos!J:J,df_mutuos!B:B,Conciliacao!A103)*(-1)</f>
        <v>0</v>
      </c>
      <c r="K103" s="10">
        <f>SUMIFS(df_extratos!I:I,df_extratos!F:F,Conciliacao!BB103,df_extratos!G:G,"DEBITO")+SUMIFS(df_extratos!I:I,df_extratos!F:F,Conciliacao!A103,df_extratos!G:G,"DEBITO")+SUMIFS(df_extratos!I:I,df_extratos!F:F,Conciliacao!BC103,df_extratos!G:G,"DEBITO")+SUMIFS(df_extratos!I:I,df_extratos!F:F,Conciliacao!BD103,df_extratos!G:G,"DEBITO")+SUMIFS(df_extratos!I:I,df_extratos!F:F,Conciliacao!BE103,df_extratos!G:G,"DEBITO")</f>
        <v>0</v>
      </c>
      <c r="L103" s="11">
        <f t="shared" si="13"/>
        <v>0</v>
      </c>
      <c r="M103" s="25">
        <f>SUMIFS(df_ajustes_conciliaco!D:D,df_ajustes_conciliaco!C:C,Conciliacao!A103)</f>
        <v>0</v>
      </c>
      <c r="N103" s="22">
        <f t="shared" si="14"/>
        <v>0</v>
      </c>
      <c r="BB103" s="20">
        <v>45759.5</v>
      </c>
      <c r="BC103" s="20">
        <v>45759.125</v>
      </c>
      <c r="BD103" s="20">
        <v>45759.541666666657</v>
      </c>
      <c r="BE103" s="20">
        <v>45759.625</v>
      </c>
    </row>
    <row r="104" spans="1:57" x14ac:dyDescent="0.3">
      <c r="A104" s="5">
        <f t="shared" si="15"/>
        <v>45760</v>
      </c>
      <c r="B104" s="3">
        <f>-SUMIFS(df_extrato_zig!G:G,df_extrato_zig!E:E,Conciliacao!A104,df_extrato_zig!D:D,"Saque")-SUMIFS(df_extrato_zig!G:G,df_extrato_zig!E:E,Conciliacao!A104,df_extrato_zig!D:D,"Antecipação")</f>
        <v>0</v>
      </c>
      <c r="C104" s="3">
        <f>SUMIFS(df_extrato_zig!E:E,df_extrato_zig!L:L,Conciliacao!A104,df_extrato_zig!F:F,"DINHEIRO")</f>
        <v>0</v>
      </c>
      <c r="D104" s="3">
        <f>SUMIFS(view_parc_agrup!H:H,view_parc_agrup!G:G,Conciliacao!A104)</f>
        <v>0</v>
      </c>
      <c r="E104" s="6">
        <f>SUMIFS(df_mutuos!I:I,df_mutuos!B:B,Conciliacao!A104)</f>
        <v>0</v>
      </c>
      <c r="F104" s="7">
        <f>SUMIFS(df_extratos!I:I,df_extratos!F:F,Conciliacao!BB104,df_extratos!G:G,"CREDITO")+SUMIFS(df_extratos!I:I,df_extratos!F:F,Conciliacao!A104,df_extratos!G:G,"CREDITO")+SUMIFS(df_extratos!I:I,df_extratos!F:F,Conciliacao!BC104,df_extratos!G:G,"CREDITO")+SUMIFS(df_extratos!I:I,df_extratos!F:F,Conciliacao!BD104,df_extratos!G:G,"CREDITO")+SUMIFS(df_extratos!I:I,df_extratos!F:F,Conciliacao!BE104,df_extratos!G:G,"CREDITO")</f>
        <v>0</v>
      </c>
      <c r="G104" s="9">
        <f t="shared" si="12"/>
        <v>0</v>
      </c>
      <c r="H104" s="4">
        <f>SUMIFS(df_blueme_sem_parcelamento!E:E,df_blueme_sem_parcelamento!H:H,Conciliacao!A104)*(-1)</f>
        <v>0</v>
      </c>
      <c r="I104" s="4">
        <f>SUMIFS(df_blueme_com_parcelamento!J:J,df_blueme_com_parcelamento!M:M,Conciliacao!A104)*(-1)</f>
        <v>0</v>
      </c>
      <c r="J104" s="8">
        <f>SUMIFS(df_mutuos!J:J,df_mutuos!B:B,Conciliacao!A104)*(-1)</f>
        <v>0</v>
      </c>
      <c r="K104" s="10">
        <f>SUMIFS(df_extratos!I:I,df_extratos!F:F,Conciliacao!BB104,df_extratos!G:G,"DEBITO")+SUMIFS(df_extratos!I:I,df_extratos!F:F,Conciliacao!A104,df_extratos!G:G,"DEBITO")+SUMIFS(df_extratos!I:I,df_extratos!F:F,Conciliacao!BC104,df_extratos!G:G,"DEBITO")+SUMIFS(df_extratos!I:I,df_extratos!F:F,Conciliacao!BD104,df_extratos!G:G,"DEBITO")+SUMIFS(df_extratos!I:I,df_extratos!F:F,Conciliacao!BE104,df_extratos!G:G,"DEBITO")</f>
        <v>0</v>
      </c>
      <c r="L104" s="11">
        <f t="shared" si="13"/>
        <v>0</v>
      </c>
      <c r="M104" s="25">
        <f>SUMIFS(df_ajustes_conciliaco!D:D,df_ajustes_conciliaco!C:C,Conciliacao!A104)</f>
        <v>0</v>
      </c>
      <c r="N104" s="22">
        <f t="shared" si="14"/>
        <v>0</v>
      </c>
      <c r="BB104" s="20">
        <v>45760.5</v>
      </c>
      <c r="BC104" s="20">
        <v>45760.125</v>
      </c>
      <c r="BD104" s="20">
        <v>45760.541666666657</v>
      </c>
      <c r="BE104" s="20">
        <v>45760.625</v>
      </c>
    </row>
    <row r="105" spans="1:57" x14ac:dyDescent="0.3">
      <c r="A105" s="5">
        <f t="shared" si="15"/>
        <v>45761</v>
      </c>
      <c r="B105" s="3">
        <f>-SUMIFS(df_extrato_zig!G:G,df_extrato_zig!E:E,Conciliacao!A105,df_extrato_zig!D:D,"Saque")-SUMIFS(df_extrato_zig!G:G,df_extrato_zig!E:E,Conciliacao!A105,df_extrato_zig!D:D,"Antecipação")</f>
        <v>0</v>
      </c>
      <c r="C105" s="3">
        <f>SUMIFS(df_extrato_zig!E:E,df_extrato_zig!L:L,Conciliacao!A105,df_extrato_zig!F:F,"DINHEIRO")</f>
        <v>0</v>
      </c>
      <c r="D105" s="3">
        <f>SUMIFS(view_parc_agrup!H:H,view_parc_agrup!G:G,Conciliacao!A105)</f>
        <v>0</v>
      </c>
      <c r="E105" s="6">
        <f>SUMIFS(df_mutuos!I:I,df_mutuos!B:B,Conciliacao!A105)</f>
        <v>0</v>
      </c>
      <c r="F105" s="7">
        <f>SUMIFS(df_extratos!I:I,df_extratos!F:F,Conciliacao!BB105,df_extratos!G:G,"CREDITO")+SUMIFS(df_extratos!I:I,df_extratos!F:F,Conciliacao!A105,df_extratos!G:G,"CREDITO")+SUMIFS(df_extratos!I:I,df_extratos!F:F,Conciliacao!BC105,df_extratos!G:G,"CREDITO")+SUMIFS(df_extratos!I:I,df_extratos!F:F,Conciliacao!BD105,df_extratos!G:G,"CREDITO")+SUMIFS(df_extratos!I:I,df_extratos!F:F,Conciliacao!BE105,df_extratos!G:G,"CREDITO")</f>
        <v>0</v>
      </c>
      <c r="G105" s="9">
        <f t="shared" si="12"/>
        <v>0</v>
      </c>
      <c r="H105" s="4">
        <f>SUMIFS(df_blueme_sem_parcelamento!E:E,df_blueme_sem_parcelamento!H:H,Conciliacao!A105)*(-1)</f>
        <v>0</v>
      </c>
      <c r="I105" s="4">
        <f>SUMIFS(df_blueme_com_parcelamento!J:J,df_blueme_com_parcelamento!M:M,Conciliacao!A105)*(-1)</f>
        <v>0</v>
      </c>
      <c r="J105" s="8">
        <f>SUMIFS(df_mutuos!J:J,df_mutuos!B:B,Conciliacao!A105)*(-1)</f>
        <v>0</v>
      </c>
      <c r="K105" s="10">
        <f>SUMIFS(df_extratos!I:I,df_extratos!F:F,Conciliacao!BB105,df_extratos!G:G,"DEBITO")+SUMIFS(df_extratos!I:I,df_extratos!F:F,Conciliacao!A105,df_extratos!G:G,"DEBITO")+SUMIFS(df_extratos!I:I,df_extratos!F:F,Conciliacao!BC105,df_extratos!G:G,"DEBITO")+SUMIFS(df_extratos!I:I,df_extratos!F:F,Conciliacao!BD105,df_extratos!G:G,"DEBITO")+SUMIFS(df_extratos!I:I,df_extratos!F:F,Conciliacao!BE105,df_extratos!G:G,"DEBITO")</f>
        <v>0</v>
      </c>
      <c r="L105" s="11">
        <f t="shared" si="13"/>
        <v>0</v>
      </c>
      <c r="M105" s="25">
        <f>SUMIFS(df_ajustes_conciliaco!D:D,df_ajustes_conciliaco!C:C,Conciliacao!A105)</f>
        <v>0</v>
      </c>
      <c r="N105" s="22">
        <f t="shared" si="14"/>
        <v>0</v>
      </c>
      <c r="BB105" s="20">
        <v>45761.5</v>
      </c>
      <c r="BC105" s="20">
        <v>45761.125</v>
      </c>
      <c r="BD105" s="20">
        <v>45761.541666666657</v>
      </c>
      <c r="BE105" s="20">
        <v>45761.625</v>
      </c>
    </row>
    <row r="106" spans="1:57" x14ac:dyDescent="0.3">
      <c r="A106" s="5">
        <f t="shared" si="15"/>
        <v>45762</v>
      </c>
      <c r="B106" s="3">
        <f>-SUMIFS(df_extrato_zig!G:G,df_extrato_zig!E:E,Conciliacao!A106,df_extrato_zig!D:D,"Saque")-SUMIFS(df_extrato_zig!G:G,df_extrato_zig!E:E,Conciliacao!A106,df_extrato_zig!D:D,"Antecipação")</f>
        <v>0</v>
      </c>
      <c r="C106" s="3">
        <f>SUMIFS(df_extrato_zig!E:E,df_extrato_zig!L:L,Conciliacao!A106,df_extrato_zig!F:F,"DINHEIRO")</f>
        <v>0</v>
      </c>
      <c r="D106" s="3">
        <f>SUMIFS(view_parc_agrup!H:H,view_parc_agrup!G:G,Conciliacao!A106)</f>
        <v>0</v>
      </c>
      <c r="E106" s="6">
        <f>SUMIFS(df_mutuos!I:I,df_mutuos!B:B,Conciliacao!A106)</f>
        <v>0</v>
      </c>
      <c r="F106" s="7">
        <f>SUMIFS(df_extratos!I:I,df_extratos!F:F,Conciliacao!BB106,df_extratos!G:G,"CREDITO")+SUMIFS(df_extratos!I:I,df_extratos!F:F,Conciliacao!A106,df_extratos!G:G,"CREDITO")+SUMIFS(df_extratos!I:I,df_extratos!F:F,Conciliacao!BC106,df_extratos!G:G,"CREDITO")+SUMIFS(df_extratos!I:I,df_extratos!F:F,Conciliacao!BD106,df_extratos!G:G,"CREDITO")+SUMIFS(df_extratos!I:I,df_extratos!F:F,Conciliacao!BE106,df_extratos!G:G,"CREDITO")</f>
        <v>0</v>
      </c>
      <c r="G106" s="9">
        <f t="shared" si="12"/>
        <v>0</v>
      </c>
      <c r="H106" s="4">
        <f>SUMIFS(df_blueme_sem_parcelamento!E:E,df_blueme_sem_parcelamento!H:H,Conciliacao!A106)*(-1)</f>
        <v>0</v>
      </c>
      <c r="I106" s="4">
        <f>SUMIFS(df_blueme_com_parcelamento!J:J,df_blueme_com_parcelamento!M:M,Conciliacao!A106)*(-1)</f>
        <v>0</v>
      </c>
      <c r="J106" s="8">
        <f>SUMIFS(df_mutuos!J:J,df_mutuos!B:B,Conciliacao!A106)*(-1)</f>
        <v>0</v>
      </c>
      <c r="K106" s="10">
        <f>SUMIFS(df_extratos!I:I,df_extratos!F:F,Conciliacao!BB106,df_extratos!G:G,"DEBITO")+SUMIFS(df_extratos!I:I,df_extratos!F:F,Conciliacao!A106,df_extratos!G:G,"DEBITO")+SUMIFS(df_extratos!I:I,df_extratos!F:F,Conciliacao!BC106,df_extratos!G:G,"DEBITO")+SUMIFS(df_extratos!I:I,df_extratos!F:F,Conciliacao!BD106,df_extratos!G:G,"DEBITO")+SUMIFS(df_extratos!I:I,df_extratos!F:F,Conciliacao!BE106,df_extratos!G:G,"DEBITO")</f>
        <v>0</v>
      </c>
      <c r="L106" s="11">
        <f t="shared" si="13"/>
        <v>0</v>
      </c>
      <c r="M106" s="25">
        <f>SUMIFS(df_ajustes_conciliaco!D:D,df_ajustes_conciliaco!C:C,Conciliacao!A106)</f>
        <v>0</v>
      </c>
      <c r="N106" s="22">
        <f t="shared" si="14"/>
        <v>0</v>
      </c>
      <c r="BB106" s="20">
        <v>45762.5</v>
      </c>
      <c r="BC106" s="20">
        <v>45762.125</v>
      </c>
      <c r="BD106" s="20">
        <v>45762.541666666657</v>
      </c>
      <c r="BE106" s="20">
        <v>45762.625</v>
      </c>
    </row>
    <row r="107" spans="1:57" x14ac:dyDescent="0.3">
      <c r="A107" s="5">
        <f t="shared" si="15"/>
        <v>45763</v>
      </c>
      <c r="B107" s="3">
        <f>-SUMIFS(df_extrato_zig!G:G,df_extrato_zig!E:E,Conciliacao!A107,df_extrato_zig!D:D,"Saque")-SUMIFS(df_extrato_zig!G:G,df_extrato_zig!E:E,Conciliacao!A107,df_extrato_zig!D:D,"Antecipação")</f>
        <v>0</v>
      </c>
      <c r="C107" s="3">
        <f>SUMIFS(df_extrato_zig!E:E,df_extrato_zig!L:L,Conciliacao!A107,df_extrato_zig!F:F,"DINHEIRO")</f>
        <v>0</v>
      </c>
      <c r="D107" s="3">
        <f>SUMIFS(view_parc_agrup!H:H,view_parc_agrup!G:G,Conciliacao!A107)</f>
        <v>0</v>
      </c>
      <c r="E107" s="6">
        <f>SUMIFS(df_mutuos!I:I,df_mutuos!B:B,Conciliacao!A107)</f>
        <v>0</v>
      </c>
      <c r="F107" s="7">
        <f>SUMIFS(df_extratos!I:I,df_extratos!F:F,Conciliacao!BB107,df_extratos!G:G,"CREDITO")+SUMIFS(df_extratos!I:I,df_extratos!F:F,Conciliacao!A107,df_extratos!G:G,"CREDITO")+SUMIFS(df_extratos!I:I,df_extratos!F:F,Conciliacao!BC107,df_extratos!G:G,"CREDITO")+SUMIFS(df_extratos!I:I,df_extratos!F:F,Conciliacao!BD107,df_extratos!G:G,"CREDITO")+SUMIFS(df_extratos!I:I,df_extratos!F:F,Conciliacao!BE107,df_extratos!G:G,"CREDITO")</f>
        <v>0</v>
      </c>
      <c r="G107" s="9">
        <f t="shared" si="12"/>
        <v>0</v>
      </c>
      <c r="H107" s="4">
        <f>SUMIFS(df_blueme_sem_parcelamento!E:E,df_blueme_sem_parcelamento!H:H,Conciliacao!A107)*(-1)</f>
        <v>0</v>
      </c>
      <c r="I107" s="4">
        <f>SUMIFS(df_blueme_com_parcelamento!J:J,df_blueme_com_parcelamento!M:M,Conciliacao!A107)*(-1)</f>
        <v>0</v>
      </c>
      <c r="J107" s="8">
        <f>SUMIFS(df_mutuos!J:J,df_mutuos!B:B,Conciliacao!A107)*(-1)</f>
        <v>0</v>
      </c>
      <c r="K107" s="10">
        <f>SUMIFS(df_extratos!I:I,df_extratos!F:F,Conciliacao!BB107,df_extratos!G:G,"DEBITO")+SUMIFS(df_extratos!I:I,df_extratos!F:F,Conciliacao!A107,df_extratos!G:G,"DEBITO")+SUMIFS(df_extratos!I:I,df_extratos!F:F,Conciliacao!BC107,df_extratos!G:G,"DEBITO")+SUMIFS(df_extratos!I:I,df_extratos!F:F,Conciliacao!BD107,df_extratos!G:G,"DEBITO")+SUMIFS(df_extratos!I:I,df_extratos!F:F,Conciliacao!BE107,df_extratos!G:G,"DEBITO")</f>
        <v>0</v>
      </c>
      <c r="L107" s="11">
        <f t="shared" si="13"/>
        <v>0</v>
      </c>
      <c r="M107" s="25">
        <f>SUMIFS(df_ajustes_conciliaco!D:D,df_ajustes_conciliaco!C:C,Conciliacao!A107)</f>
        <v>0</v>
      </c>
      <c r="N107" s="22">
        <f t="shared" si="14"/>
        <v>0</v>
      </c>
      <c r="BB107" s="20">
        <v>45763.5</v>
      </c>
      <c r="BC107" s="20">
        <v>45763.125</v>
      </c>
      <c r="BD107" s="20">
        <v>45763.541666666657</v>
      </c>
      <c r="BE107" s="20">
        <v>45763.625</v>
      </c>
    </row>
    <row r="108" spans="1:57" x14ac:dyDescent="0.3">
      <c r="A108" s="5">
        <f t="shared" si="15"/>
        <v>45764</v>
      </c>
      <c r="B108" s="3">
        <f>-SUMIFS(df_extrato_zig!G:G,df_extrato_zig!E:E,Conciliacao!A108,df_extrato_zig!D:D,"Saque")-SUMIFS(df_extrato_zig!G:G,df_extrato_zig!E:E,Conciliacao!A108,df_extrato_zig!D:D,"Antecipação")</f>
        <v>0</v>
      </c>
      <c r="C108" s="3">
        <f>SUMIFS(df_extrato_zig!E:E,df_extrato_zig!L:L,Conciliacao!A108,df_extrato_zig!F:F,"DINHEIRO")</f>
        <v>0</v>
      </c>
      <c r="D108" s="3">
        <f>SUMIFS(view_parc_agrup!H:H,view_parc_agrup!G:G,Conciliacao!A108)</f>
        <v>0</v>
      </c>
      <c r="E108" s="6">
        <f>SUMIFS(df_mutuos!I:I,df_mutuos!B:B,Conciliacao!A108)</f>
        <v>0</v>
      </c>
      <c r="F108" s="7">
        <f>SUMIFS(df_extratos!I:I,df_extratos!F:F,Conciliacao!BB108,df_extratos!G:G,"CREDITO")+SUMIFS(df_extratos!I:I,df_extratos!F:F,Conciliacao!A108,df_extratos!G:G,"CREDITO")+SUMIFS(df_extratos!I:I,df_extratos!F:F,Conciliacao!BC108,df_extratos!G:G,"CREDITO")+SUMIFS(df_extratos!I:I,df_extratos!F:F,Conciliacao!BD108,df_extratos!G:G,"CREDITO")+SUMIFS(df_extratos!I:I,df_extratos!F:F,Conciliacao!BE108,df_extratos!G:G,"CREDITO")</f>
        <v>0</v>
      </c>
      <c r="G108" s="9">
        <f t="shared" si="12"/>
        <v>0</v>
      </c>
      <c r="H108" s="4">
        <f>SUMIFS(df_blueme_sem_parcelamento!E:E,df_blueme_sem_parcelamento!H:H,Conciliacao!A108)*(-1)</f>
        <v>0</v>
      </c>
      <c r="I108" s="4">
        <f>SUMIFS(df_blueme_com_parcelamento!J:J,df_blueme_com_parcelamento!M:M,Conciliacao!A108)*(-1)</f>
        <v>0</v>
      </c>
      <c r="J108" s="8">
        <f>SUMIFS(df_mutuos!J:J,df_mutuos!B:B,Conciliacao!A108)*(-1)</f>
        <v>0</v>
      </c>
      <c r="K108" s="10">
        <f>SUMIFS(df_extratos!I:I,df_extratos!F:F,Conciliacao!BB108,df_extratos!G:G,"DEBITO")+SUMIFS(df_extratos!I:I,df_extratos!F:F,Conciliacao!A108,df_extratos!G:G,"DEBITO")+SUMIFS(df_extratos!I:I,df_extratos!F:F,Conciliacao!BC108,df_extratos!G:G,"DEBITO")+SUMIFS(df_extratos!I:I,df_extratos!F:F,Conciliacao!BD108,df_extratos!G:G,"DEBITO")+SUMIFS(df_extratos!I:I,df_extratos!F:F,Conciliacao!BE108,df_extratos!G:G,"DEBITO")</f>
        <v>0</v>
      </c>
      <c r="L108" s="11">
        <f t="shared" si="13"/>
        <v>0</v>
      </c>
      <c r="M108" s="25">
        <f>SUMIFS(df_ajustes_conciliaco!D:D,df_ajustes_conciliaco!C:C,Conciliacao!A108)</f>
        <v>0</v>
      </c>
      <c r="N108" s="22">
        <f t="shared" si="14"/>
        <v>0</v>
      </c>
      <c r="BB108" s="20">
        <v>45764.5</v>
      </c>
      <c r="BC108" s="20">
        <v>45764.125</v>
      </c>
      <c r="BD108" s="20">
        <v>45764.541666666657</v>
      </c>
      <c r="BE108" s="20">
        <v>45764.625</v>
      </c>
    </row>
    <row r="109" spans="1:57" x14ac:dyDescent="0.3">
      <c r="A109" s="5">
        <f t="shared" si="15"/>
        <v>45765</v>
      </c>
      <c r="B109" s="3">
        <f>-SUMIFS(df_extrato_zig!G:G,df_extrato_zig!E:E,Conciliacao!A109,df_extrato_zig!D:D,"Saque")-SUMIFS(df_extrato_zig!G:G,df_extrato_zig!E:E,Conciliacao!A109,df_extrato_zig!D:D,"Antecipação")</f>
        <v>0</v>
      </c>
      <c r="C109" s="3">
        <f>SUMIFS(df_extrato_zig!E:E,df_extrato_zig!L:L,Conciliacao!A109,df_extrato_zig!F:F,"DINHEIRO")</f>
        <v>0</v>
      </c>
      <c r="D109" s="3">
        <f>SUMIFS(view_parc_agrup!H:H,view_parc_agrup!G:G,Conciliacao!A109)</f>
        <v>0</v>
      </c>
      <c r="E109" s="6">
        <f>SUMIFS(df_mutuos!I:I,df_mutuos!B:B,Conciliacao!A109)</f>
        <v>0</v>
      </c>
      <c r="F109" s="7">
        <f>SUMIFS(df_extratos!I:I,df_extratos!F:F,Conciliacao!BB109,df_extratos!G:G,"CREDITO")+SUMIFS(df_extratos!I:I,df_extratos!F:F,Conciliacao!A109,df_extratos!G:G,"CREDITO")+SUMIFS(df_extratos!I:I,df_extratos!F:F,Conciliacao!BC109,df_extratos!G:G,"CREDITO")+SUMIFS(df_extratos!I:I,df_extratos!F:F,Conciliacao!BD109,df_extratos!G:G,"CREDITO")+SUMIFS(df_extratos!I:I,df_extratos!F:F,Conciliacao!BE109,df_extratos!G:G,"CREDITO")</f>
        <v>0</v>
      </c>
      <c r="G109" s="9">
        <f t="shared" si="12"/>
        <v>0</v>
      </c>
      <c r="H109" s="4">
        <f>SUMIFS(df_blueme_sem_parcelamento!E:E,df_blueme_sem_parcelamento!H:H,Conciliacao!A109)*(-1)</f>
        <v>0</v>
      </c>
      <c r="I109" s="4">
        <f>SUMIFS(df_blueme_com_parcelamento!J:J,df_blueme_com_parcelamento!M:M,Conciliacao!A109)*(-1)</f>
        <v>0</v>
      </c>
      <c r="J109" s="8">
        <f>SUMIFS(df_mutuos!J:J,df_mutuos!B:B,Conciliacao!A109)*(-1)</f>
        <v>0</v>
      </c>
      <c r="K109" s="10">
        <f>SUMIFS(df_extratos!I:I,df_extratos!F:F,Conciliacao!BB109,df_extratos!G:G,"DEBITO")+SUMIFS(df_extratos!I:I,df_extratos!F:F,Conciliacao!A109,df_extratos!G:G,"DEBITO")+SUMIFS(df_extratos!I:I,df_extratos!F:F,Conciliacao!BC109,df_extratos!G:G,"DEBITO")+SUMIFS(df_extratos!I:I,df_extratos!F:F,Conciliacao!BD109,df_extratos!G:G,"DEBITO")+SUMIFS(df_extratos!I:I,df_extratos!F:F,Conciliacao!BE109,df_extratos!G:G,"DEBITO")</f>
        <v>0</v>
      </c>
      <c r="L109" s="11">
        <f t="shared" si="13"/>
        <v>0</v>
      </c>
      <c r="M109" s="25">
        <f>SUMIFS(df_ajustes_conciliaco!D:D,df_ajustes_conciliaco!C:C,Conciliacao!A109)</f>
        <v>0</v>
      </c>
      <c r="N109" s="22">
        <f t="shared" si="14"/>
        <v>0</v>
      </c>
      <c r="BB109" s="20">
        <v>45765.5</v>
      </c>
      <c r="BC109" s="20">
        <v>45765.125</v>
      </c>
      <c r="BD109" s="20">
        <v>45765.541666666657</v>
      </c>
      <c r="BE109" s="20">
        <v>45765.625</v>
      </c>
    </row>
    <row r="110" spans="1:57" x14ac:dyDescent="0.3">
      <c r="A110" s="5">
        <f t="shared" si="15"/>
        <v>45766</v>
      </c>
      <c r="B110" s="3">
        <f>-SUMIFS(df_extrato_zig!G:G,df_extrato_zig!E:E,Conciliacao!A110,df_extrato_zig!D:D,"Saque")-SUMIFS(df_extrato_zig!G:G,df_extrato_zig!E:E,Conciliacao!A110,df_extrato_zig!D:D,"Antecipação")</f>
        <v>0</v>
      </c>
      <c r="C110" s="3">
        <f>SUMIFS(df_extrato_zig!E:E,df_extrato_zig!L:L,Conciliacao!A110,df_extrato_zig!F:F,"DINHEIRO")</f>
        <v>0</v>
      </c>
      <c r="D110" s="3">
        <f>SUMIFS(view_parc_agrup!H:H,view_parc_agrup!G:G,Conciliacao!A110)</f>
        <v>0</v>
      </c>
      <c r="E110" s="6">
        <f>SUMIFS(df_mutuos!I:I,df_mutuos!B:B,Conciliacao!A110)</f>
        <v>0</v>
      </c>
      <c r="F110" s="7">
        <f>SUMIFS(df_extratos!I:I,df_extratos!F:F,Conciliacao!BB110,df_extratos!G:G,"CREDITO")+SUMIFS(df_extratos!I:I,df_extratos!F:F,Conciliacao!A110,df_extratos!G:G,"CREDITO")+SUMIFS(df_extratos!I:I,df_extratos!F:F,Conciliacao!BC110,df_extratos!G:G,"CREDITO")+SUMIFS(df_extratos!I:I,df_extratos!F:F,Conciliacao!BD110,df_extratos!G:G,"CREDITO")+SUMIFS(df_extratos!I:I,df_extratos!F:F,Conciliacao!BE110,df_extratos!G:G,"CREDITO")</f>
        <v>0</v>
      </c>
      <c r="G110" s="9">
        <f t="shared" si="12"/>
        <v>0</v>
      </c>
      <c r="H110" s="4">
        <f>SUMIFS(df_blueme_sem_parcelamento!E:E,df_blueme_sem_parcelamento!H:H,Conciliacao!A110)*(-1)</f>
        <v>0</v>
      </c>
      <c r="I110" s="4">
        <f>SUMIFS(df_blueme_com_parcelamento!J:J,df_blueme_com_parcelamento!M:M,Conciliacao!A110)*(-1)</f>
        <v>0</v>
      </c>
      <c r="J110" s="8">
        <f>SUMIFS(df_mutuos!J:J,df_mutuos!B:B,Conciliacao!A110)*(-1)</f>
        <v>0</v>
      </c>
      <c r="K110" s="10">
        <f>SUMIFS(df_extratos!I:I,df_extratos!F:F,Conciliacao!BB110,df_extratos!G:G,"DEBITO")+SUMIFS(df_extratos!I:I,df_extratos!F:F,Conciliacao!A110,df_extratos!G:G,"DEBITO")+SUMIFS(df_extratos!I:I,df_extratos!F:F,Conciliacao!BC110,df_extratos!G:G,"DEBITO")+SUMIFS(df_extratos!I:I,df_extratos!F:F,Conciliacao!BD110,df_extratos!G:G,"DEBITO")+SUMIFS(df_extratos!I:I,df_extratos!F:F,Conciliacao!BE110,df_extratos!G:G,"DEBITO")</f>
        <v>0</v>
      </c>
      <c r="L110" s="11">
        <f t="shared" si="13"/>
        <v>0</v>
      </c>
      <c r="M110" s="25">
        <f>SUMIFS(df_ajustes_conciliaco!D:D,df_ajustes_conciliaco!C:C,Conciliacao!A110)</f>
        <v>0</v>
      </c>
      <c r="N110" s="22">
        <f t="shared" si="14"/>
        <v>0</v>
      </c>
      <c r="BB110" s="20">
        <v>45766.5</v>
      </c>
      <c r="BC110" s="20">
        <v>45766.125</v>
      </c>
      <c r="BD110" s="20">
        <v>45766.541666666657</v>
      </c>
      <c r="BE110" s="20">
        <v>45766.625</v>
      </c>
    </row>
    <row r="111" spans="1:57" x14ac:dyDescent="0.3">
      <c r="A111" s="5">
        <f t="shared" si="15"/>
        <v>45767</v>
      </c>
      <c r="B111" s="3">
        <f>-SUMIFS(df_extrato_zig!G:G,df_extrato_zig!E:E,Conciliacao!A111,df_extrato_zig!D:D,"Saque")-SUMIFS(df_extrato_zig!G:G,df_extrato_zig!E:E,Conciliacao!A111,df_extrato_zig!D:D,"Antecipação")</f>
        <v>0</v>
      </c>
      <c r="C111" s="3">
        <f>SUMIFS(df_extrato_zig!E:E,df_extrato_zig!L:L,Conciliacao!A111,df_extrato_zig!F:F,"DINHEIRO")</f>
        <v>0</v>
      </c>
      <c r="D111" s="3">
        <f>SUMIFS(view_parc_agrup!H:H,view_parc_agrup!G:G,Conciliacao!A111)</f>
        <v>0</v>
      </c>
      <c r="E111" s="6">
        <f>SUMIFS(df_mutuos!I:I,df_mutuos!B:B,Conciliacao!A111)</f>
        <v>0</v>
      </c>
      <c r="F111" s="7">
        <f>SUMIFS(df_extratos!I:I,df_extratos!F:F,Conciliacao!BB111,df_extratos!G:G,"CREDITO")+SUMIFS(df_extratos!I:I,df_extratos!F:F,Conciliacao!A111,df_extratos!G:G,"CREDITO")+SUMIFS(df_extratos!I:I,df_extratos!F:F,Conciliacao!BC111,df_extratos!G:G,"CREDITO")+SUMIFS(df_extratos!I:I,df_extratos!F:F,Conciliacao!BD111,df_extratos!G:G,"CREDITO")+SUMIFS(df_extratos!I:I,df_extratos!F:F,Conciliacao!BE111,df_extratos!G:G,"CREDITO")</f>
        <v>0</v>
      </c>
      <c r="G111" s="9">
        <f t="shared" si="12"/>
        <v>0</v>
      </c>
      <c r="H111" s="4">
        <f>SUMIFS(df_blueme_sem_parcelamento!E:E,df_blueme_sem_parcelamento!H:H,Conciliacao!A111)*(-1)</f>
        <v>0</v>
      </c>
      <c r="I111" s="4">
        <f>SUMIFS(df_blueme_com_parcelamento!J:J,df_blueme_com_parcelamento!M:M,Conciliacao!A111)*(-1)</f>
        <v>0</v>
      </c>
      <c r="J111" s="8">
        <f>SUMIFS(df_mutuos!J:J,df_mutuos!B:B,Conciliacao!A111)*(-1)</f>
        <v>0</v>
      </c>
      <c r="K111" s="10">
        <f>SUMIFS(df_extratos!I:I,df_extratos!F:F,Conciliacao!BB111,df_extratos!G:G,"DEBITO")+SUMIFS(df_extratos!I:I,df_extratos!F:F,Conciliacao!A111,df_extratos!G:G,"DEBITO")+SUMIFS(df_extratos!I:I,df_extratos!F:F,Conciliacao!BC111,df_extratos!G:G,"DEBITO")+SUMIFS(df_extratos!I:I,df_extratos!F:F,Conciliacao!BD111,df_extratos!G:G,"DEBITO")+SUMIFS(df_extratos!I:I,df_extratos!F:F,Conciliacao!BE111,df_extratos!G:G,"DEBITO")</f>
        <v>0</v>
      </c>
      <c r="L111" s="11">
        <f t="shared" si="13"/>
        <v>0</v>
      </c>
      <c r="M111" s="25">
        <f>SUMIFS(df_ajustes_conciliaco!D:D,df_ajustes_conciliaco!C:C,Conciliacao!A111)</f>
        <v>0</v>
      </c>
      <c r="N111" s="22">
        <f t="shared" si="14"/>
        <v>0</v>
      </c>
      <c r="BB111" s="20">
        <v>45767.5</v>
      </c>
      <c r="BC111" s="20">
        <v>45767.125</v>
      </c>
      <c r="BD111" s="20">
        <v>45767.541666666657</v>
      </c>
      <c r="BE111" s="20">
        <v>45767.625</v>
      </c>
    </row>
    <row r="112" spans="1:57" x14ac:dyDescent="0.3">
      <c r="A112" s="5">
        <f t="shared" si="15"/>
        <v>45768</v>
      </c>
      <c r="B112" s="3">
        <f>-SUMIFS(df_extrato_zig!G:G,df_extrato_zig!E:E,Conciliacao!A112,df_extrato_zig!D:D,"Saque")-SUMIFS(df_extrato_zig!G:G,df_extrato_zig!E:E,Conciliacao!A112,df_extrato_zig!D:D,"Antecipação")</f>
        <v>0</v>
      </c>
      <c r="C112" s="3">
        <f>SUMIFS(df_extrato_zig!E:E,df_extrato_zig!L:L,Conciliacao!A112,df_extrato_zig!F:F,"DINHEIRO")</f>
        <v>0</v>
      </c>
      <c r="D112" s="3">
        <f>SUMIFS(view_parc_agrup!H:H,view_parc_agrup!G:G,Conciliacao!A112)</f>
        <v>0</v>
      </c>
      <c r="E112" s="6">
        <f>SUMIFS(df_mutuos!I:I,df_mutuos!B:B,Conciliacao!A112)</f>
        <v>0</v>
      </c>
      <c r="F112" s="7">
        <f>SUMIFS(df_extratos!I:I,df_extratos!F:F,Conciliacao!BB112,df_extratos!G:G,"CREDITO")+SUMIFS(df_extratos!I:I,df_extratos!F:F,Conciliacao!A112,df_extratos!G:G,"CREDITO")+SUMIFS(df_extratos!I:I,df_extratos!F:F,Conciliacao!BC112,df_extratos!G:G,"CREDITO")+SUMIFS(df_extratos!I:I,df_extratos!F:F,Conciliacao!BD112,df_extratos!G:G,"CREDITO")+SUMIFS(df_extratos!I:I,df_extratos!F:F,Conciliacao!BE112,df_extratos!G:G,"CREDITO")</f>
        <v>0</v>
      </c>
      <c r="G112" s="9">
        <f t="shared" si="12"/>
        <v>0</v>
      </c>
      <c r="H112" s="4">
        <f>SUMIFS(df_blueme_sem_parcelamento!E:E,df_blueme_sem_parcelamento!H:H,Conciliacao!A112)*(-1)</f>
        <v>0</v>
      </c>
      <c r="I112" s="4">
        <f>SUMIFS(df_blueme_com_parcelamento!J:J,df_blueme_com_parcelamento!M:M,Conciliacao!A112)*(-1)</f>
        <v>0</v>
      </c>
      <c r="J112" s="8">
        <f>SUMIFS(df_mutuos!J:J,df_mutuos!B:B,Conciliacao!A112)*(-1)</f>
        <v>0</v>
      </c>
      <c r="K112" s="10">
        <f>SUMIFS(df_extratos!I:I,df_extratos!F:F,Conciliacao!BB112,df_extratos!G:G,"DEBITO")+SUMIFS(df_extratos!I:I,df_extratos!F:F,Conciliacao!A112,df_extratos!G:G,"DEBITO")+SUMIFS(df_extratos!I:I,df_extratos!F:F,Conciliacao!BC112,df_extratos!G:G,"DEBITO")+SUMIFS(df_extratos!I:I,df_extratos!F:F,Conciliacao!BD112,df_extratos!G:G,"DEBITO")+SUMIFS(df_extratos!I:I,df_extratos!F:F,Conciliacao!BE112,df_extratos!G:G,"DEBITO")</f>
        <v>0</v>
      </c>
      <c r="L112" s="11">
        <f t="shared" si="13"/>
        <v>0</v>
      </c>
      <c r="M112" s="25">
        <f>SUMIFS(df_ajustes_conciliaco!D:D,df_ajustes_conciliaco!C:C,Conciliacao!A112)</f>
        <v>0</v>
      </c>
      <c r="N112" s="22">
        <f t="shared" si="14"/>
        <v>0</v>
      </c>
      <c r="BB112" s="20">
        <v>45768.5</v>
      </c>
      <c r="BC112" s="20">
        <v>45768.125</v>
      </c>
      <c r="BD112" s="20">
        <v>45768.541666666657</v>
      </c>
      <c r="BE112" s="20">
        <v>45768.625</v>
      </c>
    </row>
    <row r="113" spans="1:57" x14ac:dyDescent="0.3">
      <c r="A113" s="5">
        <f t="shared" si="15"/>
        <v>45769</v>
      </c>
      <c r="B113" s="3">
        <f>-SUMIFS(df_extrato_zig!G:G,df_extrato_zig!E:E,Conciliacao!A113,df_extrato_zig!D:D,"Saque")-SUMIFS(df_extrato_zig!G:G,df_extrato_zig!E:E,Conciliacao!A113,df_extrato_zig!D:D,"Antecipação")</f>
        <v>0</v>
      </c>
      <c r="C113" s="3">
        <f>SUMIFS(df_extrato_zig!E:E,df_extrato_zig!L:L,Conciliacao!A113,df_extrato_zig!F:F,"DINHEIRO")</f>
        <v>0</v>
      </c>
      <c r="D113" s="3">
        <f>SUMIFS(view_parc_agrup!H:H,view_parc_agrup!G:G,Conciliacao!A113)</f>
        <v>0</v>
      </c>
      <c r="E113" s="6">
        <f>SUMIFS(df_mutuos!I:I,df_mutuos!B:B,Conciliacao!A113)</f>
        <v>0</v>
      </c>
      <c r="F113" s="7">
        <f>SUMIFS(df_extratos!I:I,df_extratos!F:F,Conciliacao!BB113,df_extratos!G:G,"CREDITO")+SUMIFS(df_extratos!I:I,df_extratos!F:F,Conciliacao!A113,df_extratos!G:G,"CREDITO")+SUMIFS(df_extratos!I:I,df_extratos!F:F,Conciliacao!BC113,df_extratos!G:G,"CREDITO")+SUMIFS(df_extratos!I:I,df_extratos!F:F,Conciliacao!BD113,df_extratos!G:G,"CREDITO")+SUMIFS(df_extratos!I:I,df_extratos!F:F,Conciliacao!BE113,df_extratos!G:G,"CREDITO")</f>
        <v>0</v>
      </c>
      <c r="G113" s="9">
        <f t="shared" si="12"/>
        <v>0</v>
      </c>
      <c r="H113" s="4">
        <f>SUMIFS(df_blueme_sem_parcelamento!E:E,df_blueme_sem_parcelamento!H:H,Conciliacao!A113)*(-1)</f>
        <v>0</v>
      </c>
      <c r="I113" s="4">
        <f>SUMIFS(df_blueme_com_parcelamento!J:J,df_blueme_com_parcelamento!M:M,Conciliacao!A113)*(-1)</f>
        <v>0</v>
      </c>
      <c r="J113" s="8">
        <f>SUMIFS(df_mutuos!J:J,df_mutuos!B:B,Conciliacao!A113)*(-1)</f>
        <v>0</v>
      </c>
      <c r="K113" s="10">
        <f>SUMIFS(df_extratos!I:I,df_extratos!F:F,Conciliacao!BB113,df_extratos!G:G,"DEBITO")+SUMIFS(df_extratos!I:I,df_extratos!F:F,Conciliacao!A113,df_extratos!G:G,"DEBITO")+SUMIFS(df_extratos!I:I,df_extratos!F:F,Conciliacao!BC113,df_extratos!G:G,"DEBITO")+SUMIFS(df_extratos!I:I,df_extratos!F:F,Conciliacao!BD113,df_extratos!G:G,"DEBITO")+SUMIFS(df_extratos!I:I,df_extratos!F:F,Conciliacao!BE113,df_extratos!G:G,"DEBITO")</f>
        <v>0</v>
      </c>
      <c r="L113" s="11">
        <f t="shared" si="13"/>
        <v>0</v>
      </c>
      <c r="M113" s="25">
        <f>SUMIFS(df_ajustes_conciliaco!D:D,df_ajustes_conciliaco!C:C,Conciliacao!A113)</f>
        <v>0</v>
      </c>
      <c r="N113" s="22">
        <f t="shared" si="14"/>
        <v>0</v>
      </c>
      <c r="BB113" s="20">
        <v>45769.5</v>
      </c>
      <c r="BC113" s="20">
        <v>45769.125</v>
      </c>
      <c r="BD113" s="20">
        <v>45769.541666666657</v>
      </c>
      <c r="BE113" s="20">
        <v>45769.625</v>
      </c>
    </row>
    <row r="114" spans="1:57" x14ac:dyDescent="0.3">
      <c r="A114" s="5">
        <f t="shared" si="15"/>
        <v>45770</v>
      </c>
      <c r="B114" s="3">
        <f>-SUMIFS(df_extrato_zig!G:G,df_extrato_zig!E:E,Conciliacao!A114,df_extrato_zig!D:D,"Saque")-SUMIFS(df_extrato_zig!G:G,df_extrato_zig!E:E,Conciliacao!A114,df_extrato_zig!D:D,"Antecipação")</f>
        <v>0</v>
      </c>
      <c r="C114" s="3">
        <f>SUMIFS(df_extrato_zig!E:E,df_extrato_zig!L:L,Conciliacao!A114,df_extrato_zig!F:F,"DINHEIRO")</f>
        <v>0</v>
      </c>
      <c r="D114" s="3">
        <f>SUMIFS(view_parc_agrup!H:H,view_parc_agrup!G:G,Conciliacao!A114)</f>
        <v>0</v>
      </c>
      <c r="E114" s="6">
        <f>SUMIFS(df_mutuos!I:I,df_mutuos!B:B,Conciliacao!A114)</f>
        <v>0</v>
      </c>
      <c r="F114" s="7">
        <f>SUMIFS(df_extratos!I:I,df_extratos!F:F,Conciliacao!BB114,df_extratos!G:G,"CREDITO")+SUMIFS(df_extratos!I:I,df_extratos!F:F,Conciliacao!A114,df_extratos!G:G,"CREDITO")+SUMIFS(df_extratos!I:I,df_extratos!F:F,Conciliacao!BC114,df_extratos!G:G,"CREDITO")+SUMIFS(df_extratos!I:I,df_extratos!F:F,Conciliacao!BD114,df_extratos!G:G,"CREDITO")+SUMIFS(df_extratos!I:I,df_extratos!F:F,Conciliacao!BE114,df_extratos!G:G,"CREDITO")</f>
        <v>0</v>
      </c>
      <c r="G114" s="9">
        <f t="shared" si="12"/>
        <v>0</v>
      </c>
      <c r="H114" s="4">
        <f>SUMIFS(df_blueme_sem_parcelamento!E:E,df_blueme_sem_parcelamento!H:H,Conciliacao!A114)*(-1)</f>
        <v>0</v>
      </c>
      <c r="I114" s="4">
        <f>SUMIFS(df_blueme_com_parcelamento!J:J,df_blueme_com_parcelamento!M:M,Conciliacao!A114)*(-1)</f>
        <v>0</v>
      </c>
      <c r="J114" s="8">
        <f>SUMIFS(df_mutuos!J:J,df_mutuos!B:B,Conciliacao!A114)*(-1)</f>
        <v>0</v>
      </c>
      <c r="K114" s="10">
        <f>SUMIFS(df_extratos!I:I,df_extratos!F:F,Conciliacao!BB114,df_extratos!G:G,"DEBITO")+SUMIFS(df_extratos!I:I,df_extratos!F:F,Conciliacao!A114,df_extratos!G:G,"DEBITO")+SUMIFS(df_extratos!I:I,df_extratos!F:F,Conciliacao!BC114,df_extratos!G:G,"DEBITO")+SUMIFS(df_extratos!I:I,df_extratos!F:F,Conciliacao!BD114,df_extratos!G:G,"DEBITO")+SUMIFS(df_extratos!I:I,df_extratos!F:F,Conciliacao!BE114,df_extratos!G:G,"DEBITO")</f>
        <v>0</v>
      </c>
      <c r="L114" s="11">
        <f t="shared" si="13"/>
        <v>0</v>
      </c>
      <c r="M114" s="25">
        <f>SUMIFS(df_ajustes_conciliaco!D:D,df_ajustes_conciliaco!C:C,Conciliacao!A114)</f>
        <v>0</v>
      </c>
      <c r="N114" s="22">
        <f t="shared" si="14"/>
        <v>0</v>
      </c>
      <c r="BB114" s="20">
        <v>45770.5</v>
      </c>
      <c r="BC114" s="20">
        <v>45770.125</v>
      </c>
      <c r="BD114" s="20">
        <v>45770.541666666657</v>
      </c>
      <c r="BE114" s="20">
        <v>45770.625</v>
      </c>
    </row>
    <row r="115" spans="1:57" x14ac:dyDescent="0.3">
      <c r="A115" s="5">
        <f t="shared" si="15"/>
        <v>45771</v>
      </c>
      <c r="B115" s="3">
        <f>-SUMIFS(df_extrato_zig!G:G,df_extrato_zig!E:E,Conciliacao!A115,df_extrato_zig!D:D,"Saque")-SUMIFS(df_extrato_zig!G:G,df_extrato_zig!E:E,Conciliacao!A115,df_extrato_zig!D:D,"Antecipação")</f>
        <v>0</v>
      </c>
      <c r="C115" s="3">
        <f>SUMIFS(df_extrato_zig!E:E,df_extrato_zig!L:L,Conciliacao!A115,df_extrato_zig!F:F,"DINHEIRO")</f>
        <v>0</v>
      </c>
      <c r="D115" s="3">
        <f>SUMIFS(view_parc_agrup!H:H,view_parc_agrup!G:G,Conciliacao!A115)</f>
        <v>0</v>
      </c>
      <c r="E115" s="6">
        <f>SUMIFS(df_mutuos!I:I,df_mutuos!B:B,Conciliacao!A115)</f>
        <v>0</v>
      </c>
      <c r="F115" s="7">
        <f>SUMIFS(df_extratos!I:I,df_extratos!F:F,Conciliacao!BB115,df_extratos!G:G,"CREDITO")+SUMIFS(df_extratos!I:I,df_extratos!F:F,Conciliacao!A115,df_extratos!G:G,"CREDITO")+SUMIFS(df_extratos!I:I,df_extratos!F:F,Conciliacao!BC115,df_extratos!G:G,"CREDITO")+SUMIFS(df_extratos!I:I,df_extratos!F:F,Conciliacao!BD115,df_extratos!G:G,"CREDITO")+SUMIFS(df_extratos!I:I,df_extratos!F:F,Conciliacao!BE115,df_extratos!G:G,"CREDITO")</f>
        <v>0</v>
      </c>
      <c r="G115" s="9">
        <f t="shared" si="12"/>
        <v>0</v>
      </c>
      <c r="H115" s="4">
        <f>SUMIFS(df_blueme_sem_parcelamento!E:E,df_blueme_sem_parcelamento!H:H,Conciliacao!A115)*(-1)</f>
        <v>0</v>
      </c>
      <c r="I115" s="4">
        <f>SUMIFS(df_blueme_com_parcelamento!J:J,df_blueme_com_parcelamento!M:M,Conciliacao!A115)*(-1)</f>
        <v>0</v>
      </c>
      <c r="J115" s="8">
        <f>SUMIFS(df_mutuos!J:J,df_mutuos!B:B,Conciliacao!A115)*(-1)</f>
        <v>0</v>
      </c>
      <c r="K115" s="10">
        <f>SUMIFS(df_extratos!I:I,df_extratos!F:F,Conciliacao!BB115,df_extratos!G:G,"DEBITO")+SUMIFS(df_extratos!I:I,df_extratos!F:F,Conciliacao!A115,df_extratos!G:G,"DEBITO")+SUMIFS(df_extratos!I:I,df_extratos!F:F,Conciliacao!BC115,df_extratos!G:G,"DEBITO")+SUMIFS(df_extratos!I:I,df_extratos!F:F,Conciliacao!BD115,df_extratos!G:G,"DEBITO")+SUMIFS(df_extratos!I:I,df_extratos!F:F,Conciliacao!BE115,df_extratos!G:G,"DEBITO")</f>
        <v>0</v>
      </c>
      <c r="L115" s="11">
        <f t="shared" si="13"/>
        <v>0</v>
      </c>
      <c r="M115" s="25">
        <f>SUMIFS(df_ajustes_conciliaco!D:D,df_ajustes_conciliaco!C:C,Conciliacao!A115)</f>
        <v>0</v>
      </c>
      <c r="N115" s="22">
        <f t="shared" si="14"/>
        <v>0</v>
      </c>
      <c r="BB115" s="20">
        <v>45771.5</v>
      </c>
      <c r="BC115" s="20">
        <v>45771.125</v>
      </c>
      <c r="BD115" s="20">
        <v>45771.541666666657</v>
      </c>
      <c r="BE115" s="20">
        <v>45771.625</v>
      </c>
    </row>
    <row r="116" spans="1:57" x14ac:dyDescent="0.3">
      <c r="A116" s="5">
        <f t="shared" si="15"/>
        <v>45772</v>
      </c>
      <c r="B116" s="3">
        <f>-SUMIFS(df_extrato_zig!G:G,df_extrato_zig!E:E,Conciliacao!A116,df_extrato_zig!D:D,"Saque")-SUMIFS(df_extrato_zig!G:G,df_extrato_zig!E:E,Conciliacao!A116,df_extrato_zig!D:D,"Antecipação")</f>
        <v>0</v>
      </c>
      <c r="C116" s="3">
        <f>SUMIFS(df_extrato_zig!E:E,df_extrato_zig!L:L,Conciliacao!A116,df_extrato_zig!F:F,"DINHEIRO")</f>
        <v>0</v>
      </c>
      <c r="D116" s="3">
        <f>SUMIFS(view_parc_agrup!H:H,view_parc_agrup!G:G,Conciliacao!A116)</f>
        <v>0</v>
      </c>
      <c r="E116" s="6">
        <f>SUMIFS(df_mutuos!I:I,df_mutuos!B:B,Conciliacao!A116)</f>
        <v>0</v>
      </c>
      <c r="F116" s="7">
        <f>SUMIFS(df_extratos!I:I,df_extratos!F:F,Conciliacao!BB116,df_extratos!G:G,"CREDITO")+SUMIFS(df_extratos!I:I,df_extratos!F:F,Conciliacao!A116,df_extratos!G:G,"CREDITO")+SUMIFS(df_extratos!I:I,df_extratos!F:F,Conciliacao!BC116,df_extratos!G:G,"CREDITO")+SUMIFS(df_extratos!I:I,df_extratos!F:F,Conciliacao!BD116,df_extratos!G:G,"CREDITO")+SUMIFS(df_extratos!I:I,df_extratos!F:F,Conciliacao!BE116,df_extratos!G:G,"CREDITO")</f>
        <v>0</v>
      </c>
      <c r="G116" s="9">
        <f t="shared" si="12"/>
        <v>0</v>
      </c>
      <c r="H116" s="4">
        <f>SUMIFS(df_blueme_sem_parcelamento!E:E,df_blueme_sem_parcelamento!H:H,Conciliacao!A116)*(-1)</f>
        <v>0</v>
      </c>
      <c r="I116" s="4">
        <f>SUMIFS(df_blueme_com_parcelamento!J:J,df_blueme_com_parcelamento!M:M,Conciliacao!A116)*(-1)</f>
        <v>0</v>
      </c>
      <c r="J116" s="8">
        <f>SUMIFS(df_mutuos!J:J,df_mutuos!B:B,Conciliacao!A116)*(-1)</f>
        <v>0</v>
      </c>
      <c r="K116" s="10">
        <f>SUMIFS(df_extratos!I:I,df_extratos!F:F,Conciliacao!BB116,df_extratos!G:G,"DEBITO")+SUMIFS(df_extratos!I:I,df_extratos!F:F,Conciliacao!A116,df_extratos!G:G,"DEBITO")+SUMIFS(df_extratos!I:I,df_extratos!F:F,Conciliacao!BC116,df_extratos!G:G,"DEBITO")+SUMIFS(df_extratos!I:I,df_extratos!F:F,Conciliacao!BD116,df_extratos!G:G,"DEBITO")+SUMIFS(df_extratos!I:I,df_extratos!F:F,Conciliacao!BE116,df_extratos!G:G,"DEBITO")</f>
        <v>0</v>
      </c>
      <c r="L116" s="11">
        <f t="shared" si="13"/>
        <v>0</v>
      </c>
      <c r="M116" s="25">
        <f>SUMIFS(df_ajustes_conciliaco!D:D,df_ajustes_conciliaco!C:C,Conciliacao!A116)</f>
        <v>0</v>
      </c>
      <c r="N116" s="22">
        <f t="shared" si="14"/>
        <v>0</v>
      </c>
      <c r="BB116" s="20">
        <v>45772.5</v>
      </c>
      <c r="BC116" s="20">
        <v>45772.125</v>
      </c>
      <c r="BD116" s="20">
        <v>45772.541666666657</v>
      </c>
      <c r="BE116" s="20">
        <v>45772.625</v>
      </c>
    </row>
    <row r="117" spans="1:57" x14ac:dyDescent="0.3">
      <c r="A117" s="5">
        <f t="shared" si="15"/>
        <v>45773</v>
      </c>
      <c r="B117" s="3">
        <f>-SUMIFS(df_extrato_zig!G:G,df_extrato_zig!E:E,Conciliacao!A117,df_extrato_zig!D:D,"Saque")-SUMIFS(df_extrato_zig!G:G,df_extrato_zig!E:E,Conciliacao!A117,df_extrato_zig!D:D,"Antecipação")</f>
        <v>0</v>
      </c>
      <c r="C117" s="3">
        <f>SUMIFS(df_extrato_zig!E:E,df_extrato_zig!L:L,Conciliacao!A117,df_extrato_zig!F:F,"DINHEIRO")</f>
        <v>0</v>
      </c>
      <c r="D117" s="3">
        <f>SUMIFS(view_parc_agrup!H:H,view_parc_agrup!G:G,Conciliacao!A117)</f>
        <v>0</v>
      </c>
      <c r="E117" s="6">
        <f>SUMIFS(df_mutuos!I:I,df_mutuos!B:B,Conciliacao!A117)</f>
        <v>0</v>
      </c>
      <c r="F117" s="7">
        <f>SUMIFS(df_extratos!I:I,df_extratos!F:F,Conciliacao!BB117,df_extratos!G:G,"CREDITO")+SUMIFS(df_extratos!I:I,df_extratos!F:F,Conciliacao!A117,df_extratos!G:G,"CREDITO")+SUMIFS(df_extratos!I:I,df_extratos!F:F,Conciliacao!BC117,df_extratos!G:G,"CREDITO")+SUMIFS(df_extratos!I:I,df_extratos!F:F,Conciliacao!BD117,df_extratos!G:G,"CREDITO")+SUMIFS(df_extratos!I:I,df_extratos!F:F,Conciliacao!BE117,df_extratos!G:G,"CREDITO")</f>
        <v>0</v>
      </c>
      <c r="G117" s="9">
        <f t="shared" si="12"/>
        <v>0</v>
      </c>
      <c r="H117" s="4">
        <f>SUMIFS(df_blueme_sem_parcelamento!E:E,df_blueme_sem_parcelamento!H:H,Conciliacao!A117)*(-1)</f>
        <v>0</v>
      </c>
      <c r="I117" s="4">
        <f>SUMIFS(df_blueme_com_parcelamento!J:J,df_blueme_com_parcelamento!M:M,Conciliacao!A117)*(-1)</f>
        <v>0</v>
      </c>
      <c r="J117" s="8">
        <f>SUMIFS(df_mutuos!J:J,df_mutuos!B:B,Conciliacao!A117)*(-1)</f>
        <v>0</v>
      </c>
      <c r="K117" s="10">
        <f>SUMIFS(df_extratos!I:I,df_extratos!F:F,Conciliacao!BB117,df_extratos!G:G,"DEBITO")+SUMIFS(df_extratos!I:I,df_extratos!F:F,Conciliacao!A117,df_extratos!G:G,"DEBITO")+SUMIFS(df_extratos!I:I,df_extratos!F:F,Conciliacao!BC117,df_extratos!G:G,"DEBITO")+SUMIFS(df_extratos!I:I,df_extratos!F:F,Conciliacao!BD117,df_extratos!G:G,"DEBITO")+SUMIFS(df_extratos!I:I,df_extratos!F:F,Conciliacao!BE117,df_extratos!G:G,"DEBITO")</f>
        <v>0</v>
      </c>
      <c r="L117" s="11">
        <f t="shared" si="13"/>
        <v>0</v>
      </c>
      <c r="M117" s="25">
        <f>SUMIFS(df_ajustes_conciliaco!D:D,df_ajustes_conciliaco!C:C,Conciliacao!A117)</f>
        <v>0</v>
      </c>
      <c r="N117" s="22">
        <f t="shared" si="14"/>
        <v>0</v>
      </c>
      <c r="BB117" s="20">
        <v>45773.5</v>
      </c>
      <c r="BC117" s="20">
        <v>45773.125</v>
      </c>
      <c r="BD117" s="20">
        <v>45773.541666666657</v>
      </c>
      <c r="BE117" s="20">
        <v>45773.625</v>
      </c>
    </row>
    <row r="118" spans="1:57" x14ac:dyDescent="0.3">
      <c r="A118" s="5">
        <f t="shared" si="15"/>
        <v>45774</v>
      </c>
      <c r="B118" s="3">
        <f>-SUMIFS(df_extrato_zig!G:G,df_extrato_zig!E:E,Conciliacao!A118,df_extrato_zig!D:D,"Saque")-SUMIFS(df_extrato_zig!G:G,df_extrato_zig!E:E,Conciliacao!A118,df_extrato_zig!D:D,"Antecipação")</f>
        <v>0</v>
      </c>
      <c r="C118" s="3">
        <f>SUMIFS(df_extrato_zig!E:E,df_extrato_zig!L:L,Conciliacao!A118,df_extrato_zig!F:F,"DINHEIRO")</f>
        <v>0</v>
      </c>
      <c r="D118" s="3">
        <f>SUMIFS(view_parc_agrup!H:H,view_parc_agrup!G:G,Conciliacao!A118)</f>
        <v>0</v>
      </c>
      <c r="E118" s="6">
        <f>SUMIFS(df_mutuos!I:I,df_mutuos!B:B,Conciliacao!A118)</f>
        <v>0</v>
      </c>
      <c r="F118" s="7">
        <f>SUMIFS(df_extratos!I:I,df_extratos!F:F,Conciliacao!BB118,df_extratos!G:G,"CREDITO")+SUMIFS(df_extratos!I:I,df_extratos!F:F,Conciliacao!A118,df_extratos!G:G,"CREDITO")+SUMIFS(df_extratos!I:I,df_extratos!F:F,Conciliacao!BC118,df_extratos!G:G,"CREDITO")+SUMIFS(df_extratos!I:I,df_extratos!F:F,Conciliacao!BD118,df_extratos!G:G,"CREDITO")+SUMIFS(df_extratos!I:I,df_extratos!F:F,Conciliacao!BE118,df_extratos!G:G,"CREDITO")</f>
        <v>0</v>
      </c>
      <c r="G118" s="9">
        <f t="shared" si="12"/>
        <v>0</v>
      </c>
      <c r="H118" s="4">
        <f>SUMIFS(df_blueme_sem_parcelamento!E:E,df_blueme_sem_parcelamento!H:H,Conciliacao!A118)*(-1)</f>
        <v>0</v>
      </c>
      <c r="I118" s="4">
        <f>SUMIFS(df_blueme_com_parcelamento!J:J,df_blueme_com_parcelamento!M:M,Conciliacao!A118)*(-1)</f>
        <v>0</v>
      </c>
      <c r="J118" s="8">
        <f>SUMIFS(df_mutuos!J:J,df_mutuos!B:B,Conciliacao!A118)*(-1)</f>
        <v>0</v>
      </c>
      <c r="K118" s="10">
        <f>SUMIFS(df_extratos!I:I,df_extratos!F:F,Conciliacao!BB118,df_extratos!G:G,"DEBITO")+SUMIFS(df_extratos!I:I,df_extratos!F:F,Conciliacao!A118,df_extratos!G:G,"DEBITO")+SUMIFS(df_extratos!I:I,df_extratos!F:F,Conciliacao!BC118,df_extratos!G:G,"DEBITO")+SUMIFS(df_extratos!I:I,df_extratos!F:F,Conciliacao!BD118,df_extratos!G:G,"DEBITO")+SUMIFS(df_extratos!I:I,df_extratos!F:F,Conciliacao!BE118,df_extratos!G:G,"DEBITO")</f>
        <v>0</v>
      </c>
      <c r="L118" s="11">
        <f t="shared" si="13"/>
        <v>0</v>
      </c>
      <c r="M118" s="25">
        <f>SUMIFS(df_ajustes_conciliaco!D:D,df_ajustes_conciliaco!C:C,Conciliacao!A118)</f>
        <v>0</v>
      </c>
      <c r="N118" s="22">
        <f t="shared" si="14"/>
        <v>0</v>
      </c>
      <c r="BB118" s="20">
        <v>45774.5</v>
      </c>
      <c r="BC118" s="20">
        <v>45774.125</v>
      </c>
      <c r="BD118" s="20">
        <v>45774.541666666657</v>
      </c>
      <c r="BE118" s="20">
        <v>45774.625</v>
      </c>
    </row>
    <row r="119" spans="1:57" x14ac:dyDescent="0.3">
      <c r="A119" s="5">
        <f t="shared" si="15"/>
        <v>45775</v>
      </c>
      <c r="B119" s="3">
        <f>-SUMIFS(df_extrato_zig!G:G,df_extrato_zig!E:E,Conciliacao!A119,df_extrato_zig!D:D,"Saque")-SUMIFS(df_extrato_zig!G:G,df_extrato_zig!E:E,Conciliacao!A119,df_extrato_zig!D:D,"Antecipação")</f>
        <v>0</v>
      </c>
      <c r="C119" s="3">
        <f>SUMIFS(df_extrato_zig!E:E,df_extrato_zig!L:L,Conciliacao!A119,df_extrato_zig!F:F,"DINHEIRO")</f>
        <v>0</v>
      </c>
      <c r="D119" s="3">
        <f>SUMIFS(view_parc_agrup!H:H,view_parc_agrup!G:G,Conciliacao!A119)</f>
        <v>0</v>
      </c>
      <c r="E119" s="6">
        <f>SUMIFS(df_mutuos!I:I,df_mutuos!B:B,Conciliacao!A119)</f>
        <v>0</v>
      </c>
      <c r="F119" s="7">
        <f>SUMIFS(df_extratos!I:I,df_extratos!F:F,Conciliacao!BB119,df_extratos!G:G,"CREDITO")+SUMIFS(df_extratos!I:I,df_extratos!F:F,Conciliacao!A119,df_extratos!G:G,"CREDITO")+SUMIFS(df_extratos!I:I,df_extratos!F:F,Conciliacao!BC119,df_extratos!G:G,"CREDITO")+SUMIFS(df_extratos!I:I,df_extratos!F:F,Conciliacao!BD119,df_extratos!G:G,"CREDITO")+SUMIFS(df_extratos!I:I,df_extratos!F:F,Conciliacao!BE119,df_extratos!G:G,"CREDITO")</f>
        <v>0</v>
      </c>
      <c r="G119" s="9">
        <f t="shared" si="12"/>
        <v>0</v>
      </c>
      <c r="H119" s="4">
        <f>SUMIFS(df_blueme_sem_parcelamento!E:E,df_blueme_sem_parcelamento!H:H,Conciliacao!A119)*(-1)</f>
        <v>0</v>
      </c>
      <c r="I119" s="4">
        <f>SUMIFS(df_blueme_com_parcelamento!J:J,df_blueme_com_parcelamento!M:M,Conciliacao!A119)*(-1)</f>
        <v>0</v>
      </c>
      <c r="J119" s="8">
        <f>SUMIFS(df_mutuos!J:J,df_mutuos!B:B,Conciliacao!A119)*(-1)</f>
        <v>0</v>
      </c>
      <c r="K119" s="10">
        <f>SUMIFS(df_extratos!I:I,df_extratos!F:F,Conciliacao!BB119,df_extratos!G:G,"DEBITO")+SUMIFS(df_extratos!I:I,df_extratos!F:F,Conciliacao!A119,df_extratos!G:G,"DEBITO")+SUMIFS(df_extratos!I:I,df_extratos!F:F,Conciliacao!BC119,df_extratos!G:G,"DEBITO")+SUMIFS(df_extratos!I:I,df_extratos!F:F,Conciliacao!BD119,df_extratos!G:G,"DEBITO")+SUMIFS(df_extratos!I:I,df_extratos!F:F,Conciliacao!BE119,df_extratos!G:G,"DEBITO")</f>
        <v>0</v>
      </c>
      <c r="L119" s="11">
        <f t="shared" si="13"/>
        <v>0</v>
      </c>
      <c r="M119" s="25">
        <f>SUMIFS(df_ajustes_conciliaco!D:D,df_ajustes_conciliaco!C:C,Conciliacao!A119)</f>
        <v>0</v>
      </c>
      <c r="N119" s="22">
        <f t="shared" si="14"/>
        <v>0</v>
      </c>
      <c r="BB119" s="20">
        <v>45775.5</v>
      </c>
      <c r="BC119" s="20">
        <v>45775.125</v>
      </c>
      <c r="BD119" s="20">
        <v>45775.541666666657</v>
      </c>
      <c r="BE119" s="20">
        <v>45775.625</v>
      </c>
    </row>
    <row r="120" spans="1:57" x14ac:dyDescent="0.3">
      <c r="A120" s="5">
        <f t="shared" si="15"/>
        <v>45776</v>
      </c>
      <c r="B120" s="3">
        <f>-SUMIFS(df_extrato_zig!G:G,df_extrato_zig!E:E,Conciliacao!A120,df_extrato_zig!D:D,"Saque")-SUMIFS(df_extrato_zig!G:G,df_extrato_zig!E:E,Conciliacao!A120,df_extrato_zig!D:D,"Antecipação")</f>
        <v>0</v>
      </c>
      <c r="C120" s="3">
        <f>SUMIFS(df_extrato_zig!E:E,df_extrato_zig!L:L,Conciliacao!A120,df_extrato_zig!F:F,"DINHEIRO")</f>
        <v>0</v>
      </c>
      <c r="D120" s="3">
        <f>SUMIFS(view_parc_agrup!H:H,view_parc_agrup!G:G,Conciliacao!A120)</f>
        <v>0</v>
      </c>
      <c r="E120" s="6">
        <f>SUMIFS(df_mutuos!I:I,df_mutuos!B:B,Conciliacao!A120)</f>
        <v>0</v>
      </c>
      <c r="F120" s="7">
        <f>SUMIFS(df_extratos!I:I,df_extratos!F:F,Conciliacao!BB120,df_extratos!G:G,"CREDITO")+SUMIFS(df_extratos!I:I,df_extratos!F:F,Conciliacao!A120,df_extratos!G:G,"CREDITO")+SUMIFS(df_extratos!I:I,df_extratos!F:F,Conciliacao!BC120,df_extratos!G:G,"CREDITO")+SUMIFS(df_extratos!I:I,df_extratos!F:F,Conciliacao!BD120,df_extratos!G:G,"CREDITO")+SUMIFS(df_extratos!I:I,df_extratos!F:F,Conciliacao!BE120,df_extratos!G:G,"CREDITO")</f>
        <v>0</v>
      </c>
      <c r="G120" s="9">
        <f t="shared" si="12"/>
        <v>0</v>
      </c>
      <c r="H120" s="4">
        <f>SUMIFS(df_blueme_sem_parcelamento!E:E,df_blueme_sem_parcelamento!H:H,Conciliacao!A120)*(-1)</f>
        <v>0</v>
      </c>
      <c r="I120" s="4">
        <f>SUMIFS(df_blueme_com_parcelamento!J:J,df_blueme_com_parcelamento!M:M,Conciliacao!A120)*(-1)</f>
        <v>0</v>
      </c>
      <c r="J120" s="8">
        <f>SUMIFS(df_mutuos!J:J,df_mutuos!B:B,Conciliacao!A120)*(-1)</f>
        <v>0</v>
      </c>
      <c r="K120" s="10">
        <f>SUMIFS(df_extratos!I:I,df_extratos!F:F,Conciliacao!BB120,df_extratos!G:G,"DEBITO")+SUMIFS(df_extratos!I:I,df_extratos!F:F,Conciliacao!A120,df_extratos!G:G,"DEBITO")+SUMIFS(df_extratos!I:I,df_extratos!F:F,Conciliacao!BC120,df_extratos!G:G,"DEBITO")+SUMIFS(df_extratos!I:I,df_extratos!F:F,Conciliacao!BD120,df_extratos!G:G,"DEBITO")+SUMIFS(df_extratos!I:I,df_extratos!F:F,Conciliacao!BE120,df_extratos!G:G,"DEBITO")</f>
        <v>0</v>
      </c>
      <c r="L120" s="11">
        <f t="shared" si="13"/>
        <v>0</v>
      </c>
      <c r="M120" s="25">
        <f>SUMIFS(df_ajustes_conciliaco!D:D,df_ajustes_conciliaco!C:C,Conciliacao!A120)</f>
        <v>0</v>
      </c>
      <c r="N120" s="22">
        <f t="shared" si="14"/>
        <v>0</v>
      </c>
      <c r="BB120" s="20">
        <v>45776.5</v>
      </c>
      <c r="BC120" s="20">
        <v>45776.125</v>
      </c>
      <c r="BD120" s="20">
        <v>45776.541666666657</v>
      </c>
      <c r="BE120" s="20">
        <v>45776.625</v>
      </c>
    </row>
    <row r="121" spans="1:57" x14ac:dyDescent="0.3">
      <c r="A121" s="5">
        <f t="shared" si="15"/>
        <v>45777</v>
      </c>
      <c r="B121" s="3">
        <f>-SUMIFS(df_extrato_zig!G:G,df_extrato_zig!E:E,Conciliacao!A121,df_extrato_zig!D:D,"Saque")-SUMIFS(df_extrato_zig!G:G,df_extrato_zig!E:E,Conciliacao!A121,df_extrato_zig!D:D,"Antecipação")</f>
        <v>0</v>
      </c>
      <c r="C121" s="3">
        <f>SUMIFS(df_extrato_zig!E:E,df_extrato_zig!L:L,Conciliacao!A121,df_extrato_zig!F:F,"DINHEIRO")</f>
        <v>0</v>
      </c>
      <c r="D121" s="3">
        <f>SUMIFS(view_parc_agrup!H:H,view_parc_agrup!G:G,Conciliacao!A121)</f>
        <v>0</v>
      </c>
      <c r="E121" s="6">
        <f>SUMIFS(df_mutuos!I:I,df_mutuos!B:B,Conciliacao!A121)</f>
        <v>0</v>
      </c>
      <c r="F121" s="7">
        <f>SUMIFS(df_extratos!I:I,df_extratos!F:F,Conciliacao!BB121,df_extratos!G:G,"CREDITO")+SUMIFS(df_extratos!I:I,df_extratos!F:F,Conciliacao!A121,df_extratos!G:G,"CREDITO")+SUMIFS(df_extratos!I:I,df_extratos!F:F,Conciliacao!BC121,df_extratos!G:G,"CREDITO")+SUMIFS(df_extratos!I:I,df_extratos!F:F,Conciliacao!BD121,df_extratos!G:G,"CREDITO")+SUMIFS(df_extratos!I:I,df_extratos!F:F,Conciliacao!BE121,df_extratos!G:G,"CREDITO")</f>
        <v>0</v>
      </c>
      <c r="G121" s="9">
        <f t="shared" si="12"/>
        <v>0</v>
      </c>
      <c r="H121" s="4">
        <f>SUMIFS(df_blueme_sem_parcelamento!E:E,df_blueme_sem_parcelamento!H:H,Conciliacao!A121)*(-1)</f>
        <v>0</v>
      </c>
      <c r="I121" s="4">
        <f>SUMIFS(df_blueme_com_parcelamento!J:J,df_blueme_com_parcelamento!M:M,Conciliacao!A121)*(-1)</f>
        <v>0</v>
      </c>
      <c r="J121" s="8">
        <f>SUMIFS(df_mutuos!J:J,df_mutuos!B:B,Conciliacao!A121)*(-1)</f>
        <v>0</v>
      </c>
      <c r="K121" s="10">
        <f>SUMIFS(df_extratos!I:I,df_extratos!F:F,Conciliacao!BB121,df_extratos!G:G,"DEBITO")+SUMIFS(df_extratos!I:I,df_extratos!F:F,Conciliacao!A121,df_extratos!G:G,"DEBITO")+SUMIFS(df_extratos!I:I,df_extratos!F:F,Conciliacao!BC121,df_extratos!G:G,"DEBITO")+SUMIFS(df_extratos!I:I,df_extratos!F:F,Conciliacao!BD121,df_extratos!G:G,"DEBITO")+SUMIFS(df_extratos!I:I,df_extratos!F:F,Conciliacao!BE121,df_extratos!G:G,"DEBITO")</f>
        <v>0</v>
      </c>
      <c r="L121" s="11">
        <f t="shared" si="13"/>
        <v>0</v>
      </c>
      <c r="M121" s="25">
        <f>SUMIFS(df_ajustes_conciliaco!D:D,df_ajustes_conciliaco!C:C,Conciliacao!A121)</f>
        <v>0</v>
      </c>
      <c r="N121" s="22">
        <f t="shared" si="14"/>
        <v>0</v>
      </c>
      <c r="BB121" s="20">
        <v>45777.5</v>
      </c>
      <c r="BC121" s="20">
        <v>45777.125</v>
      </c>
      <c r="BD121" s="20">
        <v>45777.541666666657</v>
      </c>
      <c r="BE121" s="20">
        <v>45777.625</v>
      </c>
    </row>
    <row r="122" spans="1:57" x14ac:dyDescent="0.3">
      <c r="BB122" s="20">
        <v>45778.5</v>
      </c>
      <c r="BC122" s="20">
        <v>45778.125</v>
      </c>
      <c r="BD122" s="20">
        <v>45778.541666666657</v>
      </c>
      <c r="BE122" s="20">
        <v>45778.625</v>
      </c>
    </row>
    <row r="123" spans="1:57" x14ac:dyDescent="0.3">
      <c r="BB123" s="20">
        <v>45779.5</v>
      </c>
      <c r="BC123" s="20">
        <v>45779.125</v>
      </c>
      <c r="BD123" s="20">
        <v>45779.541666666657</v>
      </c>
      <c r="BE123" s="20">
        <v>45779.625</v>
      </c>
    </row>
    <row r="124" spans="1:57" x14ac:dyDescent="0.3">
      <c r="BB124" s="20">
        <v>45780.5</v>
      </c>
      <c r="BC124" s="20">
        <v>45780.125</v>
      </c>
      <c r="BD124" s="20">
        <v>45780.541666666657</v>
      </c>
      <c r="BE124" s="20">
        <v>45780.625</v>
      </c>
    </row>
    <row r="125" spans="1:57" x14ac:dyDescent="0.3">
      <c r="BB125" s="20">
        <v>45781.5</v>
      </c>
      <c r="BC125" s="20">
        <v>45781.125</v>
      </c>
      <c r="BD125" s="20">
        <v>45781.541666666657</v>
      </c>
      <c r="BE125" s="20">
        <v>45781.625</v>
      </c>
    </row>
    <row r="126" spans="1:57" x14ac:dyDescent="0.3">
      <c r="BB126" s="20">
        <v>45782.5</v>
      </c>
      <c r="BC126" s="20">
        <v>45782.125</v>
      </c>
      <c r="BD126" s="20">
        <v>45782.541666666657</v>
      </c>
      <c r="BE126" s="20">
        <v>45782.625</v>
      </c>
    </row>
    <row r="127" spans="1:57" x14ac:dyDescent="0.3">
      <c r="BB127" s="20">
        <v>45783.5</v>
      </c>
      <c r="BC127" s="20">
        <v>45783.125</v>
      </c>
      <c r="BD127" s="20">
        <v>45783.541666666657</v>
      </c>
      <c r="BE127" s="20">
        <v>45783.625</v>
      </c>
    </row>
    <row r="128" spans="1:57" x14ac:dyDescent="0.3">
      <c r="BB128" s="20">
        <v>45784.5</v>
      </c>
      <c r="BC128" s="20">
        <v>45784.125</v>
      </c>
      <c r="BD128" s="20">
        <v>45784.541666666657</v>
      </c>
      <c r="BE128" s="20">
        <v>45784.625</v>
      </c>
    </row>
    <row r="129" spans="54:57" x14ac:dyDescent="0.3">
      <c r="BB129" s="20">
        <v>45785.5</v>
      </c>
      <c r="BC129" s="20">
        <v>45785.125</v>
      </c>
      <c r="BD129" s="20">
        <v>45785.541666666657</v>
      </c>
      <c r="BE129" s="20">
        <v>45785.625</v>
      </c>
    </row>
    <row r="130" spans="54:57" x14ac:dyDescent="0.3">
      <c r="BB130" s="20">
        <v>45786.5</v>
      </c>
      <c r="BC130" s="20">
        <v>45786.125</v>
      </c>
      <c r="BD130" s="20">
        <v>45786.541666666657</v>
      </c>
      <c r="BE130" s="20">
        <v>45786.625</v>
      </c>
    </row>
    <row r="131" spans="54:57" x14ac:dyDescent="0.3">
      <c r="BB131" s="20">
        <v>45787.5</v>
      </c>
      <c r="BC131" s="20">
        <v>45787.125</v>
      </c>
      <c r="BD131" s="20">
        <v>45787.541666666657</v>
      </c>
      <c r="BE131" s="20">
        <v>45787.625</v>
      </c>
    </row>
    <row r="132" spans="54:57" x14ac:dyDescent="0.3">
      <c r="BB132" s="20">
        <v>45788.5</v>
      </c>
      <c r="BC132" s="20">
        <v>45788.125</v>
      </c>
      <c r="BD132" s="20">
        <v>45788.541666666657</v>
      </c>
      <c r="BE132" s="20">
        <v>45788.625</v>
      </c>
    </row>
    <row r="133" spans="54:57" x14ac:dyDescent="0.3">
      <c r="BB133" s="20">
        <v>45789.5</v>
      </c>
      <c r="BC133" s="20">
        <v>45789.125</v>
      </c>
      <c r="BD133" s="20">
        <v>45789.541666666657</v>
      </c>
      <c r="BE133" s="20">
        <v>45789.625</v>
      </c>
    </row>
    <row r="134" spans="54:57" x14ac:dyDescent="0.3">
      <c r="BB134" s="20">
        <v>45790.5</v>
      </c>
      <c r="BC134" s="20">
        <v>45790.125</v>
      </c>
      <c r="BD134" s="20">
        <v>45790.541666666657</v>
      </c>
      <c r="BE134" s="20">
        <v>45790.625</v>
      </c>
    </row>
    <row r="135" spans="54:57" x14ac:dyDescent="0.3">
      <c r="BB135" s="20">
        <v>45791.5</v>
      </c>
      <c r="BC135" s="20">
        <v>45791.125</v>
      </c>
      <c r="BD135" s="20">
        <v>45791.541666666657</v>
      </c>
      <c r="BE135" s="20">
        <v>45791.625</v>
      </c>
    </row>
    <row r="136" spans="54:57" x14ac:dyDescent="0.3">
      <c r="BB136" s="20">
        <v>45792.5</v>
      </c>
      <c r="BC136" s="20">
        <v>45792.125</v>
      </c>
      <c r="BD136" s="20">
        <v>45792.541666666657</v>
      </c>
      <c r="BE136" s="20">
        <v>45792.625</v>
      </c>
    </row>
    <row r="137" spans="54:57" x14ac:dyDescent="0.3">
      <c r="BB137" s="20">
        <v>45793.5</v>
      </c>
      <c r="BC137" s="20">
        <v>45793.125</v>
      </c>
      <c r="BD137" s="20">
        <v>45793.541666666657</v>
      </c>
      <c r="BE137" s="20">
        <v>45793.625</v>
      </c>
    </row>
    <row r="138" spans="54:57" x14ac:dyDescent="0.3">
      <c r="BB138" s="20">
        <v>45794.5</v>
      </c>
      <c r="BC138" s="20">
        <v>45794.125</v>
      </c>
      <c r="BD138" s="20">
        <v>45794.541666666657</v>
      </c>
      <c r="BE138" s="20">
        <v>45794.625</v>
      </c>
    </row>
    <row r="139" spans="54:57" x14ac:dyDescent="0.3">
      <c r="BB139" s="20">
        <v>45795.5</v>
      </c>
      <c r="BC139" s="20">
        <v>45795.125</v>
      </c>
      <c r="BD139" s="20">
        <v>45795.541666666657</v>
      </c>
      <c r="BE139" s="20">
        <v>45795.625</v>
      </c>
    </row>
    <row r="140" spans="54:57" x14ac:dyDescent="0.3">
      <c r="BB140" s="20">
        <v>45796.5</v>
      </c>
      <c r="BC140" s="20">
        <v>45796.125</v>
      </c>
      <c r="BD140" s="20">
        <v>45796.541666666657</v>
      </c>
      <c r="BE140" s="20">
        <v>45796.625</v>
      </c>
    </row>
    <row r="141" spans="54:57" x14ac:dyDescent="0.3">
      <c r="BB141" s="20">
        <v>45797.5</v>
      </c>
      <c r="BC141" s="20">
        <v>45797.125</v>
      </c>
      <c r="BD141" s="20">
        <v>45797.541666666657</v>
      </c>
      <c r="BE141" s="20">
        <v>45797.625</v>
      </c>
    </row>
    <row r="142" spans="54:57" x14ac:dyDescent="0.3">
      <c r="BB142" s="20">
        <v>45798.5</v>
      </c>
      <c r="BC142" s="20">
        <v>45798.125</v>
      </c>
      <c r="BD142" s="20">
        <v>45798.541666666657</v>
      </c>
      <c r="BE142" s="20">
        <v>45798.625</v>
      </c>
    </row>
    <row r="143" spans="54:57" x14ac:dyDescent="0.3">
      <c r="BB143" s="20">
        <v>45799.5</v>
      </c>
      <c r="BC143" s="20">
        <v>45799.125</v>
      </c>
      <c r="BD143" s="20">
        <v>45799.541666666657</v>
      </c>
      <c r="BE143" s="20">
        <v>45799.625</v>
      </c>
    </row>
    <row r="144" spans="54:57" x14ac:dyDescent="0.3">
      <c r="BB144" s="20">
        <v>45800.5</v>
      </c>
      <c r="BC144" s="20">
        <v>45800.125</v>
      </c>
      <c r="BD144" s="20">
        <v>45800.541666666657</v>
      </c>
      <c r="BE144" s="20">
        <v>45800.625</v>
      </c>
    </row>
    <row r="145" spans="54:57" x14ac:dyDescent="0.3">
      <c r="BB145" s="20">
        <v>45801.5</v>
      </c>
      <c r="BC145" s="20">
        <v>45801.125</v>
      </c>
      <c r="BD145" s="20">
        <v>45801.541666666657</v>
      </c>
      <c r="BE145" s="20">
        <v>45801.625</v>
      </c>
    </row>
    <row r="146" spans="54:57" x14ac:dyDescent="0.3">
      <c r="BB146" s="20">
        <v>45802.5</v>
      </c>
      <c r="BC146" s="20">
        <v>45802.125</v>
      </c>
      <c r="BD146" s="20">
        <v>45802.541666666657</v>
      </c>
      <c r="BE146" s="20">
        <v>45802.625</v>
      </c>
    </row>
    <row r="147" spans="54:57" x14ac:dyDescent="0.3">
      <c r="BB147" s="20">
        <v>45803.5</v>
      </c>
      <c r="BC147" s="20">
        <v>45803.125</v>
      </c>
      <c r="BD147" s="20">
        <v>45803.541666666657</v>
      </c>
      <c r="BE147" s="20">
        <v>45803.625</v>
      </c>
    </row>
    <row r="148" spans="54:57" x14ac:dyDescent="0.3">
      <c r="BB148" s="20">
        <v>45804.5</v>
      </c>
      <c r="BC148" s="20">
        <v>45804.125</v>
      </c>
      <c r="BD148" s="20">
        <v>45804.541666666657</v>
      </c>
      <c r="BE148" s="20">
        <v>45804.625</v>
      </c>
    </row>
    <row r="149" spans="54:57" x14ac:dyDescent="0.3">
      <c r="BB149" s="20">
        <v>45805.5</v>
      </c>
      <c r="BC149" s="20">
        <v>45805.125</v>
      </c>
      <c r="BD149" s="20">
        <v>45805.541666666657</v>
      </c>
      <c r="BE149" s="20">
        <v>45805.625</v>
      </c>
    </row>
    <row r="150" spans="54:57" x14ac:dyDescent="0.3">
      <c r="BB150" s="20">
        <v>45806.5</v>
      </c>
      <c r="BC150" s="20">
        <v>45806.125</v>
      </c>
      <c r="BD150" s="20">
        <v>45806.541666666657</v>
      </c>
      <c r="BE150" s="20">
        <v>45806.625</v>
      </c>
    </row>
    <row r="151" spans="54:57" x14ac:dyDescent="0.3">
      <c r="BB151" s="20">
        <v>45807.5</v>
      </c>
      <c r="BC151" s="20">
        <v>45807.125</v>
      </c>
      <c r="BD151" s="20">
        <v>45807.541666666657</v>
      </c>
      <c r="BE151" s="20">
        <v>45807.625</v>
      </c>
    </row>
    <row r="152" spans="54:57" x14ac:dyDescent="0.3">
      <c r="BB152" s="20">
        <v>45808.5</v>
      </c>
      <c r="BC152" s="20">
        <v>45808.125</v>
      </c>
      <c r="BD152" s="20">
        <v>45808.541666666657</v>
      </c>
      <c r="BE152" s="20">
        <v>45808.625</v>
      </c>
    </row>
    <row r="153" spans="54:57" x14ac:dyDescent="0.3">
      <c r="BB153" s="20">
        <v>45809.5</v>
      </c>
      <c r="BC153" s="20">
        <v>45809.125</v>
      </c>
      <c r="BD153" s="20">
        <v>45809.541666666657</v>
      </c>
      <c r="BE153" s="20">
        <v>45809.625</v>
      </c>
    </row>
    <row r="154" spans="54:57" x14ac:dyDescent="0.3">
      <c r="BB154" s="20">
        <v>45810.5</v>
      </c>
      <c r="BC154" s="20">
        <v>45810.125</v>
      </c>
      <c r="BD154" s="20">
        <v>45810.541666666657</v>
      </c>
      <c r="BE154" s="20">
        <v>45810.625</v>
      </c>
    </row>
    <row r="155" spans="54:57" x14ac:dyDescent="0.3">
      <c r="BB155" s="20">
        <v>45811.5</v>
      </c>
      <c r="BC155" s="20">
        <v>45811.125</v>
      </c>
      <c r="BD155" s="20">
        <v>45811.541666666657</v>
      </c>
      <c r="BE155" s="20">
        <v>45811.625</v>
      </c>
    </row>
    <row r="156" spans="54:57" x14ac:dyDescent="0.3">
      <c r="BB156" s="20">
        <v>45812.5</v>
      </c>
      <c r="BC156" s="20">
        <v>45812.125</v>
      </c>
      <c r="BD156" s="20">
        <v>45812.541666666657</v>
      </c>
      <c r="BE156" s="20">
        <v>45812.625</v>
      </c>
    </row>
    <row r="157" spans="54:57" x14ac:dyDescent="0.3">
      <c r="BB157" s="20">
        <v>45813.5</v>
      </c>
      <c r="BC157" s="20">
        <v>45813.125</v>
      </c>
      <c r="BD157" s="20">
        <v>45813.541666666657</v>
      </c>
      <c r="BE157" s="20">
        <v>45813.625</v>
      </c>
    </row>
    <row r="158" spans="54:57" x14ac:dyDescent="0.3">
      <c r="BB158" s="20">
        <v>45814.5</v>
      </c>
      <c r="BC158" s="20">
        <v>45814.125</v>
      </c>
      <c r="BD158" s="20">
        <v>45814.541666666657</v>
      </c>
      <c r="BE158" s="20">
        <v>45814.625</v>
      </c>
    </row>
    <row r="159" spans="54:57" x14ac:dyDescent="0.3">
      <c r="BB159" s="20">
        <v>45815.5</v>
      </c>
      <c r="BC159" s="20">
        <v>45815.125</v>
      </c>
      <c r="BD159" s="20">
        <v>45815.541666666657</v>
      </c>
      <c r="BE159" s="20">
        <v>45815.625</v>
      </c>
    </row>
    <row r="160" spans="54:57" x14ac:dyDescent="0.3">
      <c r="BB160" s="20">
        <v>45816.5</v>
      </c>
      <c r="BC160" s="20">
        <v>45816.125</v>
      </c>
      <c r="BD160" s="20">
        <v>45816.541666666657</v>
      </c>
      <c r="BE160" s="20">
        <v>45816.625</v>
      </c>
    </row>
    <row r="161" spans="54:57" x14ac:dyDescent="0.3">
      <c r="BB161" s="20">
        <v>45817.5</v>
      </c>
      <c r="BC161" s="20">
        <v>45817.125</v>
      </c>
      <c r="BD161" s="20">
        <v>45817.541666666657</v>
      </c>
      <c r="BE161" s="20">
        <v>45817.625</v>
      </c>
    </row>
    <row r="162" spans="54:57" x14ac:dyDescent="0.3">
      <c r="BB162" s="20">
        <v>45818.5</v>
      </c>
      <c r="BC162" s="20">
        <v>45818.125</v>
      </c>
      <c r="BD162" s="20">
        <v>45818.541666666657</v>
      </c>
      <c r="BE162" s="20">
        <v>45818.625</v>
      </c>
    </row>
    <row r="163" spans="54:57" x14ac:dyDescent="0.3">
      <c r="BB163" s="20">
        <v>45819.5</v>
      </c>
      <c r="BC163" s="20">
        <v>45819.125</v>
      </c>
      <c r="BD163" s="20">
        <v>45819.541666666657</v>
      </c>
      <c r="BE163" s="20">
        <v>45819.625</v>
      </c>
    </row>
    <row r="164" spans="54:57" x14ac:dyDescent="0.3">
      <c r="BB164" s="20">
        <v>45820.5</v>
      </c>
      <c r="BC164" s="20">
        <v>45820.125</v>
      </c>
      <c r="BD164" s="20">
        <v>45820.541666666657</v>
      </c>
      <c r="BE164" s="20">
        <v>45820.625</v>
      </c>
    </row>
    <row r="165" spans="54:57" x14ac:dyDescent="0.3">
      <c r="BB165" s="20">
        <v>45821.5</v>
      </c>
      <c r="BC165" s="20">
        <v>45821.125</v>
      </c>
      <c r="BD165" s="20">
        <v>45821.541666666657</v>
      </c>
      <c r="BE165" s="20">
        <v>45821.625</v>
      </c>
    </row>
    <row r="166" spans="54:57" x14ac:dyDescent="0.3">
      <c r="BB166" s="20">
        <v>45822.5</v>
      </c>
      <c r="BC166" s="20">
        <v>45822.125</v>
      </c>
      <c r="BD166" s="20">
        <v>45822.541666666657</v>
      </c>
      <c r="BE166" s="20">
        <v>45822.625</v>
      </c>
    </row>
    <row r="167" spans="54:57" x14ac:dyDescent="0.3">
      <c r="BB167" s="20">
        <v>45823.5</v>
      </c>
      <c r="BC167" s="20">
        <v>45823.125</v>
      </c>
      <c r="BD167" s="20">
        <v>45823.541666666657</v>
      </c>
      <c r="BE167" s="20">
        <v>45823.625</v>
      </c>
    </row>
    <row r="168" spans="54:57" x14ac:dyDescent="0.3">
      <c r="BB168" s="20">
        <v>45824.5</v>
      </c>
      <c r="BC168" s="20">
        <v>45824.125</v>
      </c>
      <c r="BD168" s="20">
        <v>45824.541666666657</v>
      </c>
      <c r="BE168" s="20">
        <v>45824.625</v>
      </c>
    </row>
    <row r="169" spans="54:57" x14ac:dyDescent="0.3">
      <c r="BB169" s="20">
        <v>45825.5</v>
      </c>
      <c r="BC169" s="20">
        <v>45825.125</v>
      </c>
      <c r="BD169" s="20">
        <v>45825.541666666657</v>
      </c>
      <c r="BE169" s="20">
        <v>45825.625</v>
      </c>
    </row>
    <row r="170" spans="54:57" x14ac:dyDescent="0.3">
      <c r="BB170" s="20">
        <v>45826.5</v>
      </c>
      <c r="BC170" s="20">
        <v>45826.125</v>
      </c>
      <c r="BD170" s="20">
        <v>45826.541666666657</v>
      </c>
      <c r="BE170" s="20">
        <v>45826.625</v>
      </c>
    </row>
    <row r="171" spans="54:57" x14ac:dyDescent="0.3">
      <c r="BB171" s="20">
        <v>45827.5</v>
      </c>
      <c r="BC171" s="20">
        <v>45827.125</v>
      </c>
      <c r="BD171" s="20">
        <v>45827.541666666657</v>
      </c>
      <c r="BE171" s="20">
        <v>45827.625</v>
      </c>
    </row>
    <row r="172" spans="54:57" x14ac:dyDescent="0.3">
      <c r="BB172" s="20">
        <v>45828.5</v>
      </c>
      <c r="BC172" s="20">
        <v>45828.125</v>
      </c>
      <c r="BD172" s="20">
        <v>45828.541666666657</v>
      </c>
      <c r="BE172" s="20">
        <v>45828.625</v>
      </c>
    </row>
    <row r="173" spans="54:57" x14ac:dyDescent="0.3">
      <c r="BB173" s="20">
        <v>45829.5</v>
      </c>
      <c r="BC173" s="20">
        <v>45829.125</v>
      </c>
      <c r="BD173" s="20">
        <v>45829.541666666657</v>
      </c>
      <c r="BE173" s="20">
        <v>45829.625</v>
      </c>
    </row>
    <row r="174" spans="54:57" x14ac:dyDescent="0.3">
      <c r="BB174" s="20">
        <v>45830.5</v>
      </c>
      <c r="BC174" s="20">
        <v>45830.125</v>
      </c>
      <c r="BD174" s="20">
        <v>45830.541666666657</v>
      </c>
      <c r="BE174" s="20">
        <v>45830.625</v>
      </c>
    </row>
    <row r="175" spans="54:57" x14ac:dyDescent="0.3">
      <c r="BB175" s="20">
        <v>45831.5</v>
      </c>
      <c r="BC175" s="20">
        <v>45831.125</v>
      </c>
      <c r="BD175" s="20">
        <v>45831.541666666657</v>
      </c>
      <c r="BE175" s="20">
        <v>45831.625</v>
      </c>
    </row>
    <row r="176" spans="54:57" x14ac:dyDescent="0.3">
      <c r="BB176" s="20">
        <v>45832.5</v>
      </c>
      <c r="BC176" s="20">
        <v>45832.125</v>
      </c>
      <c r="BD176" s="20">
        <v>45832.541666666657</v>
      </c>
      <c r="BE176" s="20">
        <v>45832.625</v>
      </c>
    </row>
    <row r="177" spans="54:57" x14ac:dyDescent="0.3">
      <c r="BB177" s="20">
        <v>45833.5</v>
      </c>
      <c r="BC177" s="20">
        <v>45833.125</v>
      </c>
      <c r="BD177" s="20">
        <v>45833.541666666657</v>
      </c>
      <c r="BE177" s="20">
        <v>45833.625</v>
      </c>
    </row>
    <row r="178" spans="54:57" x14ac:dyDescent="0.3">
      <c r="BB178" s="20">
        <v>45834.5</v>
      </c>
      <c r="BC178" s="20">
        <v>45834.125</v>
      </c>
      <c r="BD178" s="20">
        <v>45834.541666666657</v>
      </c>
      <c r="BE178" s="20">
        <v>45834.625</v>
      </c>
    </row>
    <row r="179" spans="54:57" x14ac:dyDescent="0.3">
      <c r="BB179" s="20">
        <v>45835.5</v>
      </c>
      <c r="BC179" s="20">
        <v>45835.125</v>
      </c>
      <c r="BD179" s="20">
        <v>45835.541666666657</v>
      </c>
      <c r="BE179" s="20">
        <v>45835.625</v>
      </c>
    </row>
    <row r="180" spans="54:57" x14ac:dyDescent="0.3">
      <c r="BB180" s="20">
        <v>45836.5</v>
      </c>
      <c r="BC180" s="20">
        <v>45836.125</v>
      </c>
      <c r="BD180" s="20">
        <v>45836.541666666657</v>
      </c>
      <c r="BE180" s="20">
        <v>45836.625</v>
      </c>
    </row>
    <row r="181" spans="54:57" x14ac:dyDescent="0.3">
      <c r="BB181" s="20">
        <v>45837.5</v>
      </c>
      <c r="BC181" s="20">
        <v>45837.125</v>
      </c>
      <c r="BD181" s="20">
        <v>45837.541666666657</v>
      </c>
      <c r="BE181" s="20">
        <v>45837.625</v>
      </c>
    </row>
    <row r="182" spans="54:57" x14ac:dyDescent="0.3">
      <c r="BB182" s="20">
        <v>45838.5</v>
      </c>
      <c r="BC182" s="20">
        <v>45838.125</v>
      </c>
      <c r="BD182" s="20">
        <v>45838.541666666657</v>
      </c>
      <c r="BE182" s="20">
        <v>45838.625</v>
      </c>
    </row>
    <row r="183" spans="54:57" x14ac:dyDescent="0.3">
      <c r="BB183" s="20">
        <v>45839.5</v>
      </c>
      <c r="BC183" s="20">
        <v>45839.125</v>
      </c>
      <c r="BD183" s="20">
        <v>45839.541666666657</v>
      </c>
      <c r="BE183" s="20">
        <v>45839.625</v>
      </c>
    </row>
    <row r="184" spans="54:57" x14ac:dyDescent="0.3">
      <c r="BB184" s="20">
        <v>45840.5</v>
      </c>
      <c r="BC184" s="20">
        <v>45840.125</v>
      </c>
      <c r="BD184" s="20">
        <v>45840.541666666657</v>
      </c>
      <c r="BE184" s="20">
        <v>45840.625</v>
      </c>
    </row>
    <row r="185" spans="54:57" x14ac:dyDescent="0.3">
      <c r="BB185" s="20">
        <v>45841.5</v>
      </c>
      <c r="BC185" s="20">
        <v>45841.125</v>
      </c>
      <c r="BD185" s="20">
        <v>45841.541666666657</v>
      </c>
      <c r="BE185" s="20">
        <v>45841.625</v>
      </c>
    </row>
    <row r="186" spans="54:57" x14ac:dyDescent="0.3">
      <c r="BB186" s="20">
        <v>45842.5</v>
      </c>
      <c r="BC186" s="20">
        <v>45842.125</v>
      </c>
      <c r="BD186" s="20">
        <v>45842.541666666657</v>
      </c>
      <c r="BE186" s="20">
        <v>45842.625</v>
      </c>
    </row>
    <row r="187" spans="54:57" x14ac:dyDescent="0.3">
      <c r="BB187" s="20">
        <v>45843.5</v>
      </c>
      <c r="BC187" s="20">
        <v>45843.125</v>
      </c>
      <c r="BD187" s="20">
        <v>45843.541666666657</v>
      </c>
      <c r="BE187" s="20">
        <v>45843.625</v>
      </c>
    </row>
    <row r="188" spans="54:57" x14ac:dyDescent="0.3">
      <c r="BB188" s="20">
        <v>45844.5</v>
      </c>
      <c r="BC188" s="20">
        <v>45844.125</v>
      </c>
      <c r="BD188" s="20">
        <v>45844.541666666657</v>
      </c>
      <c r="BE188" s="20">
        <v>45844.625</v>
      </c>
    </row>
    <row r="189" spans="54:57" x14ac:dyDescent="0.3">
      <c r="BB189" s="20">
        <v>45845.5</v>
      </c>
      <c r="BC189" s="20">
        <v>45845.125</v>
      </c>
      <c r="BD189" s="20">
        <v>45845.541666666657</v>
      </c>
      <c r="BE189" s="20">
        <v>45845.625</v>
      </c>
    </row>
    <row r="190" spans="54:57" x14ac:dyDescent="0.3">
      <c r="BB190" s="20">
        <v>45846.5</v>
      </c>
      <c r="BC190" s="20">
        <v>45846.125</v>
      </c>
      <c r="BD190" s="20">
        <v>45846.541666666657</v>
      </c>
      <c r="BE190" s="20">
        <v>45846.625</v>
      </c>
    </row>
    <row r="191" spans="54:57" x14ac:dyDescent="0.3">
      <c r="BB191" s="20">
        <v>45847.5</v>
      </c>
      <c r="BC191" s="20">
        <v>45847.125</v>
      </c>
      <c r="BD191" s="20">
        <v>45847.541666666657</v>
      </c>
      <c r="BE191" s="20">
        <v>45847.625</v>
      </c>
    </row>
    <row r="192" spans="54:57" x14ac:dyDescent="0.3">
      <c r="BB192" s="20">
        <v>45848.5</v>
      </c>
      <c r="BC192" s="20">
        <v>45848.125</v>
      </c>
      <c r="BD192" s="20">
        <v>45848.541666666657</v>
      </c>
      <c r="BE192" s="20">
        <v>45848.625</v>
      </c>
    </row>
    <row r="193" spans="54:57" x14ac:dyDescent="0.3">
      <c r="BB193" s="20">
        <v>45849.5</v>
      </c>
      <c r="BC193" s="20">
        <v>45849.125</v>
      </c>
      <c r="BD193" s="20">
        <v>45849.541666666657</v>
      </c>
      <c r="BE193" s="20">
        <v>45849.625</v>
      </c>
    </row>
    <row r="194" spans="54:57" x14ac:dyDescent="0.3">
      <c r="BB194" s="20">
        <v>45850.5</v>
      </c>
      <c r="BC194" s="20">
        <v>45850.125</v>
      </c>
      <c r="BD194" s="20">
        <v>45850.541666666657</v>
      </c>
      <c r="BE194" s="20">
        <v>45850.625</v>
      </c>
    </row>
    <row r="195" spans="54:57" x14ac:dyDescent="0.3">
      <c r="BB195" s="20">
        <v>45851.5</v>
      </c>
      <c r="BC195" s="20">
        <v>45851.125</v>
      </c>
      <c r="BD195" s="20">
        <v>45851.541666666657</v>
      </c>
      <c r="BE195" s="20">
        <v>45851.625</v>
      </c>
    </row>
    <row r="196" spans="54:57" x14ac:dyDescent="0.3">
      <c r="BB196" s="20">
        <v>45852.5</v>
      </c>
      <c r="BC196" s="20">
        <v>45852.125</v>
      </c>
      <c r="BD196" s="20">
        <v>45852.541666666657</v>
      </c>
      <c r="BE196" s="20">
        <v>45852.625</v>
      </c>
    </row>
    <row r="197" spans="54:57" x14ac:dyDescent="0.3">
      <c r="BB197" s="20">
        <v>45853.5</v>
      </c>
      <c r="BC197" s="20">
        <v>45853.125</v>
      </c>
      <c r="BD197" s="20">
        <v>45853.541666666657</v>
      </c>
      <c r="BE197" s="20">
        <v>45853.625</v>
      </c>
    </row>
    <row r="198" spans="54:57" x14ac:dyDescent="0.3">
      <c r="BB198" s="20">
        <v>45854.5</v>
      </c>
      <c r="BC198" s="20">
        <v>45854.125</v>
      </c>
      <c r="BD198" s="20">
        <v>45854.541666666657</v>
      </c>
      <c r="BE198" s="20">
        <v>45854.625</v>
      </c>
    </row>
    <row r="199" spans="54:57" x14ac:dyDescent="0.3">
      <c r="BB199" s="20">
        <v>45855.5</v>
      </c>
      <c r="BC199" s="20">
        <v>45855.125</v>
      </c>
      <c r="BD199" s="20">
        <v>45855.541666666657</v>
      </c>
      <c r="BE199" s="20">
        <v>45855.625</v>
      </c>
    </row>
    <row r="200" spans="54:57" x14ac:dyDescent="0.3">
      <c r="BB200" s="20">
        <v>45856.5</v>
      </c>
      <c r="BC200" s="20">
        <v>45856.125</v>
      </c>
      <c r="BD200" s="20">
        <v>45856.541666666657</v>
      </c>
      <c r="BE200" s="20">
        <v>45856.625</v>
      </c>
    </row>
    <row r="201" spans="54:57" x14ac:dyDescent="0.3">
      <c r="BB201" s="20">
        <v>45857.5</v>
      </c>
      <c r="BC201" s="20">
        <v>45857.125</v>
      </c>
      <c r="BD201" s="20">
        <v>45857.541666666657</v>
      </c>
      <c r="BE201" s="20">
        <v>45857.625</v>
      </c>
    </row>
    <row r="202" spans="54:57" x14ac:dyDescent="0.3">
      <c r="BB202" s="20">
        <v>45858.5</v>
      </c>
      <c r="BC202" s="20">
        <v>45858.125</v>
      </c>
      <c r="BD202" s="20">
        <v>45858.541666666657</v>
      </c>
      <c r="BE202" s="20">
        <v>45858.625</v>
      </c>
    </row>
    <row r="203" spans="54:57" x14ac:dyDescent="0.3">
      <c r="BB203" s="20">
        <v>45859.5</v>
      </c>
      <c r="BC203" s="20">
        <v>45859.125</v>
      </c>
      <c r="BD203" s="20">
        <v>45859.541666666657</v>
      </c>
      <c r="BE203" s="20">
        <v>45859.625</v>
      </c>
    </row>
    <row r="204" spans="54:57" x14ac:dyDescent="0.3">
      <c r="BB204" s="20">
        <v>45860.5</v>
      </c>
      <c r="BC204" s="20">
        <v>45860.125</v>
      </c>
      <c r="BD204" s="20">
        <v>45860.541666666657</v>
      </c>
      <c r="BE204" s="20">
        <v>45860.625</v>
      </c>
    </row>
    <row r="205" spans="54:57" x14ac:dyDescent="0.3">
      <c r="BB205" s="20">
        <v>45861.5</v>
      </c>
      <c r="BC205" s="20">
        <v>45861.125</v>
      </c>
      <c r="BD205" s="20">
        <v>45861.541666666657</v>
      </c>
      <c r="BE205" s="20">
        <v>45861.625</v>
      </c>
    </row>
    <row r="206" spans="54:57" x14ac:dyDescent="0.3">
      <c r="BB206" s="20">
        <v>45862.5</v>
      </c>
      <c r="BC206" s="20">
        <v>45862.125</v>
      </c>
      <c r="BD206" s="20">
        <v>45862.541666666657</v>
      </c>
      <c r="BE206" s="20">
        <v>45862.625</v>
      </c>
    </row>
    <row r="207" spans="54:57" x14ac:dyDescent="0.3">
      <c r="BB207" s="20">
        <v>45863.5</v>
      </c>
      <c r="BC207" s="20">
        <v>45863.125</v>
      </c>
      <c r="BD207" s="20">
        <v>45863.541666666657</v>
      </c>
      <c r="BE207" s="20">
        <v>45863.625</v>
      </c>
    </row>
    <row r="208" spans="54:57" x14ac:dyDescent="0.3">
      <c r="BB208" s="20">
        <v>45864.5</v>
      </c>
      <c r="BC208" s="20">
        <v>45864.125</v>
      </c>
      <c r="BD208" s="20">
        <v>45864.541666666657</v>
      </c>
      <c r="BE208" s="20">
        <v>45864.625</v>
      </c>
    </row>
    <row r="209" spans="54:57" x14ac:dyDescent="0.3">
      <c r="BB209" s="20">
        <v>45865.5</v>
      </c>
      <c r="BC209" s="20">
        <v>45865.125</v>
      </c>
      <c r="BD209" s="20">
        <v>45865.541666666657</v>
      </c>
      <c r="BE209" s="20">
        <v>45865.625</v>
      </c>
    </row>
    <row r="210" spans="54:57" x14ac:dyDescent="0.3">
      <c r="BB210" s="20">
        <v>45866.5</v>
      </c>
      <c r="BC210" s="20">
        <v>45866.125</v>
      </c>
      <c r="BD210" s="20">
        <v>45866.541666666657</v>
      </c>
      <c r="BE210" s="20">
        <v>45866.625</v>
      </c>
    </row>
    <row r="211" spans="54:57" x14ac:dyDescent="0.3">
      <c r="BB211" s="20">
        <v>45867.5</v>
      </c>
      <c r="BC211" s="20">
        <v>45867.125</v>
      </c>
      <c r="BD211" s="20">
        <v>45867.541666666657</v>
      </c>
      <c r="BE211" s="20">
        <v>45867.625</v>
      </c>
    </row>
    <row r="212" spans="54:57" x14ac:dyDescent="0.3">
      <c r="BB212" s="20">
        <v>45868.5</v>
      </c>
      <c r="BC212" s="20">
        <v>45868.125</v>
      </c>
      <c r="BD212" s="20">
        <v>45868.541666666657</v>
      </c>
      <c r="BE212" s="20">
        <v>45868.625</v>
      </c>
    </row>
    <row r="213" spans="54:57" x14ac:dyDescent="0.3">
      <c r="BB213" s="20">
        <v>45869.5</v>
      </c>
      <c r="BC213" s="20">
        <v>45869.125</v>
      </c>
      <c r="BD213" s="20">
        <v>45869.541666666657</v>
      </c>
      <c r="BE213" s="20">
        <v>45869.625</v>
      </c>
    </row>
    <row r="214" spans="54:57" x14ac:dyDescent="0.3">
      <c r="BB214" s="20">
        <v>45870.5</v>
      </c>
      <c r="BC214" s="20">
        <v>45870.125</v>
      </c>
      <c r="BD214" s="20">
        <v>45870.541666666657</v>
      </c>
      <c r="BE214" s="20">
        <v>45870.625</v>
      </c>
    </row>
    <row r="215" spans="54:57" x14ac:dyDescent="0.3">
      <c r="BB215" s="20">
        <v>45871.5</v>
      </c>
      <c r="BC215" s="20">
        <v>45871.125</v>
      </c>
      <c r="BD215" s="20">
        <v>45871.541666666657</v>
      </c>
      <c r="BE215" s="20">
        <v>45871.625</v>
      </c>
    </row>
    <row r="216" spans="54:57" x14ac:dyDescent="0.3">
      <c r="BB216" s="20">
        <v>45872.5</v>
      </c>
      <c r="BC216" s="20">
        <v>45872.125</v>
      </c>
      <c r="BD216" s="20">
        <v>45872.541666666657</v>
      </c>
      <c r="BE216" s="20">
        <v>45872.625</v>
      </c>
    </row>
    <row r="217" spans="54:57" x14ac:dyDescent="0.3">
      <c r="BB217" s="20">
        <v>45873.5</v>
      </c>
      <c r="BC217" s="20">
        <v>45873.125</v>
      </c>
      <c r="BD217" s="20">
        <v>45873.541666666657</v>
      </c>
      <c r="BE217" s="20">
        <v>45873.625</v>
      </c>
    </row>
    <row r="218" spans="54:57" x14ac:dyDescent="0.3">
      <c r="BB218" s="20">
        <v>45874.5</v>
      </c>
      <c r="BC218" s="20">
        <v>45874.125</v>
      </c>
      <c r="BD218" s="20">
        <v>45874.541666666657</v>
      </c>
      <c r="BE218" s="20">
        <v>45874.625</v>
      </c>
    </row>
    <row r="219" spans="54:57" x14ac:dyDescent="0.3">
      <c r="BB219" s="20">
        <v>45875.5</v>
      </c>
      <c r="BC219" s="20">
        <v>45875.125</v>
      </c>
      <c r="BD219" s="20">
        <v>45875.541666666657</v>
      </c>
      <c r="BE219" s="20">
        <v>45875.625</v>
      </c>
    </row>
    <row r="220" spans="54:57" x14ac:dyDescent="0.3">
      <c r="BB220" s="20">
        <v>45876.5</v>
      </c>
      <c r="BC220" s="20">
        <v>45876.125</v>
      </c>
      <c r="BD220" s="20">
        <v>45876.541666666657</v>
      </c>
      <c r="BE220" s="20">
        <v>45876.625</v>
      </c>
    </row>
    <row r="221" spans="54:57" x14ac:dyDescent="0.3">
      <c r="BB221" s="20">
        <v>45877.5</v>
      </c>
      <c r="BC221" s="20">
        <v>45877.125</v>
      </c>
      <c r="BD221" s="20">
        <v>45877.541666666657</v>
      </c>
      <c r="BE221" s="20">
        <v>45877.625</v>
      </c>
    </row>
    <row r="222" spans="54:57" x14ac:dyDescent="0.3">
      <c r="BB222" s="20">
        <v>45878.5</v>
      </c>
      <c r="BC222" s="20">
        <v>45878.125</v>
      </c>
      <c r="BD222" s="20">
        <v>45878.541666666657</v>
      </c>
      <c r="BE222" s="20">
        <v>45878.625</v>
      </c>
    </row>
    <row r="223" spans="54:57" x14ac:dyDescent="0.3">
      <c r="BB223" s="20">
        <v>45879.5</v>
      </c>
      <c r="BC223" s="20">
        <v>45879.125</v>
      </c>
      <c r="BD223" s="20">
        <v>45879.541666666657</v>
      </c>
      <c r="BE223" s="20">
        <v>45879.625</v>
      </c>
    </row>
    <row r="224" spans="54:57" x14ac:dyDescent="0.3">
      <c r="BB224" s="20">
        <v>45880.5</v>
      </c>
      <c r="BC224" s="20">
        <v>45880.125</v>
      </c>
      <c r="BD224" s="20">
        <v>45880.541666666657</v>
      </c>
      <c r="BE224" s="20">
        <v>45880.625</v>
      </c>
    </row>
    <row r="225" spans="54:57" x14ac:dyDescent="0.3">
      <c r="BB225" s="20">
        <v>45881.5</v>
      </c>
      <c r="BC225" s="20">
        <v>45881.125</v>
      </c>
      <c r="BD225" s="20">
        <v>45881.541666666657</v>
      </c>
      <c r="BE225" s="20">
        <v>45881.625</v>
      </c>
    </row>
    <row r="226" spans="54:57" x14ac:dyDescent="0.3">
      <c r="BB226" s="20">
        <v>45882.5</v>
      </c>
      <c r="BC226" s="20">
        <v>45882.125</v>
      </c>
      <c r="BD226" s="20">
        <v>45882.541666666657</v>
      </c>
      <c r="BE226" s="20">
        <v>45882.625</v>
      </c>
    </row>
    <row r="227" spans="54:57" x14ac:dyDescent="0.3">
      <c r="BB227" s="20">
        <v>45883.5</v>
      </c>
      <c r="BC227" s="20">
        <v>45883.125</v>
      </c>
      <c r="BD227" s="20">
        <v>45883.541666666657</v>
      </c>
      <c r="BE227" s="20">
        <v>45883.625</v>
      </c>
    </row>
    <row r="228" spans="54:57" x14ac:dyDescent="0.3">
      <c r="BB228" s="20">
        <v>45884.5</v>
      </c>
      <c r="BC228" s="20">
        <v>45884.125</v>
      </c>
      <c r="BD228" s="20">
        <v>45884.541666666657</v>
      </c>
      <c r="BE228" s="20">
        <v>45884.625</v>
      </c>
    </row>
    <row r="229" spans="54:57" x14ac:dyDescent="0.3">
      <c r="BB229" s="20">
        <v>45885.5</v>
      </c>
      <c r="BC229" s="20">
        <v>45885.125</v>
      </c>
      <c r="BD229" s="20">
        <v>45885.541666666657</v>
      </c>
      <c r="BE229" s="20">
        <v>45885.625</v>
      </c>
    </row>
    <row r="230" spans="54:57" x14ac:dyDescent="0.3">
      <c r="BB230" s="20">
        <v>45886.5</v>
      </c>
      <c r="BC230" s="20">
        <v>45886.125</v>
      </c>
      <c r="BD230" s="20">
        <v>45886.541666666657</v>
      </c>
      <c r="BE230" s="20">
        <v>45886.625</v>
      </c>
    </row>
    <row r="231" spans="54:57" x14ac:dyDescent="0.3">
      <c r="BB231" s="20">
        <v>45887.5</v>
      </c>
      <c r="BC231" s="20">
        <v>45887.125</v>
      </c>
      <c r="BD231" s="20">
        <v>45887.541666666657</v>
      </c>
      <c r="BE231" s="20">
        <v>45887.625</v>
      </c>
    </row>
    <row r="232" spans="54:57" x14ac:dyDescent="0.3">
      <c r="BB232" s="20">
        <v>45888.5</v>
      </c>
      <c r="BC232" s="20">
        <v>45888.125</v>
      </c>
      <c r="BD232" s="20">
        <v>45888.541666666657</v>
      </c>
      <c r="BE232" s="20">
        <v>45888.625</v>
      </c>
    </row>
    <row r="233" spans="54:57" x14ac:dyDescent="0.3">
      <c r="BB233" s="20">
        <v>45889.5</v>
      </c>
      <c r="BC233" s="20">
        <v>45889.125</v>
      </c>
      <c r="BD233" s="20">
        <v>45889.541666666657</v>
      </c>
      <c r="BE233" s="20">
        <v>45889.625</v>
      </c>
    </row>
    <row r="234" spans="54:57" x14ac:dyDescent="0.3">
      <c r="BB234" s="20">
        <v>45890.5</v>
      </c>
      <c r="BC234" s="20">
        <v>45890.125</v>
      </c>
      <c r="BD234" s="20">
        <v>45890.541666666657</v>
      </c>
      <c r="BE234" s="20">
        <v>45890.625</v>
      </c>
    </row>
    <row r="235" spans="54:57" x14ac:dyDescent="0.3">
      <c r="BB235" s="20">
        <v>45891.5</v>
      </c>
      <c r="BC235" s="20">
        <v>45891.125</v>
      </c>
      <c r="BD235" s="20">
        <v>45891.541666666657</v>
      </c>
      <c r="BE235" s="20">
        <v>45891.625</v>
      </c>
    </row>
    <row r="236" spans="54:57" x14ac:dyDescent="0.3">
      <c r="BB236" s="20">
        <v>45892.5</v>
      </c>
      <c r="BC236" s="20">
        <v>45892.125</v>
      </c>
      <c r="BD236" s="20">
        <v>45892.541666666657</v>
      </c>
      <c r="BE236" s="20">
        <v>45892.625</v>
      </c>
    </row>
    <row r="237" spans="54:57" x14ac:dyDescent="0.3">
      <c r="BB237" s="20">
        <v>45893.5</v>
      </c>
      <c r="BC237" s="20">
        <v>45893.125</v>
      </c>
      <c r="BD237" s="20">
        <v>45893.541666666657</v>
      </c>
      <c r="BE237" s="20">
        <v>45893.625</v>
      </c>
    </row>
    <row r="238" spans="54:57" x14ac:dyDescent="0.3">
      <c r="BB238" s="20">
        <v>45894.5</v>
      </c>
      <c r="BC238" s="20">
        <v>45894.125</v>
      </c>
      <c r="BD238" s="20">
        <v>45894.541666666657</v>
      </c>
      <c r="BE238" s="20">
        <v>45894.625</v>
      </c>
    </row>
    <row r="239" spans="54:57" x14ac:dyDescent="0.3">
      <c r="BB239" s="20">
        <v>45895.5</v>
      </c>
      <c r="BC239" s="20">
        <v>45895.125</v>
      </c>
      <c r="BD239" s="20">
        <v>45895.541666666657</v>
      </c>
      <c r="BE239" s="20">
        <v>45895.625</v>
      </c>
    </row>
    <row r="240" spans="54:57" x14ac:dyDescent="0.3">
      <c r="BB240" s="20">
        <v>45896.5</v>
      </c>
      <c r="BC240" s="20">
        <v>45896.125</v>
      </c>
      <c r="BD240" s="20">
        <v>45896.541666666657</v>
      </c>
      <c r="BE240" s="20">
        <v>45896.625</v>
      </c>
    </row>
    <row r="241" spans="54:57" x14ac:dyDescent="0.3">
      <c r="BB241" s="20">
        <v>45897.5</v>
      </c>
      <c r="BC241" s="20">
        <v>45897.125</v>
      </c>
      <c r="BD241" s="20">
        <v>45897.541666666657</v>
      </c>
      <c r="BE241" s="20">
        <v>45897.625</v>
      </c>
    </row>
    <row r="242" spans="54:57" x14ac:dyDescent="0.3">
      <c r="BB242" s="20">
        <v>45898.5</v>
      </c>
      <c r="BC242" s="20">
        <v>45898.125</v>
      </c>
      <c r="BD242" s="20">
        <v>45898.541666666657</v>
      </c>
      <c r="BE242" s="20">
        <v>45898.625</v>
      </c>
    </row>
    <row r="243" spans="54:57" x14ac:dyDescent="0.3">
      <c r="BB243" s="20">
        <v>45899.5</v>
      </c>
      <c r="BC243" s="20">
        <v>45899.125</v>
      </c>
      <c r="BD243" s="20">
        <v>45899.541666666657</v>
      </c>
      <c r="BE243" s="20">
        <v>45899.625</v>
      </c>
    </row>
    <row r="244" spans="54:57" x14ac:dyDescent="0.3">
      <c r="BB244" s="20">
        <v>45900.5</v>
      </c>
      <c r="BC244" s="20">
        <v>45900.125</v>
      </c>
      <c r="BD244" s="20">
        <v>45900.541666666657</v>
      </c>
      <c r="BE244" s="20">
        <v>45900.625</v>
      </c>
    </row>
    <row r="245" spans="54:57" x14ac:dyDescent="0.3">
      <c r="BB245" s="20">
        <v>45901.5</v>
      </c>
      <c r="BC245" s="20">
        <v>45901.125</v>
      </c>
      <c r="BD245" s="20">
        <v>45901.541666666657</v>
      </c>
      <c r="BE245" s="20">
        <v>45901.625</v>
      </c>
    </row>
    <row r="246" spans="54:57" x14ac:dyDescent="0.3">
      <c r="BB246" s="20">
        <v>45902.5</v>
      </c>
      <c r="BC246" s="20">
        <v>45902.125</v>
      </c>
      <c r="BD246" s="20">
        <v>45902.541666666657</v>
      </c>
      <c r="BE246" s="20">
        <v>45902.625</v>
      </c>
    </row>
    <row r="247" spans="54:57" x14ac:dyDescent="0.3">
      <c r="BB247" s="20">
        <v>45903.5</v>
      </c>
      <c r="BC247" s="20">
        <v>45903.125</v>
      </c>
      <c r="BD247" s="20">
        <v>45903.541666666657</v>
      </c>
      <c r="BE247" s="20">
        <v>45903.625</v>
      </c>
    </row>
    <row r="248" spans="54:57" x14ac:dyDescent="0.3">
      <c r="BB248" s="20">
        <v>45904.5</v>
      </c>
      <c r="BC248" s="20">
        <v>45904.125</v>
      </c>
      <c r="BD248" s="20">
        <v>45904.541666666657</v>
      </c>
      <c r="BE248" s="20">
        <v>45904.625</v>
      </c>
    </row>
    <row r="249" spans="54:57" x14ac:dyDescent="0.3">
      <c r="BB249" s="20">
        <v>45905.5</v>
      </c>
      <c r="BC249" s="20">
        <v>45905.125</v>
      </c>
      <c r="BD249" s="20">
        <v>45905.541666666657</v>
      </c>
      <c r="BE249" s="20">
        <v>45905.625</v>
      </c>
    </row>
    <row r="250" spans="54:57" x14ac:dyDescent="0.3">
      <c r="BB250" s="20">
        <v>45906.5</v>
      </c>
      <c r="BC250" s="20">
        <v>45906.125</v>
      </c>
      <c r="BD250" s="20">
        <v>45906.541666666657</v>
      </c>
      <c r="BE250" s="20">
        <v>45906.625</v>
      </c>
    </row>
    <row r="251" spans="54:57" x14ac:dyDescent="0.3">
      <c r="BB251" s="20">
        <v>45907.5</v>
      </c>
      <c r="BC251" s="20">
        <v>45907.125</v>
      </c>
      <c r="BD251" s="20">
        <v>45907.541666666657</v>
      </c>
      <c r="BE251" s="20">
        <v>45907.625</v>
      </c>
    </row>
    <row r="252" spans="54:57" x14ac:dyDescent="0.3">
      <c r="BB252" s="20">
        <v>45908.5</v>
      </c>
      <c r="BC252" s="20">
        <v>45908.125</v>
      </c>
      <c r="BD252" s="20">
        <v>45908.541666666657</v>
      </c>
      <c r="BE252" s="20">
        <v>45908.625</v>
      </c>
    </row>
    <row r="253" spans="54:57" x14ac:dyDescent="0.3">
      <c r="BB253" s="20">
        <v>45909.5</v>
      </c>
      <c r="BC253" s="20">
        <v>45909.125</v>
      </c>
      <c r="BD253" s="20">
        <v>45909.541666666657</v>
      </c>
      <c r="BE253" s="20">
        <v>45909.625</v>
      </c>
    </row>
    <row r="254" spans="54:57" x14ac:dyDescent="0.3">
      <c r="BB254" s="20">
        <v>45910.5</v>
      </c>
      <c r="BC254" s="20">
        <v>45910.125</v>
      </c>
      <c r="BD254" s="20">
        <v>45910.541666666657</v>
      </c>
      <c r="BE254" s="20">
        <v>45910.625</v>
      </c>
    </row>
    <row r="255" spans="54:57" x14ac:dyDescent="0.3">
      <c r="BB255" s="20">
        <v>45911.5</v>
      </c>
      <c r="BC255" s="20">
        <v>45911.125</v>
      </c>
      <c r="BD255" s="20">
        <v>45911.541666666657</v>
      </c>
      <c r="BE255" s="20">
        <v>45911.625</v>
      </c>
    </row>
    <row r="256" spans="54:57" x14ac:dyDescent="0.3">
      <c r="BB256" s="20">
        <v>45912.5</v>
      </c>
      <c r="BC256" s="20">
        <v>45912.125</v>
      </c>
      <c r="BD256" s="20">
        <v>45912.541666666657</v>
      </c>
      <c r="BE256" s="20">
        <v>45912.625</v>
      </c>
    </row>
    <row r="257" spans="54:57" x14ac:dyDescent="0.3">
      <c r="BB257" s="20">
        <v>45913.5</v>
      </c>
      <c r="BC257" s="20">
        <v>45913.125</v>
      </c>
      <c r="BD257" s="20">
        <v>45913.541666666657</v>
      </c>
      <c r="BE257" s="20">
        <v>45913.625</v>
      </c>
    </row>
    <row r="258" spans="54:57" x14ac:dyDescent="0.3">
      <c r="BB258" s="20">
        <v>45914.5</v>
      </c>
      <c r="BC258" s="20">
        <v>45914.125</v>
      </c>
      <c r="BD258" s="20">
        <v>45914.541666666657</v>
      </c>
      <c r="BE258" s="20">
        <v>45914.625</v>
      </c>
    </row>
    <row r="259" spans="54:57" x14ac:dyDescent="0.3">
      <c r="BB259" s="20">
        <v>45915.5</v>
      </c>
      <c r="BC259" s="20">
        <v>45915.125</v>
      </c>
      <c r="BD259" s="20">
        <v>45915.541666666657</v>
      </c>
      <c r="BE259" s="20">
        <v>45915.625</v>
      </c>
    </row>
    <row r="260" spans="54:57" x14ac:dyDescent="0.3">
      <c r="BB260" s="20">
        <v>45916.5</v>
      </c>
      <c r="BC260" s="20">
        <v>45916.125</v>
      </c>
      <c r="BD260" s="20">
        <v>45916.541666666657</v>
      </c>
      <c r="BE260" s="20">
        <v>45916.625</v>
      </c>
    </row>
    <row r="261" spans="54:57" x14ac:dyDescent="0.3">
      <c r="BB261" s="20">
        <v>45917.5</v>
      </c>
      <c r="BC261" s="20">
        <v>45917.125</v>
      </c>
      <c r="BD261" s="20">
        <v>45917.541666666657</v>
      </c>
      <c r="BE261" s="20">
        <v>45917.625</v>
      </c>
    </row>
    <row r="262" spans="54:57" x14ac:dyDescent="0.3">
      <c r="BB262" s="20">
        <v>45918.5</v>
      </c>
      <c r="BC262" s="20">
        <v>45918.125</v>
      </c>
      <c r="BD262" s="20">
        <v>45918.541666666657</v>
      </c>
      <c r="BE262" s="20">
        <v>45918.625</v>
      </c>
    </row>
    <row r="263" spans="54:57" x14ac:dyDescent="0.3">
      <c r="BB263" s="20">
        <v>45919.5</v>
      </c>
      <c r="BC263" s="20">
        <v>45919.125</v>
      </c>
      <c r="BD263" s="20">
        <v>45919.541666666657</v>
      </c>
      <c r="BE263" s="20">
        <v>45919.625</v>
      </c>
    </row>
    <row r="264" spans="54:57" x14ac:dyDescent="0.3">
      <c r="BB264" s="20">
        <v>45920.5</v>
      </c>
      <c r="BC264" s="20">
        <v>45920.125</v>
      </c>
      <c r="BD264" s="20">
        <v>45920.541666666657</v>
      </c>
      <c r="BE264" s="20">
        <v>45920.625</v>
      </c>
    </row>
    <row r="265" spans="54:57" x14ac:dyDescent="0.3">
      <c r="BB265" s="20">
        <v>45921.5</v>
      </c>
      <c r="BC265" s="20">
        <v>45921.125</v>
      </c>
      <c r="BD265" s="20">
        <v>45921.541666666657</v>
      </c>
      <c r="BE265" s="20">
        <v>45921.625</v>
      </c>
    </row>
    <row r="266" spans="54:57" x14ac:dyDescent="0.3">
      <c r="BB266" s="20">
        <v>45922.5</v>
      </c>
      <c r="BC266" s="20">
        <v>45922.125</v>
      </c>
      <c r="BD266" s="20">
        <v>45922.541666666657</v>
      </c>
      <c r="BE266" s="20">
        <v>45922.625</v>
      </c>
    </row>
    <row r="267" spans="54:57" x14ac:dyDescent="0.3">
      <c r="BB267" s="20">
        <v>45923.5</v>
      </c>
      <c r="BC267" s="20">
        <v>45923.125</v>
      </c>
      <c r="BD267" s="20">
        <v>45923.541666666657</v>
      </c>
      <c r="BE267" s="20">
        <v>45923.625</v>
      </c>
    </row>
    <row r="268" spans="54:57" x14ac:dyDescent="0.3">
      <c r="BB268" s="20">
        <v>45924.5</v>
      </c>
      <c r="BC268" s="20">
        <v>45924.125</v>
      </c>
      <c r="BD268" s="20">
        <v>45924.541666666657</v>
      </c>
      <c r="BE268" s="20">
        <v>45924.625</v>
      </c>
    </row>
    <row r="269" spans="54:57" x14ac:dyDescent="0.3">
      <c r="BB269" s="20">
        <v>45925.5</v>
      </c>
      <c r="BC269" s="20">
        <v>45925.125</v>
      </c>
      <c r="BD269" s="20">
        <v>45925.541666666657</v>
      </c>
      <c r="BE269" s="20">
        <v>45925.625</v>
      </c>
    </row>
    <row r="270" spans="54:57" x14ac:dyDescent="0.3">
      <c r="BB270" s="20">
        <v>45926.5</v>
      </c>
      <c r="BC270" s="20">
        <v>45926.125</v>
      </c>
      <c r="BD270" s="20">
        <v>45926.541666666657</v>
      </c>
      <c r="BE270" s="20">
        <v>45926.625</v>
      </c>
    </row>
    <row r="271" spans="54:57" x14ac:dyDescent="0.3">
      <c r="BB271" s="20">
        <v>45927.5</v>
      </c>
      <c r="BC271" s="20">
        <v>45927.125</v>
      </c>
      <c r="BD271" s="20">
        <v>45927.541666666657</v>
      </c>
      <c r="BE271" s="20">
        <v>45927.625</v>
      </c>
    </row>
    <row r="272" spans="54:57" x14ac:dyDescent="0.3">
      <c r="BB272" s="20">
        <v>45928.5</v>
      </c>
      <c r="BC272" s="20">
        <v>45928.125</v>
      </c>
      <c r="BD272" s="20">
        <v>45928.541666666657</v>
      </c>
      <c r="BE272" s="20">
        <v>45928.625</v>
      </c>
    </row>
    <row r="273" spans="54:57" x14ac:dyDescent="0.3">
      <c r="BB273" s="20">
        <v>45929.5</v>
      </c>
      <c r="BC273" s="20">
        <v>45929.125</v>
      </c>
      <c r="BD273" s="20">
        <v>45929.541666666657</v>
      </c>
      <c r="BE273" s="20">
        <v>45929.625</v>
      </c>
    </row>
    <row r="274" spans="54:57" x14ac:dyDescent="0.3">
      <c r="BB274" s="20">
        <v>45930.5</v>
      </c>
      <c r="BC274" s="20">
        <v>45930.125</v>
      </c>
      <c r="BD274" s="20">
        <v>45930.541666666657</v>
      </c>
      <c r="BE274" s="20">
        <v>45930.625</v>
      </c>
    </row>
    <row r="275" spans="54:57" x14ac:dyDescent="0.3">
      <c r="BB275" s="20">
        <v>45931.5</v>
      </c>
      <c r="BC275" s="20">
        <v>45931.125</v>
      </c>
      <c r="BD275" s="20">
        <v>45931.541666666657</v>
      </c>
      <c r="BE275" s="20">
        <v>45931.625</v>
      </c>
    </row>
    <row r="276" spans="54:57" x14ac:dyDescent="0.3">
      <c r="BB276" s="20">
        <v>45932.5</v>
      </c>
      <c r="BC276" s="20">
        <v>45932.125</v>
      </c>
      <c r="BD276" s="20">
        <v>45932.541666666657</v>
      </c>
      <c r="BE276" s="20">
        <v>45932.625</v>
      </c>
    </row>
    <row r="277" spans="54:57" x14ac:dyDescent="0.3">
      <c r="BB277" s="20">
        <v>45933.5</v>
      </c>
      <c r="BC277" s="20">
        <v>45933.125</v>
      </c>
      <c r="BD277" s="20">
        <v>45933.541666666657</v>
      </c>
      <c r="BE277" s="20">
        <v>45933.625</v>
      </c>
    </row>
    <row r="278" spans="54:57" x14ac:dyDescent="0.3">
      <c r="BB278" s="20">
        <v>45934.5</v>
      </c>
      <c r="BC278" s="20">
        <v>45934.125</v>
      </c>
      <c r="BD278" s="20">
        <v>45934.541666666657</v>
      </c>
      <c r="BE278" s="20">
        <v>45934.625</v>
      </c>
    </row>
    <row r="279" spans="54:57" x14ac:dyDescent="0.3">
      <c r="BB279" s="20">
        <v>45935.5</v>
      </c>
      <c r="BC279" s="20">
        <v>45935.125</v>
      </c>
      <c r="BD279" s="20">
        <v>45935.541666666657</v>
      </c>
      <c r="BE279" s="20">
        <v>45935.625</v>
      </c>
    </row>
    <row r="280" spans="54:57" x14ac:dyDescent="0.3">
      <c r="BB280" s="20">
        <v>45936.5</v>
      </c>
      <c r="BC280" s="20">
        <v>45936.125</v>
      </c>
      <c r="BD280" s="20">
        <v>45936.541666666657</v>
      </c>
      <c r="BE280" s="20">
        <v>45936.625</v>
      </c>
    </row>
    <row r="281" spans="54:57" x14ac:dyDescent="0.3">
      <c r="BB281" s="20">
        <v>45937.5</v>
      </c>
      <c r="BC281" s="20">
        <v>45937.125</v>
      </c>
      <c r="BD281" s="20">
        <v>45937.541666666657</v>
      </c>
      <c r="BE281" s="20">
        <v>45937.625</v>
      </c>
    </row>
    <row r="282" spans="54:57" x14ac:dyDescent="0.3">
      <c r="BB282" s="20">
        <v>45938.5</v>
      </c>
      <c r="BC282" s="20">
        <v>45938.125</v>
      </c>
      <c r="BD282" s="20">
        <v>45938.541666666657</v>
      </c>
      <c r="BE282" s="20">
        <v>45938.625</v>
      </c>
    </row>
    <row r="283" spans="54:57" x14ac:dyDescent="0.3">
      <c r="BB283" s="20">
        <v>45939.5</v>
      </c>
      <c r="BC283" s="20">
        <v>45939.125</v>
      </c>
      <c r="BD283" s="20">
        <v>45939.541666666657</v>
      </c>
      <c r="BE283" s="20">
        <v>45939.625</v>
      </c>
    </row>
    <row r="284" spans="54:57" x14ac:dyDescent="0.3">
      <c r="BB284" s="20">
        <v>45940.5</v>
      </c>
      <c r="BC284" s="20">
        <v>45940.125</v>
      </c>
      <c r="BD284" s="20">
        <v>45940.541666666657</v>
      </c>
      <c r="BE284" s="20">
        <v>45940.625</v>
      </c>
    </row>
    <row r="285" spans="54:57" x14ac:dyDescent="0.3">
      <c r="BB285" s="20">
        <v>45941.5</v>
      </c>
      <c r="BC285" s="20">
        <v>45941.125</v>
      </c>
      <c r="BD285" s="20">
        <v>45941.541666666657</v>
      </c>
      <c r="BE285" s="20">
        <v>45941.625</v>
      </c>
    </row>
    <row r="286" spans="54:57" x14ac:dyDescent="0.3">
      <c r="BB286" s="20">
        <v>45942.5</v>
      </c>
      <c r="BC286" s="20">
        <v>45942.125</v>
      </c>
      <c r="BD286" s="20">
        <v>45942.541666666657</v>
      </c>
      <c r="BE286" s="20">
        <v>45942.625</v>
      </c>
    </row>
    <row r="287" spans="54:57" x14ac:dyDescent="0.3">
      <c r="BB287" s="20">
        <v>45943.5</v>
      </c>
      <c r="BC287" s="20">
        <v>45943.125</v>
      </c>
      <c r="BD287" s="20">
        <v>45943.541666666657</v>
      </c>
      <c r="BE287" s="20">
        <v>45943.625</v>
      </c>
    </row>
    <row r="288" spans="54:57" x14ac:dyDescent="0.3">
      <c r="BB288" s="20">
        <v>45944.5</v>
      </c>
      <c r="BC288" s="20">
        <v>45944.125</v>
      </c>
      <c r="BD288" s="20">
        <v>45944.541666666657</v>
      </c>
      <c r="BE288" s="20">
        <v>45944.625</v>
      </c>
    </row>
    <row r="289" spans="54:57" x14ac:dyDescent="0.3">
      <c r="BB289" s="20">
        <v>45945.5</v>
      </c>
      <c r="BC289" s="20">
        <v>45945.125</v>
      </c>
      <c r="BD289" s="20">
        <v>45945.541666666657</v>
      </c>
      <c r="BE289" s="20">
        <v>45945.625</v>
      </c>
    </row>
    <row r="290" spans="54:57" x14ac:dyDescent="0.3">
      <c r="BB290" s="20">
        <v>45946.5</v>
      </c>
      <c r="BC290" s="20">
        <v>45946.125</v>
      </c>
      <c r="BD290" s="20">
        <v>45946.541666666657</v>
      </c>
      <c r="BE290" s="20">
        <v>45946.625</v>
      </c>
    </row>
    <row r="291" spans="54:57" x14ac:dyDescent="0.3">
      <c r="BB291" s="20">
        <v>45947.5</v>
      </c>
      <c r="BC291" s="20">
        <v>45947.125</v>
      </c>
      <c r="BD291" s="20">
        <v>45947.541666666657</v>
      </c>
      <c r="BE291" s="20">
        <v>45947.625</v>
      </c>
    </row>
    <row r="292" spans="54:57" x14ac:dyDescent="0.3">
      <c r="BB292" s="20">
        <v>45948.5</v>
      </c>
      <c r="BC292" s="20">
        <v>45948.125</v>
      </c>
      <c r="BD292" s="20">
        <v>45948.541666666657</v>
      </c>
      <c r="BE292" s="20">
        <v>45948.625</v>
      </c>
    </row>
    <row r="293" spans="54:57" x14ac:dyDescent="0.3">
      <c r="BB293" s="20">
        <v>45949.5</v>
      </c>
      <c r="BC293" s="20">
        <v>45949.125</v>
      </c>
      <c r="BD293" s="20">
        <v>45949.541666666657</v>
      </c>
      <c r="BE293" s="20">
        <v>45949.625</v>
      </c>
    </row>
    <row r="294" spans="54:57" x14ac:dyDescent="0.3">
      <c r="BB294" s="20">
        <v>45950.5</v>
      </c>
      <c r="BC294" s="20">
        <v>45950.125</v>
      </c>
      <c r="BD294" s="20">
        <v>45950.541666666657</v>
      </c>
      <c r="BE294" s="20">
        <v>45950.625</v>
      </c>
    </row>
    <row r="295" spans="54:57" x14ac:dyDescent="0.3">
      <c r="BB295" s="20">
        <v>45951.5</v>
      </c>
      <c r="BC295" s="20">
        <v>45951.125</v>
      </c>
      <c r="BD295" s="20">
        <v>45951.541666666657</v>
      </c>
      <c r="BE295" s="20">
        <v>45951.625</v>
      </c>
    </row>
    <row r="296" spans="54:57" x14ac:dyDescent="0.3">
      <c r="BB296" s="20">
        <v>45952.5</v>
      </c>
      <c r="BC296" s="20">
        <v>45952.125</v>
      </c>
      <c r="BD296" s="20">
        <v>45952.541666666657</v>
      </c>
      <c r="BE296" s="20">
        <v>45952.625</v>
      </c>
    </row>
    <row r="297" spans="54:57" x14ac:dyDescent="0.3">
      <c r="BB297" s="20">
        <v>45953.5</v>
      </c>
      <c r="BC297" s="20">
        <v>45953.125</v>
      </c>
      <c r="BD297" s="20">
        <v>45953.541666666657</v>
      </c>
      <c r="BE297" s="20">
        <v>45953.625</v>
      </c>
    </row>
    <row r="298" spans="54:57" x14ac:dyDescent="0.3">
      <c r="BB298" s="20">
        <v>45954.5</v>
      </c>
      <c r="BC298" s="20">
        <v>45954.125</v>
      </c>
      <c r="BD298" s="20">
        <v>45954.541666666657</v>
      </c>
      <c r="BE298" s="20">
        <v>45954.625</v>
      </c>
    </row>
    <row r="299" spans="54:57" x14ac:dyDescent="0.3">
      <c r="BB299" s="20">
        <v>45955.5</v>
      </c>
      <c r="BC299" s="20">
        <v>45955.125</v>
      </c>
      <c r="BD299" s="20">
        <v>45955.541666666657</v>
      </c>
      <c r="BE299" s="20">
        <v>45955.625</v>
      </c>
    </row>
    <row r="300" spans="54:57" x14ac:dyDescent="0.3">
      <c r="BB300" s="20">
        <v>45956.5</v>
      </c>
      <c r="BC300" s="20">
        <v>45956.125</v>
      </c>
      <c r="BD300" s="20">
        <v>45956.541666666657</v>
      </c>
      <c r="BE300" s="20">
        <v>45956.625</v>
      </c>
    </row>
    <row r="301" spans="54:57" x14ac:dyDescent="0.3">
      <c r="BB301" s="20">
        <v>45957.5</v>
      </c>
      <c r="BC301" s="20">
        <v>45957.125</v>
      </c>
      <c r="BD301" s="20">
        <v>45957.541666666657</v>
      </c>
      <c r="BE301" s="20">
        <v>45957.625</v>
      </c>
    </row>
    <row r="302" spans="54:57" x14ac:dyDescent="0.3">
      <c r="BB302" s="20">
        <v>45958.5</v>
      </c>
      <c r="BC302" s="20">
        <v>45958.125</v>
      </c>
      <c r="BD302" s="20">
        <v>45958.541666666657</v>
      </c>
      <c r="BE302" s="20">
        <v>45958.625</v>
      </c>
    </row>
    <row r="303" spans="54:57" x14ac:dyDescent="0.3">
      <c r="BB303" s="20">
        <v>45959.5</v>
      </c>
      <c r="BC303" s="20">
        <v>45959.125</v>
      </c>
      <c r="BD303" s="20">
        <v>45959.541666666657</v>
      </c>
      <c r="BE303" s="20">
        <v>45959.625</v>
      </c>
    </row>
    <row r="304" spans="54:57" x14ac:dyDescent="0.3">
      <c r="BB304" s="20">
        <v>45960.5</v>
      </c>
      <c r="BC304" s="20">
        <v>45960.125</v>
      </c>
      <c r="BD304" s="20">
        <v>45960.541666666657</v>
      </c>
      <c r="BE304" s="20">
        <v>45960.625</v>
      </c>
    </row>
    <row r="305" spans="54:57" x14ac:dyDescent="0.3">
      <c r="BB305" s="20">
        <v>45961.5</v>
      </c>
      <c r="BC305" s="20">
        <v>45961.125</v>
      </c>
      <c r="BD305" s="20">
        <v>45961.541666666657</v>
      </c>
      <c r="BE305" s="20">
        <v>45961.625</v>
      </c>
    </row>
    <row r="306" spans="54:57" x14ac:dyDescent="0.3">
      <c r="BB306" s="20">
        <v>45962.5</v>
      </c>
      <c r="BC306" s="20">
        <v>45962.125</v>
      </c>
      <c r="BD306" s="20">
        <v>45962.541666666657</v>
      </c>
      <c r="BE306" s="20">
        <v>45962.625</v>
      </c>
    </row>
    <row r="307" spans="54:57" x14ac:dyDescent="0.3">
      <c r="BB307" s="20">
        <v>45963.5</v>
      </c>
      <c r="BC307" s="20">
        <v>45963.125</v>
      </c>
      <c r="BD307" s="20">
        <v>45963.541666666657</v>
      </c>
      <c r="BE307" s="20">
        <v>45963.625</v>
      </c>
    </row>
    <row r="308" spans="54:57" x14ac:dyDescent="0.3">
      <c r="BB308" s="20">
        <v>45964.5</v>
      </c>
      <c r="BC308" s="20">
        <v>45964.125</v>
      </c>
      <c r="BD308" s="20">
        <v>45964.541666666657</v>
      </c>
      <c r="BE308" s="20">
        <v>45964.625</v>
      </c>
    </row>
    <row r="309" spans="54:57" x14ac:dyDescent="0.3">
      <c r="BB309" s="20">
        <v>45965.5</v>
      </c>
      <c r="BC309" s="20">
        <v>45965.125</v>
      </c>
      <c r="BD309" s="20">
        <v>45965.541666666657</v>
      </c>
      <c r="BE309" s="20">
        <v>45965.625</v>
      </c>
    </row>
    <row r="310" spans="54:57" x14ac:dyDescent="0.3">
      <c r="BB310" s="20">
        <v>45966.5</v>
      </c>
      <c r="BC310" s="20">
        <v>45966.125</v>
      </c>
      <c r="BD310" s="20">
        <v>45966.541666666657</v>
      </c>
      <c r="BE310" s="20">
        <v>45966.625</v>
      </c>
    </row>
    <row r="311" spans="54:57" x14ac:dyDescent="0.3">
      <c r="BB311" s="20">
        <v>45967.5</v>
      </c>
      <c r="BC311" s="20">
        <v>45967.125</v>
      </c>
      <c r="BD311" s="20">
        <v>45967.541666666657</v>
      </c>
      <c r="BE311" s="20">
        <v>45967.625</v>
      </c>
    </row>
    <row r="312" spans="54:57" x14ac:dyDescent="0.3">
      <c r="BB312" s="20">
        <v>45968.5</v>
      </c>
      <c r="BC312" s="20">
        <v>45968.125</v>
      </c>
      <c r="BD312" s="20">
        <v>45968.541666666657</v>
      </c>
      <c r="BE312" s="20">
        <v>45968.625</v>
      </c>
    </row>
    <row r="313" spans="54:57" x14ac:dyDescent="0.3">
      <c r="BB313" s="20">
        <v>45969.5</v>
      </c>
      <c r="BC313" s="20">
        <v>45969.125</v>
      </c>
      <c r="BD313" s="20">
        <v>45969.541666666657</v>
      </c>
      <c r="BE313" s="20">
        <v>45969.625</v>
      </c>
    </row>
    <row r="314" spans="54:57" x14ac:dyDescent="0.3">
      <c r="BB314" s="20">
        <v>45970.5</v>
      </c>
      <c r="BC314" s="20">
        <v>45970.125</v>
      </c>
      <c r="BD314" s="20">
        <v>45970.541666666657</v>
      </c>
      <c r="BE314" s="20">
        <v>45970.625</v>
      </c>
    </row>
    <row r="315" spans="54:57" x14ac:dyDescent="0.3">
      <c r="BB315" s="20">
        <v>45971.5</v>
      </c>
      <c r="BC315" s="20">
        <v>45971.125</v>
      </c>
      <c r="BD315" s="20">
        <v>45971.541666666657</v>
      </c>
      <c r="BE315" s="20">
        <v>45971.625</v>
      </c>
    </row>
    <row r="316" spans="54:57" x14ac:dyDescent="0.3">
      <c r="BB316" s="20">
        <v>45972.5</v>
      </c>
      <c r="BC316" s="20">
        <v>45972.125</v>
      </c>
      <c r="BD316" s="20">
        <v>45972.541666666657</v>
      </c>
      <c r="BE316" s="20">
        <v>45972.625</v>
      </c>
    </row>
    <row r="317" spans="54:57" x14ac:dyDescent="0.3">
      <c r="BB317" s="20">
        <v>45973.5</v>
      </c>
      <c r="BC317" s="20">
        <v>45973.125</v>
      </c>
      <c r="BD317" s="20">
        <v>45973.541666666657</v>
      </c>
      <c r="BE317" s="20">
        <v>45973.625</v>
      </c>
    </row>
    <row r="318" spans="54:57" x14ac:dyDescent="0.3">
      <c r="BB318" s="20">
        <v>45974.5</v>
      </c>
      <c r="BC318" s="20">
        <v>45974.125</v>
      </c>
      <c r="BD318" s="20">
        <v>45974.541666666657</v>
      </c>
      <c r="BE318" s="20">
        <v>45974.625</v>
      </c>
    </row>
    <row r="319" spans="54:57" x14ac:dyDescent="0.3">
      <c r="BB319" s="20">
        <v>45975.5</v>
      </c>
      <c r="BC319" s="20">
        <v>45975.125</v>
      </c>
      <c r="BD319" s="20">
        <v>45975.541666666657</v>
      </c>
      <c r="BE319" s="20">
        <v>45975.625</v>
      </c>
    </row>
    <row r="320" spans="54:57" x14ac:dyDescent="0.3">
      <c r="BB320" s="20">
        <v>45976.5</v>
      </c>
      <c r="BC320" s="20">
        <v>45976.125</v>
      </c>
      <c r="BD320" s="20">
        <v>45976.541666666657</v>
      </c>
      <c r="BE320" s="20">
        <v>45976.625</v>
      </c>
    </row>
    <row r="321" spans="54:57" x14ac:dyDescent="0.3">
      <c r="BB321" s="20">
        <v>45977.5</v>
      </c>
      <c r="BC321" s="20">
        <v>45977.125</v>
      </c>
      <c r="BD321" s="20">
        <v>45977.541666666657</v>
      </c>
      <c r="BE321" s="20">
        <v>45977.625</v>
      </c>
    </row>
    <row r="322" spans="54:57" x14ac:dyDescent="0.3">
      <c r="BB322" s="20">
        <v>45978.5</v>
      </c>
      <c r="BC322" s="20">
        <v>45978.125</v>
      </c>
      <c r="BD322" s="20">
        <v>45978.541666666657</v>
      </c>
      <c r="BE322" s="20">
        <v>45978.625</v>
      </c>
    </row>
    <row r="323" spans="54:57" x14ac:dyDescent="0.3">
      <c r="BB323" s="20">
        <v>45979.5</v>
      </c>
      <c r="BC323" s="20">
        <v>45979.125</v>
      </c>
      <c r="BD323" s="20">
        <v>45979.541666666657</v>
      </c>
      <c r="BE323" s="20">
        <v>45979.625</v>
      </c>
    </row>
    <row r="324" spans="54:57" x14ac:dyDescent="0.3">
      <c r="BB324" s="20">
        <v>45980.5</v>
      </c>
      <c r="BC324" s="20">
        <v>45980.125</v>
      </c>
      <c r="BD324" s="20">
        <v>45980.541666666657</v>
      </c>
      <c r="BE324" s="20">
        <v>45980.625</v>
      </c>
    </row>
    <row r="325" spans="54:57" x14ac:dyDescent="0.3">
      <c r="BB325" s="20">
        <v>45981.5</v>
      </c>
      <c r="BC325" s="20">
        <v>45981.125</v>
      </c>
      <c r="BD325" s="20">
        <v>45981.541666666657</v>
      </c>
      <c r="BE325" s="20">
        <v>45981.625</v>
      </c>
    </row>
    <row r="326" spans="54:57" x14ac:dyDescent="0.3">
      <c r="BB326" s="20">
        <v>45982.5</v>
      </c>
      <c r="BC326" s="20">
        <v>45982.125</v>
      </c>
      <c r="BD326" s="20">
        <v>45982.541666666657</v>
      </c>
      <c r="BE326" s="20">
        <v>45982.625</v>
      </c>
    </row>
    <row r="327" spans="54:57" x14ac:dyDescent="0.3">
      <c r="BB327" s="20">
        <v>45983.5</v>
      </c>
      <c r="BC327" s="20">
        <v>45983.125</v>
      </c>
      <c r="BD327" s="20">
        <v>45983.541666666657</v>
      </c>
      <c r="BE327" s="20">
        <v>45983.625</v>
      </c>
    </row>
    <row r="328" spans="54:57" x14ac:dyDescent="0.3">
      <c r="BB328" s="20">
        <v>45984.5</v>
      </c>
      <c r="BC328" s="20">
        <v>45984.125</v>
      </c>
      <c r="BD328" s="20">
        <v>45984.541666666657</v>
      </c>
      <c r="BE328" s="20">
        <v>45984.625</v>
      </c>
    </row>
    <row r="329" spans="54:57" x14ac:dyDescent="0.3">
      <c r="BB329" s="20">
        <v>45985.5</v>
      </c>
      <c r="BC329" s="20">
        <v>45985.125</v>
      </c>
      <c r="BD329" s="20">
        <v>45985.541666666657</v>
      </c>
      <c r="BE329" s="20">
        <v>45985.625</v>
      </c>
    </row>
    <row r="330" spans="54:57" x14ac:dyDescent="0.3">
      <c r="BB330" s="20">
        <v>45986.5</v>
      </c>
      <c r="BC330" s="20">
        <v>45986.125</v>
      </c>
      <c r="BD330" s="20">
        <v>45986.541666666657</v>
      </c>
      <c r="BE330" s="20">
        <v>45986.625</v>
      </c>
    </row>
    <row r="331" spans="54:57" x14ac:dyDescent="0.3">
      <c r="BB331" s="20">
        <v>45987.5</v>
      </c>
      <c r="BC331" s="20">
        <v>45987.125</v>
      </c>
      <c r="BD331" s="20">
        <v>45987.541666666657</v>
      </c>
      <c r="BE331" s="20">
        <v>45987.625</v>
      </c>
    </row>
    <row r="332" spans="54:57" x14ac:dyDescent="0.3">
      <c r="BB332" s="20">
        <v>45988.5</v>
      </c>
      <c r="BC332" s="20">
        <v>45988.125</v>
      </c>
      <c r="BD332" s="20">
        <v>45988.541666666657</v>
      </c>
      <c r="BE332" s="20">
        <v>45988.625</v>
      </c>
    </row>
    <row r="333" spans="54:57" x14ac:dyDescent="0.3">
      <c r="BB333" s="20">
        <v>45989.5</v>
      </c>
      <c r="BC333" s="20">
        <v>45989.125</v>
      </c>
      <c r="BD333" s="20">
        <v>45989.541666666657</v>
      </c>
      <c r="BE333" s="20">
        <v>45989.625</v>
      </c>
    </row>
    <row r="334" spans="54:57" x14ac:dyDescent="0.3">
      <c r="BB334" s="20">
        <v>45990.5</v>
      </c>
      <c r="BC334" s="20">
        <v>45990.125</v>
      </c>
      <c r="BD334" s="20">
        <v>45990.541666666657</v>
      </c>
      <c r="BE334" s="20">
        <v>45990.625</v>
      </c>
    </row>
    <row r="335" spans="54:57" x14ac:dyDescent="0.3">
      <c r="BB335" s="20">
        <v>45991.5</v>
      </c>
      <c r="BC335" s="20">
        <v>45991.125</v>
      </c>
      <c r="BD335" s="20">
        <v>45991.541666666657</v>
      </c>
      <c r="BE335" s="20">
        <v>45991.625</v>
      </c>
    </row>
    <row r="336" spans="54:57" x14ac:dyDescent="0.3">
      <c r="BB336" s="20">
        <v>45992.5</v>
      </c>
      <c r="BC336" s="20">
        <v>45992.125</v>
      </c>
      <c r="BD336" s="20">
        <v>45992.541666666657</v>
      </c>
      <c r="BE336" s="20">
        <v>45992.625</v>
      </c>
    </row>
    <row r="337" spans="54:57" x14ac:dyDescent="0.3">
      <c r="BB337" s="20">
        <v>45993.5</v>
      </c>
      <c r="BC337" s="20">
        <v>45993.125</v>
      </c>
      <c r="BD337" s="20">
        <v>45993.541666666657</v>
      </c>
      <c r="BE337" s="20">
        <v>45993.625</v>
      </c>
    </row>
    <row r="338" spans="54:57" x14ac:dyDescent="0.3">
      <c r="BB338" s="20">
        <v>45994.5</v>
      </c>
      <c r="BC338" s="20">
        <v>45994.125</v>
      </c>
      <c r="BD338" s="20">
        <v>45994.541666666657</v>
      </c>
      <c r="BE338" s="20">
        <v>45994.625</v>
      </c>
    </row>
    <row r="339" spans="54:57" x14ac:dyDescent="0.3">
      <c r="BB339" s="20">
        <v>45995.5</v>
      </c>
      <c r="BC339" s="20">
        <v>45995.125</v>
      </c>
      <c r="BD339" s="20">
        <v>45995.541666666657</v>
      </c>
      <c r="BE339" s="20">
        <v>45995.625</v>
      </c>
    </row>
    <row r="340" spans="54:57" x14ac:dyDescent="0.3">
      <c r="BB340" s="20">
        <v>45996.5</v>
      </c>
      <c r="BC340" s="20">
        <v>45996.125</v>
      </c>
      <c r="BD340" s="20">
        <v>45996.541666666657</v>
      </c>
      <c r="BE340" s="20">
        <v>45996.625</v>
      </c>
    </row>
    <row r="341" spans="54:57" x14ac:dyDescent="0.3">
      <c r="BB341" s="20">
        <v>45997.5</v>
      </c>
      <c r="BC341" s="20">
        <v>45997.125</v>
      </c>
      <c r="BD341" s="20">
        <v>45997.541666666657</v>
      </c>
      <c r="BE341" s="20">
        <v>45997.625</v>
      </c>
    </row>
    <row r="342" spans="54:57" x14ac:dyDescent="0.3">
      <c r="BB342" s="20">
        <v>45998.5</v>
      </c>
      <c r="BC342" s="20">
        <v>45998.125</v>
      </c>
      <c r="BD342" s="20">
        <v>45998.541666666657</v>
      </c>
      <c r="BE342" s="20">
        <v>45998.625</v>
      </c>
    </row>
    <row r="343" spans="54:57" x14ac:dyDescent="0.3">
      <c r="BB343" s="20">
        <v>45999.5</v>
      </c>
      <c r="BC343" s="20">
        <v>45999.125</v>
      </c>
      <c r="BD343" s="20">
        <v>45999.541666666657</v>
      </c>
      <c r="BE343" s="20">
        <v>45999.625</v>
      </c>
    </row>
    <row r="344" spans="54:57" x14ac:dyDescent="0.3">
      <c r="BB344" s="20">
        <v>46000.5</v>
      </c>
      <c r="BC344" s="20">
        <v>46000.125</v>
      </c>
      <c r="BD344" s="20">
        <v>46000.541666666657</v>
      </c>
      <c r="BE344" s="20">
        <v>46000.625</v>
      </c>
    </row>
    <row r="345" spans="54:57" x14ac:dyDescent="0.3">
      <c r="BB345" s="20">
        <v>46001.5</v>
      </c>
      <c r="BC345" s="20">
        <v>46001.125</v>
      </c>
      <c r="BD345" s="20">
        <v>46001.541666666657</v>
      </c>
      <c r="BE345" s="20">
        <v>46001.625</v>
      </c>
    </row>
    <row r="346" spans="54:57" x14ac:dyDescent="0.3">
      <c r="BB346" s="20">
        <v>46002.5</v>
      </c>
      <c r="BC346" s="20">
        <v>46002.125</v>
      </c>
      <c r="BD346" s="20">
        <v>46002.541666666657</v>
      </c>
      <c r="BE346" s="20">
        <v>46002.625</v>
      </c>
    </row>
    <row r="347" spans="54:57" x14ac:dyDescent="0.3">
      <c r="BB347" s="20">
        <v>46003.5</v>
      </c>
      <c r="BC347" s="20">
        <v>46003.125</v>
      </c>
      <c r="BD347" s="20">
        <v>46003.541666666657</v>
      </c>
      <c r="BE347" s="20">
        <v>46003.625</v>
      </c>
    </row>
    <row r="348" spans="54:57" x14ac:dyDescent="0.3">
      <c r="BB348" s="20">
        <v>46004.5</v>
      </c>
      <c r="BC348" s="20">
        <v>46004.125</v>
      </c>
      <c r="BD348" s="20">
        <v>46004.541666666657</v>
      </c>
      <c r="BE348" s="20">
        <v>46004.625</v>
      </c>
    </row>
    <row r="349" spans="54:57" x14ac:dyDescent="0.3">
      <c r="BB349" s="20">
        <v>46005.5</v>
      </c>
      <c r="BC349" s="20">
        <v>46005.125</v>
      </c>
      <c r="BD349" s="20">
        <v>46005.541666666657</v>
      </c>
      <c r="BE349" s="20">
        <v>46005.625</v>
      </c>
    </row>
    <row r="350" spans="54:57" x14ac:dyDescent="0.3">
      <c r="BB350" s="20">
        <v>46006.5</v>
      </c>
      <c r="BC350" s="20">
        <v>46006.125</v>
      </c>
      <c r="BD350" s="20">
        <v>46006.541666666657</v>
      </c>
      <c r="BE350" s="20">
        <v>46006.625</v>
      </c>
    </row>
    <row r="351" spans="54:57" x14ac:dyDescent="0.3">
      <c r="BB351" s="20">
        <v>46007.5</v>
      </c>
      <c r="BC351" s="20">
        <v>46007.125</v>
      </c>
      <c r="BD351" s="20">
        <v>46007.541666666657</v>
      </c>
      <c r="BE351" s="20">
        <v>46007.625</v>
      </c>
    </row>
    <row r="352" spans="54:57" x14ac:dyDescent="0.3">
      <c r="BB352" s="20">
        <v>46008.5</v>
      </c>
      <c r="BC352" s="20">
        <v>46008.125</v>
      </c>
      <c r="BD352" s="20">
        <v>46008.541666666657</v>
      </c>
      <c r="BE352" s="20">
        <v>46008.625</v>
      </c>
    </row>
    <row r="353" spans="54:57" x14ac:dyDescent="0.3">
      <c r="BB353" s="20">
        <v>46009.5</v>
      </c>
      <c r="BC353" s="20">
        <v>46009.125</v>
      </c>
      <c r="BD353" s="20">
        <v>46009.541666666657</v>
      </c>
      <c r="BE353" s="20">
        <v>46009.625</v>
      </c>
    </row>
    <row r="354" spans="54:57" x14ac:dyDescent="0.3">
      <c r="BB354" s="20">
        <v>46010.5</v>
      </c>
      <c r="BC354" s="20">
        <v>46010.125</v>
      </c>
      <c r="BD354" s="20">
        <v>46010.541666666657</v>
      </c>
      <c r="BE354" s="20">
        <v>46010.625</v>
      </c>
    </row>
    <row r="355" spans="54:57" x14ac:dyDescent="0.3">
      <c r="BB355" s="20">
        <v>46011.5</v>
      </c>
      <c r="BC355" s="20">
        <v>46011.125</v>
      </c>
      <c r="BD355" s="20">
        <v>46011.541666666657</v>
      </c>
      <c r="BE355" s="20">
        <v>46011.625</v>
      </c>
    </row>
    <row r="356" spans="54:57" x14ac:dyDescent="0.3">
      <c r="BB356" s="20">
        <v>46012.5</v>
      </c>
      <c r="BC356" s="20">
        <v>46012.125</v>
      </c>
      <c r="BD356" s="20">
        <v>46012.541666666657</v>
      </c>
      <c r="BE356" s="20">
        <v>46012.625</v>
      </c>
    </row>
    <row r="357" spans="54:57" x14ac:dyDescent="0.3">
      <c r="BB357" s="20">
        <v>46013.5</v>
      </c>
      <c r="BC357" s="20">
        <v>46013.125</v>
      </c>
      <c r="BD357" s="20">
        <v>46013.541666666657</v>
      </c>
      <c r="BE357" s="20">
        <v>46013.625</v>
      </c>
    </row>
    <row r="358" spans="54:57" x14ac:dyDescent="0.3">
      <c r="BB358" s="20">
        <v>46014.5</v>
      </c>
      <c r="BC358" s="20">
        <v>46014.125</v>
      </c>
      <c r="BD358" s="20">
        <v>46014.541666666657</v>
      </c>
      <c r="BE358" s="20">
        <v>46014.625</v>
      </c>
    </row>
    <row r="359" spans="54:57" x14ac:dyDescent="0.3">
      <c r="BB359" s="20">
        <v>46015.5</v>
      </c>
      <c r="BC359" s="20">
        <v>46015.125</v>
      </c>
      <c r="BD359" s="20">
        <v>46015.541666666657</v>
      </c>
      <c r="BE359" s="20">
        <v>46015.625</v>
      </c>
    </row>
    <row r="360" spans="54:57" x14ac:dyDescent="0.3">
      <c r="BB360" s="20">
        <v>46016.5</v>
      </c>
      <c r="BC360" s="20">
        <v>46016.125</v>
      </c>
      <c r="BD360" s="20">
        <v>46016.541666666657</v>
      </c>
      <c r="BE360" s="20">
        <v>46016.625</v>
      </c>
    </row>
    <row r="361" spans="54:57" x14ac:dyDescent="0.3">
      <c r="BB361" s="20">
        <v>46017.5</v>
      </c>
      <c r="BC361" s="20">
        <v>46017.125</v>
      </c>
      <c r="BD361" s="20">
        <v>46017.541666666657</v>
      </c>
      <c r="BE361" s="20">
        <v>46017.625</v>
      </c>
    </row>
    <row r="362" spans="54:57" x14ac:dyDescent="0.3">
      <c r="BB362" s="20">
        <v>46018.5</v>
      </c>
      <c r="BC362" s="20">
        <v>46018.125</v>
      </c>
      <c r="BD362" s="20">
        <v>46018.541666666657</v>
      </c>
      <c r="BE362" s="20">
        <v>46018.625</v>
      </c>
    </row>
    <row r="363" spans="54:57" x14ac:dyDescent="0.3">
      <c r="BB363" s="20">
        <v>46019.5</v>
      </c>
      <c r="BC363" s="20">
        <v>46019.125</v>
      </c>
      <c r="BD363" s="20">
        <v>46019.541666666657</v>
      </c>
      <c r="BE363" s="20">
        <v>46019.625</v>
      </c>
    </row>
    <row r="364" spans="54:57" x14ac:dyDescent="0.3">
      <c r="BB364" s="20">
        <v>46020.5</v>
      </c>
      <c r="BC364" s="20">
        <v>46020.125</v>
      </c>
      <c r="BD364" s="20">
        <v>46020.541666666657</v>
      </c>
      <c r="BE364" s="20">
        <v>46020.625</v>
      </c>
    </row>
    <row r="365" spans="54:57" x14ac:dyDescent="0.3">
      <c r="BB365" s="20">
        <v>46021.5</v>
      </c>
      <c r="BC365" s="20">
        <v>46021.125</v>
      </c>
      <c r="BD365" s="20">
        <v>46021.541666666657</v>
      </c>
      <c r="BE365" s="20">
        <v>46021.625</v>
      </c>
    </row>
    <row r="366" spans="54:57" x14ac:dyDescent="0.3">
      <c r="BB366" s="20">
        <v>46022.5</v>
      </c>
      <c r="BC366" s="20">
        <v>46022.125</v>
      </c>
      <c r="BD366" s="20">
        <v>46022.541666666657</v>
      </c>
      <c r="BE366" s="20">
        <v>46022.625</v>
      </c>
    </row>
  </sheetData>
  <autoFilter ref="A1:N1" xr:uid="{00000000-0009-0000-0000-000000000000}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"/>
  <sheetViews>
    <sheetView workbookViewId="0"/>
  </sheetViews>
  <sheetFormatPr defaultRowHeight="14.4" x14ac:dyDescent="0.3"/>
  <sheetData>
    <row r="1" spans="1:5" x14ac:dyDescent="0.3">
      <c r="A1" t="s">
        <v>18</v>
      </c>
      <c r="B1" t="s">
        <v>19</v>
      </c>
      <c r="C1" t="s">
        <v>231</v>
      </c>
      <c r="D1" t="s">
        <v>23</v>
      </c>
      <c r="E1" t="s">
        <v>232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9"/>
  <sheetViews>
    <sheetView workbookViewId="0">
      <selection activeCell="M9" sqref="M9"/>
    </sheetView>
  </sheetViews>
  <sheetFormatPr defaultRowHeight="14.4" x14ac:dyDescent="0.3"/>
  <cols>
    <col min="6" max="6" width="18.109375" bestFit="1" customWidth="1"/>
    <col min="8" max="8" width="20.88671875" bestFit="1" customWidth="1"/>
  </cols>
  <sheetData>
    <row r="1" spans="1:9" x14ac:dyDescent="0.3">
      <c r="A1" t="s">
        <v>196</v>
      </c>
      <c r="B1" t="s">
        <v>197</v>
      </c>
      <c r="C1" t="s">
        <v>198</v>
      </c>
      <c r="D1" t="s">
        <v>18</v>
      </c>
      <c r="E1" t="s">
        <v>19</v>
      </c>
      <c r="F1" t="s">
        <v>22</v>
      </c>
      <c r="G1" t="s">
        <v>199</v>
      </c>
      <c r="H1" t="s">
        <v>200</v>
      </c>
      <c r="I1" t="s">
        <v>23</v>
      </c>
    </row>
    <row r="2" spans="1:9" x14ac:dyDescent="0.3">
      <c r="A2">
        <v>63830</v>
      </c>
      <c r="B2">
        <v>109</v>
      </c>
      <c r="C2" t="s">
        <v>64</v>
      </c>
      <c r="D2">
        <v>129</v>
      </c>
      <c r="E2" t="s">
        <v>34</v>
      </c>
      <c r="F2" s="20">
        <v>45688.625</v>
      </c>
      <c r="G2" t="s">
        <v>201</v>
      </c>
      <c r="H2" t="s">
        <v>202</v>
      </c>
      <c r="I2">
        <v>-1429.66</v>
      </c>
    </row>
    <row r="3" spans="1:9" x14ac:dyDescent="0.3">
      <c r="A3">
        <v>63827</v>
      </c>
      <c r="B3">
        <v>109</v>
      </c>
      <c r="C3" t="s">
        <v>64</v>
      </c>
      <c r="D3">
        <v>129</v>
      </c>
      <c r="E3" t="s">
        <v>34</v>
      </c>
      <c r="F3" s="20">
        <v>45687.625</v>
      </c>
      <c r="G3" t="s">
        <v>203</v>
      </c>
      <c r="H3" t="s">
        <v>204</v>
      </c>
      <c r="I3">
        <v>8000</v>
      </c>
    </row>
    <row r="4" spans="1:9" x14ac:dyDescent="0.3">
      <c r="A4">
        <v>63828</v>
      </c>
      <c r="B4">
        <v>109</v>
      </c>
      <c r="C4" t="s">
        <v>64</v>
      </c>
      <c r="D4">
        <v>129</v>
      </c>
      <c r="E4" t="s">
        <v>34</v>
      </c>
      <c r="F4" s="20">
        <v>45687.625</v>
      </c>
      <c r="G4" t="s">
        <v>201</v>
      </c>
      <c r="H4" t="s">
        <v>205</v>
      </c>
      <c r="I4">
        <v>-5000</v>
      </c>
    </row>
    <row r="5" spans="1:9" x14ac:dyDescent="0.3">
      <c r="A5">
        <v>63829</v>
      </c>
      <c r="B5">
        <v>109</v>
      </c>
      <c r="C5" t="s">
        <v>64</v>
      </c>
      <c r="D5">
        <v>129</v>
      </c>
      <c r="E5" t="s">
        <v>34</v>
      </c>
      <c r="F5" s="20">
        <v>45687.625</v>
      </c>
      <c r="G5" t="s">
        <v>201</v>
      </c>
      <c r="H5" t="s">
        <v>206</v>
      </c>
      <c r="I5">
        <v>-8.5</v>
      </c>
    </row>
    <row r="6" spans="1:9" x14ac:dyDescent="0.3">
      <c r="A6">
        <v>63825</v>
      </c>
      <c r="B6">
        <v>109</v>
      </c>
      <c r="C6" t="s">
        <v>64</v>
      </c>
      <c r="D6">
        <v>129</v>
      </c>
      <c r="E6" t="s">
        <v>34</v>
      </c>
      <c r="F6" s="20">
        <v>45684.625</v>
      </c>
      <c r="G6" t="s">
        <v>201</v>
      </c>
      <c r="H6" t="s">
        <v>207</v>
      </c>
      <c r="I6">
        <v>-69</v>
      </c>
    </row>
    <row r="7" spans="1:9" x14ac:dyDescent="0.3">
      <c r="A7">
        <v>63826</v>
      </c>
      <c r="B7">
        <v>109</v>
      </c>
      <c r="C7" t="s">
        <v>64</v>
      </c>
      <c r="D7">
        <v>129</v>
      </c>
      <c r="E7" t="s">
        <v>34</v>
      </c>
      <c r="F7" s="20">
        <v>45684.625</v>
      </c>
      <c r="G7" t="s">
        <v>201</v>
      </c>
      <c r="H7" t="s">
        <v>202</v>
      </c>
      <c r="I7">
        <v>-1562.83</v>
      </c>
    </row>
    <row r="8" spans="1:9" x14ac:dyDescent="0.3">
      <c r="A8">
        <v>63820</v>
      </c>
      <c r="B8">
        <v>109</v>
      </c>
      <c r="C8" t="s">
        <v>64</v>
      </c>
      <c r="D8">
        <v>129</v>
      </c>
      <c r="E8" t="s">
        <v>34</v>
      </c>
      <c r="F8" s="20">
        <v>45677.625</v>
      </c>
      <c r="G8" t="s">
        <v>203</v>
      </c>
      <c r="H8" t="s">
        <v>208</v>
      </c>
      <c r="I8">
        <v>373.96</v>
      </c>
    </row>
    <row r="9" spans="1:9" x14ac:dyDescent="0.3">
      <c r="A9">
        <v>63821</v>
      </c>
      <c r="B9">
        <v>109</v>
      </c>
      <c r="C9" t="s">
        <v>64</v>
      </c>
      <c r="D9">
        <v>129</v>
      </c>
      <c r="E9" t="s">
        <v>34</v>
      </c>
      <c r="F9" s="20">
        <v>45677.625</v>
      </c>
      <c r="G9" t="s">
        <v>201</v>
      </c>
      <c r="H9" t="s">
        <v>209</v>
      </c>
      <c r="I9">
        <v>-75.260000000000005</v>
      </c>
    </row>
    <row r="10" spans="1:9" x14ac:dyDescent="0.3">
      <c r="A10">
        <v>63822</v>
      </c>
      <c r="B10">
        <v>109</v>
      </c>
      <c r="C10" t="s">
        <v>64</v>
      </c>
      <c r="D10">
        <v>129</v>
      </c>
      <c r="E10" t="s">
        <v>34</v>
      </c>
      <c r="F10" s="20">
        <v>45677.625</v>
      </c>
      <c r="G10" t="s">
        <v>201</v>
      </c>
      <c r="H10" t="s">
        <v>209</v>
      </c>
      <c r="I10">
        <v>-150.53</v>
      </c>
    </row>
    <row r="11" spans="1:9" x14ac:dyDescent="0.3">
      <c r="A11">
        <v>63823</v>
      </c>
      <c r="B11">
        <v>109</v>
      </c>
      <c r="C11" t="s">
        <v>64</v>
      </c>
      <c r="D11">
        <v>129</v>
      </c>
      <c r="E11" t="s">
        <v>34</v>
      </c>
      <c r="F11" s="20">
        <v>45677.625</v>
      </c>
      <c r="G11" t="s">
        <v>201</v>
      </c>
      <c r="H11" t="s">
        <v>210</v>
      </c>
      <c r="I11">
        <v>-14.85</v>
      </c>
    </row>
    <row r="12" spans="1:9" x14ac:dyDescent="0.3">
      <c r="A12">
        <v>63824</v>
      </c>
      <c r="B12">
        <v>109</v>
      </c>
      <c r="C12" t="s">
        <v>64</v>
      </c>
      <c r="D12">
        <v>129</v>
      </c>
      <c r="E12" t="s">
        <v>34</v>
      </c>
      <c r="F12" s="20">
        <v>45677.625</v>
      </c>
      <c r="G12" t="s">
        <v>201</v>
      </c>
      <c r="H12" t="s">
        <v>210</v>
      </c>
      <c r="I12">
        <v>-148.16999999999999</v>
      </c>
    </row>
    <row r="13" spans="1:9" x14ac:dyDescent="0.3">
      <c r="A13">
        <v>63819</v>
      </c>
      <c r="B13">
        <v>109</v>
      </c>
      <c r="C13" t="s">
        <v>64</v>
      </c>
      <c r="D13">
        <v>129</v>
      </c>
      <c r="E13" t="s">
        <v>34</v>
      </c>
      <c r="F13" s="20">
        <v>45672.625</v>
      </c>
      <c r="G13" t="s">
        <v>201</v>
      </c>
      <c r="H13" t="s">
        <v>211</v>
      </c>
      <c r="I13">
        <v>-1024.49</v>
      </c>
    </row>
    <row r="14" spans="1:9" x14ac:dyDescent="0.3">
      <c r="A14">
        <v>63818</v>
      </c>
      <c r="B14">
        <v>109</v>
      </c>
      <c r="C14" t="s">
        <v>64</v>
      </c>
      <c r="D14">
        <v>129</v>
      </c>
      <c r="E14" t="s">
        <v>34</v>
      </c>
      <c r="F14" s="20">
        <v>45671.625</v>
      </c>
      <c r="G14" t="s">
        <v>201</v>
      </c>
      <c r="H14" t="s">
        <v>212</v>
      </c>
      <c r="I14">
        <v>-30</v>
      </c>
    </row>
    <row r="15" spans="1:9" x14ac:dyDescent="0.3">
      <c r="A15">
        <v>63816</v>
      </c>
      <c r="B15">
        <v>109</v>
      </c>
      <c r="C15" t="s">
        <v>64</v>
      </c>
      <c r="D15">
        <v>129</v>
      </c>
      <c r="E15" t="s">
        <v>34</v>
      </c>
      <c r="F15" s="20">
        <v>45664.625</v>
      </c>
      <c r="G15" t="s">
        <v>201</v>
      </c>
      <c r="H15" t="s">
        <v>213</v>
      </c>
      <c r="I15">
        <v>-2696.84</v>
      </c>
    </row>
    <row r="16" spans="1:9" x14ac:dyDescent="0.3">
      <c r="A16">
        <v>63817</v>
      </c>
      <c r="B16">
        <v>109</v>
      </c>
      <c r="C16" t="s">
        <v>64</v>
      </c>
      <c r="D16">
        <v>129</v>
      </c>
      <c r="E16" t="s">
        <v>34</v>
      </c>
      <c r="F16" s="20">
        <v>45664.625</v>
      </c>
      <c r="G16" t="s">
        <v>201</v>
      </c>
      <c r="H16" t="s">
        <v>214</v>
      </c>
      <c r="I16">
        <v>-2</v>
      </c>
    </row>
    <row r="17" spans="1:9" x14ac:dyDescent="0.3">
      <c r="A17">
        <v>63815</v>
      </c>
      <c r="B17">
        <v>109</v>
      </c>
      <c r="C17" t="s">
        <v>64</v>
      </c>
      <c r="D17">
        <v>129</v>
      </c>
      <c r="E17" t="s">
        <v>34</v>
      </c>
      <c r="F17" s="20">
        <v>45663.625</v>
      </c>
      <c r="G17" t="s">
        <v>203</v>
      </c>
      <c r="H17" t="s">
        <v>208</v>
      </c>
      <c r="I17">
        <v>2696.84</v>
      </c>
    </row>
    <row r="18" spans="1:9" x14ac:dyDescent="0.3">
      <c r="A18">
        <v>63813</v>
      </c>
      <c r="B18">
        <v>109</v>
      </c>
      <c r="C18" t="s">
        <v>64</v>
      </c>
      <c r="D18">
        <v>129</v>
      </c>
      <c r="E18" t="s">
        <v>34</v>
      </c>
      <c r="F18" s="20">
        <v>45660.625</v>
      </c>
      <c r="G18" t="s">
        <v>201</v>
      </c>
      <c r="H18" t="s">
        <v>215</v>
      </c>
      <c r="I18">
        <v>-5000</v>
      </c>
    </row>
    <row r="19" spans="1:9" x14ac:dyDescent="0.3">
      <c r="A19">
        <v>63814</v>
      </c>
      <c r="B19">
        <v>109</v>
      </c>
      <c r="C19" t="s">
        <v>64</v>
      </c>
      <c r="D19">
        <v>129</v>
      </c>
      <c r="E19" t="s">
        <v>34</v>
      </c>
      <c r="F19" s="20">
        <v>45660.625</v>
      </c>
      <c r="G19" t="s">
        <v>201</v>
      </c>
      <c r="H19" t="s">
        <v>216</v>
      </c>
      <c r="I19">
        <v>-12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"/>
  <sheetViews>
    <sheetView workbookViewId="0"/>
  </sheetViews>
  <sheetFormatPr defaultRowHeight="14.4" x14ac:dyDescent="0.3"/>
  <sheetData>
    <row r="1" spans="1:7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"/>
  <sheetViews>
    <sheetView workbookViewId="0"/>
  </sheetViews>
  <sheetFormatPr defaultRowHeight="14.4" x14ac:dyDescent="0.3"/>
  <sheetData>
    <row r="1" spans="1:5" x14ac:dyDescent="0.3">
      <c r="A1" t="s">
        <v>18</v>
      </c>
      <c r="B1" t="s">
        <v>19</v>
      </c>
      <c r="C1" t="s">
        <v>24</v>
      </c>
      <c r="D1" t="s">
        <v>23</v>
      </c>
      <c r="E1" t="s">
        <v>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8"/>
  <sheetViews>
    <sheetView workbookViewId="0"/>
  </sheetViews>
  <sheetFormatPr defaultRowHeight="14.4" x14ac:dyDescent="0.3"/>
  <sheetData>
    <row r="1" spans="1:10" x14ac:dyDescent="0.3">
      <c r="A1" t="s">
        <v>26</v>
      </c>
      <c r="B1" t="s">
        <v>18</v>
      </c>
      <c r="C1" t="s">
        <v>19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</row>
    <row r="2" spans="1:10" x14ac:dyDescent="0.3">
      <c r="A2">
        <v>3035</v>
      </c>
      <c r="B2">
        <v>129</v>
      </c>
      <c r="C2" t="s">
        <v>34</v>
      </c>
      <c r="D2" t="s">
        <v>35</v>
      </c>
      <c r="E2" s="20">
        <v>45658</v>
      </c>
      <c r="F2" s="20">
        <v>45687</v>
      </c>
      <c r="G2" s="20">
        <v>45687</v>
      </c>
      <c r="H2">
        <v>8000</v>
      </c>
    </row>
    <row r="3" spans="1:10" x14ac:dyDescent="0.3">
      <c r="A3">
        <v>4606</v>
      </c>
      <c r="B3">
        <v>129</v>
      </c>
      <c r="C3" t="s">
        <v>34</v>
      </c>
      <c r="D3" t="s">
        <v>36</v>
      </c>
      <c r="E3" s="20">
        <v>45657</v>
      </c>
      <c r="F3" s="20">
        <v>45677</v>
      </c>
      <c r="G3" s="20">
        <v>45677</v>
      </c>
      <c r="H3">
        <v>373.96</v>
      </c>
    </row>
    <row r="4" spans="1:10" x14ac:dyDescent="0.3">
      <c r="A4">
        <v>3033</v>
      </c>
      <c r="B4">
        <v>129</v>
      </c>
      <c r="C4" t="s">
        <v>34</v>
      </c>
      <c r="D4" t="s">
        <v>35</v>
      </c>
      <c r="E4" s="20">
        <v>45656</v>
      </c>
      <c r="F4" s="20">
        <v>45656</v>
      </c>
      <c r="G4" s="20">
        <v>45656</v>
      </c>
      <c r="H4">
        <v>8186.4</v>
      </c>
    </row>
    <row r="5" spans="1:10" x14ac:dyDescent="0.3">
      <c r="A5">
        <v>3032</v>
      </c>
      <c r="B5">
        <v>129</v>
      </c>
      <c r="C5" t="s">
        <v>34</v>
      </c>
      <c r="D5" t="s">
        <v>35</v>
      </c>
      <c r="E5" s="20">
        <v>45626</v>
      </c>
      <c r="F5" s="20">
        <v>45626</v>
      </c>
      <c r="G5" s="20">
        <v>45629</v>
      </c>
      <c r="H5">
        <v>8186.4</v>
      </c>
    </row>
    <row r="6" spans="1:10" x14ac:dyDescent="0.3">
      <c r="A6">
        <v>3450</v>
      </c>
      <c r="B6">
        <v>129</v>
      </c>
      <c r="C6" t="s">
        <v>34</v>
      </c>
      <c r="D6" t="s">
        <v>36</v>
      </c>
      <c r="E6" s="20">
        <v>45623</v>
      </c>
      <c r="F6" s="20">
        <v>45623</v>
      </c>
      <c r="G6" s="20">
        <v>45623</v>
      </c>
      <c r="H6">
        <v>940.86</v>
      </c>
    </row>
    <row r="7" spans="1:10" x14ac:dyDescent="0.3">
      <c r="A7">
        <v>920</v>
      </c>
      <c r="B7">
        <v>129</v>
      </c>
      <c r="C7" t="s">
        <v>34</v>
      </c>
      <c r="D7" t="s">
        <v>35</v>
      </c>
      <c r="E7" s="20">
        <v>45595</v>
      </c>
      <c r="F7" s="20">
        <v>45595</v>
      </c>
      <c r="G7" s="20">
        <v>45596</v>
      </c>
      <c r="H7">
        <v>8186.4</v>
      </c>
    </row>
    <row r="8" spans="1:10" x14ac:dyDescent="0.3">
      <c r="A8">
        <v>919</v>
      </c>
      <c r="B8">
        <v>129</v>
      </c>
      <c r="C8" t="s">
        <v>34</v>
      </c>
      <c r="D8" t="s">
        <v>35</v>
      </c>
      <c r="E8" s="20">
        <v>45565</v>
      </c>
      <c r="F8" s="20">
        <v>45565</v>
      </c>
      <c r="G8" s="20">
        <v>45566</v>
      </c>
      <c r="H8">
        <v>8187</v>
      </c>
    </row>
    <row r="9" spans="1:10" x14ac:dyDescent="0.3">
      <c r="A9">
        <v>918</v>
      </c>
      <c r="B9">
        <v>129</v>
      </c>
      <c r="C9" t="s">
        <v>34</v>
      </c>
      <c r="D9" t="s">
        <v>35</v>
      </c>
      <c r="E9" s="20">
        <v>45534</v>
      </c>
      <c r="F9" s="20">
        <v>45534</v>
      </c>
      <c r="G9" s="20">
        <v>45537</v>
      </c>
      <c r="H9">
        <v>6187</v>
      </c>
    </row>
    <row r="10" spans="1:10" x14ac:dyDescent="0.3">
      <c r="A10">
        <v>917</v>
      </c>
      <c r="B10">
        <v>129</v>
      </c>
      <c r="C10" t="s">
        <v>34</v>
      </c>
      <c r="D10" t="s">
        <v>35</v>
      </c>
      <c r="E10" s="20">
        <v>45503</v>
      </c>
      <c r="F10" s="20">
        <v>45503</v>
      </c>
      <c r="G10" s="20">
        <v>45504</v>
      </c>
      <c r="H10">
        <v>6187</v>
      </c>
    </row>
    <row r="11" spans="1:10" x14ac:dyDescent="0.3">
      <c r="A11">
        <v>813</v>
      </c>
      <c r="B11">
        <v>129</v>
      </c>
      <c r="C11" t="s">
        <v>34</v>
      </c>
      <c r="D11" t="s">
        <v>35</v>
      </c>
      <c r="E11" s="20">
        <v>45473</v>
      </c>
      <c r="F11" s="20">
        <v>45473</v>
      </c>
      <c r="G11" s="20">
        <v>45476</v>
      </c>
      <c r="H11">
        <v>8187</v>
      </c>
    </row>
    <row r="12" spans="1:10" x14ac:dyDescent="0.3">
      <c r="A12">
        <v>3253</v>
      </c>
      <c r="B12">
        <v>129</v>
      </c>
      <c r="C12" t="s">
        <v>34</v>
      </c>
      <c r="D12" t="s">
        <v>35</v>
      </c>
      <c r="E12" s="20">
        <v>45443</v>
      </c>
      <c r="F12" s="20">
        <v>45443</v>
      </c>
      <c r="G12" s="20">
        <v>45446</v>
      </c>
      <c r="H12">
        <v>8187</v>
      </c>
    </row>
    <row r="13" spans="1:10" x14ac:dyDescent="0.3">
      <c r="A13">
        <v>3252</v>
      </c>
      <c r="B13">
        <v>129</v>
      </c>
      <c r="C13" t="s">
        <v>34</v>
      </c>
      <c r="D13" t="s">
        <v>35</v>
      </c>
      <c r="E13" s="20">
        <v>45412</v>
      </c>
      <c r="F13" s="20">
        <v>45412</v>
      </c>
      <c r="G13" s="20">
        <v>45414</v>
      </c>
      <c r="H13">
        <v>8186.4</v>
      </c>
    </row>
    <row r="14" spans="1:10" x14ac:dyDescent="0.3">
      <c r="A14">
        <v>3251</v>
      </c>
      <c r="B14">
        <v>129</v>
      </c>
      <c r="C14" t="s">
        <v>34</v>
      </c>
      <c r="D14" t="s">
        <v>35</v>
      </c>
      <c r="E14" s="20">
        <v>45382</v>
      </c>
      <c r="F14" s="20">
        <v>45382</v>
      </c>
      <c r="G14" s="20">
        <v>45384</v>
      </c>
      <c r="H14">
        <v>8190</v>
      </c>
    </row>
    <row r="15" spans="1:10" x14ac:dyDescent="0.3">
      <c r="A15">
        <v>3250</v>
      </c>
      <c r="B15">
        <v>129</v>
      </c>
      <c r="C15" t="s">
        <v>34</v>
      </c>
      <c r="D15" t="s">
        <v>35</v>
      </c>
      <c r="E15" s="20">
        <v>45351</v>
      </c>
      <c r="F15" s="20">
        <v>45351</v>
      </c>
      <c r="G15" s="20">
        <v>45352</v>
      </c>
      <c r="H15">
        <v>8000</v>
      </c>
    </row>
    <row r="16" spans="1:10" x14ac:dyDescent="0.3">
      <c r="A16">
        <v>3248</v>
      </c>
      <c r="B16">
        <v>129</v>
      </c>
      <c r="C16" t="s">
        <v>34</v>
      </c>
      <c r="D16" t="s">
        <v>35</v>
      </c>
      <c r="E16" s="20">
        <v>45322</v>
      </c>
      <c r="F16" s="20">
        <v>45322</v>
      </c>
      <c r="G16" s="20">
        <v>45321</v>
      </c>
      <c r="H16">
        <v>8000</v>
      </c>
    </row>
    <row r="17" spans="1:8" x14ac:dyDescent="0.3">
      <c r="A17">
        <v>3036</v>
      </c>
      <c r="B17">
        <v>129</v>
      </c>
      <c r="C17" t="s">
        <v>34</v>
      </c>
      <c r="D17" t="s">
        <v>35</v>
      </c>
      <c r="E17" s="20">
        <v>45689</v>
      </c>
      <c r="F17" s="20">
        <v>45716</v>
      </c>
      <c r="G17" s="20"/>
      <c r="H17">
        <v>8220</v>
      </c>
    </row>
    <row r="18" spans="1:8" x14ac:dyDescent="0.3">
      <c r="A18">
        <v>3037</v>
      </c>
      <c r="B18">
        <v>129</v>
      </c>
      <c r="C18" t="s">
        <v>34</v>
      </c>
      <c r="D18" t="s">
        <v>35</v>
      </c>
      <c r="E18" s="20">
        <v>45717</v>
      </c>
      <c r="F18" s="20">
        <v>45746</v>
      </c>
      <c r="G18" s="20"/>
      <c r="H18">
        <v>8220</v>
      </c>
    </row>
    <row r="19" spans="1:8" x14ac:dyDescent="0.3">
      <c r="A19">
        <v>3038</v>
      </c>
      <c r="B19">
        <v>129</v>
      </c>
      <c r="C19" t="s">
        <v>34</v>
      </c>
      <c r="D19" t="s">
        <v>35</v>
      </c>
      <c r="E19" s="20">
        <v>45748</v>
      </c>
      <c r="F19" s="20">
        <v>45777</v>
      </c>
      <c r="G19" s="20"/>
      <c r="H19">
        <v>8220</v>
      </c>
    </row>
    <row r="20" spans="1:8" x14ac:dyDescent="0.3">
      <c r="A20">
        <v>3039</v>
      </c>
      <c r="B20">
        <v>129</v>
      </c>
      <c r="C20" t="s">
        <v>34</v>
      </c>
      <c r="D20" t="s">
        <v>35</v>
      </c>
      <c r="E20" s="20">
        <v>45778</v>
      </c>
      <c r="F20" s="20">
        <v>45807</v>
      </c>
      <c r="G20" s="20"/>
      <c r="H20">
        <v>8220</v>
      </c>
    </row>
    <row r="21" spans="1:8" x14ac:dyDescent="0.3">
      <c r="A21">
        <v>3040</v>
      </c>
      <c r="B21">
        <v>129</v>
      </c>
      <c r="C21" t="s">
        <v>34</v>
      </c>
      <c r="D21" t="s">
        <v>35</v>
      </c>
      <c r="E21" s="20">
        <v>45809</v>
      </c>
      <c r="F21" s="20">
        <v>45838</v>
      </c>
      <c r="G21" s="20"/>
      <c r="H21">
        <v>8220</v>
      </c>
    </row>
    <row r="22" spans="1:8" x14ac:dyDescent="0.3">
      <c r="A22">
        <v>3041</v>
      </c>
      <c r="B22">
        <v>129</v>
      </c>
      <c r="C22" t="s">
        <v>34</v>
      </c>
      <c r="D22" t="s">
        <v>35</v>
      </c>
      <c r="E22" s="20">
        <v>45839</v>
      </c>
      <c r="F22" s="20">
        <v>45868</v>
      </c>
      <c r="G22" s="20"/>
      <c r="H22">
        <v>8220</v>
      </c>
    </row>
    <row r="23" spans="1:8" x14ac:dyDescent="0.3">
      <c r="A23">
        <v>3042</v>
      </c>
      <c r="B23">
        <v>129</v>
      </c>
      <c r="C23" t="s">
        <v>34</v>
      </c>
      <c r="D23" t="s">
        <v>35</v>
      </c>
      <c r="E23" s="20">
        <v>45870</v>
      </c>
      <c r="F23" s="20">
        <v>45899</v>
      </c>
      <c r="G23" s="20"/>
      <c r="H23">
        <v>8220</v>
      </c>
    </row>
    <row r="24" spans="1:8" x14ac:dyDescent="0.3">
      <c r="A24">
        <v>3043</v>
      </c>
      <c r="B24">
        <v>129</v>
      </c>
      <c r="C24" t="s">
        <v>34</v>
      </c>
      <c r="D24" t="s">
        <v>35</v>
      </c>
      <c r="E24" s="20">
        <v>45901</v>
      </c>
      <c r="F24" s="20">
        <v>45930</v>
      </c>
      <c r="G24" s="20"/>
      <c r="H24">
        <v>8220</v>
      </c>
    </row>
    <row r="25" spans="1:8" x14ac:dyDescent="0.3">
      <c r="A25">
        <v>3044</v>
      </c>
      <c r="B25">
        <v>129</v>
      </c>
      <c r="C25" t="s">
        <v>34</v>
      </c>
      <c r="D25" t="s">
        <v>35</v>
      </c>
      <c r="E25" s="20">
        <v>45931</v>
      </c>
      <c r="F25" s="20">
        <v>45960</v>
      </c>
      <c r="G25" s="20"/>
      <c r="H25">
        <v>8220</v>
      </c>
    </row>
    <row r="26" spans="1:8" x14ac:dyDescent="0.3">
      <c r="A26">
        <v>3045</v>
      </c>
      <c r="B26">
        <v>129</v>
      </c>
      <c r="C26" t="s">
        <v>34</v>
      </c>
      <c r="D26" t="s">
        <v>35</v>
      </c>
      <c r="E26" s="20">
        <v>45962</v>
      </c>
      <c r="F26" s="20">
        <v>45991</v>
      </c>
      <c r="G26" s="20"/>
      <c r="H26">
        <v>8220</v>
      </c>
    </row>
    <row r="27" spans="1:8" x14ac:dyDescent="0.3">
      <c r="A27">
        <v>3046</v>
      </c>
      <c r="B27">
        <v>129</v>
      </c>
      <c r="C27" t="s">
        <v>34</v>
      </c>
      <c r="D27" t="s">
        <v>35</v>
      </c>
      <c r="E27" s="20">
        <v>45992</v>
      </c>
      <c r="F27" s="20">
        <v>46021</v>
      </c>
      <c r="G27" s="20"/>
      <c r="H27">
        <v>8220</v>
      </c>
    </row>
    <row r="28" spans="1:8" x14ac:dyDescent="0.3">
      <c r="A28">
        <v>3047</v>
      </c>
      <c r="B28">
        <v>129</v>
      </c>
      <c r="C28" t="s">
        <v>34</v>
      </c>
      <c r="D28" t="s">
        <v>35</v>
      </c>
      <c r="E28" s="20">
        <v>46023</v>
      </c>
      <c r="F28" s="20">
        <v>46052</v>
      </c>
      <c r="G28" s="20"/>
      <c r="H28">
        <v>8186.4</v>
      </c>
    </row>
    <row r="29" spans="1:8" x14ac:dyDescent="0.3">
      <c r="A29">
        <v>3048</v>
      </c>
      <c r="B29">
        <v>129</v>
      </c>
      <c r="C29" t="s">
        <v>34</v>
      </c>
      <c r="D29" t="s">
        <v>35</v>
      </c>
      <c r="E29" s="20">
        <v>46054</v>
      </c>
      <c r="F29" s="20">
        <v>46081</v>
      </c>
      <c r="G29" s="20"/>
      <c r="H29">
        <v>8186.4</v>
      </c>
    </row>
    <row r="30" spans="1:8" x14ac:dyDescent="0.3">
      <c r="A30">
        <v>3049</v>
      </c>
      <c r="B30">
        <v>129</v>
      </c>
      <c r="C30" t="s">
        <v>34</v>
      </c>
      <c r="D30" t="s">
        <v>35</v>
      </c>
      <c r="E30" s="20">
        <v>46082</v>
      </c>
      <c r="F30" s="20">
        <v>46111</v>
      </c>
      <c r="G30" s="20"/>
      <c r="H30">
        <v>8186.4</v>
      </c>
    </row>
    <row r="31" spans="1:8" x14ac:dyDescent="0.3">
      <c r="A31">
        <v>3050</v>
      </c>
      <c r="B31">
        <v>129</v>
      </c>
      <c r="C31" t="s">
        <v>34</v>
      </c>
      <c r="D31" t="s">
        <v>35</v>
      </c>
      <c r="E31" s="20">
        <v>46113</v>
      </c>
      <c r="F31" s="20">
        <v>46142</v>
      </c>
      <c r="G31" s="20"/>
      <c r="H31">
        <v>8186.4</v>
      </c>
    </row>
    <row r="32" spans="1:8" x14ac:dyDescent="0.3">
      <c r="A32">
        <v>3051</v>
      </c>
      <c r="B32">
        <v>129</v>
      </c>
      <c r="C32" t="s">
        <v>34</v>
      </c>
      <c r="D32" t="s">
        <v>35</v>
      </c>
      <c r="E32" s="20">
        <v>46143</v>
      </c>
      <c r="F32" s="20">
        <v>46172</v>
      </c>
      <c r="G32" s="20"/>
      <c r="H32">
        <v>8186.4</v>
      </c>
    </row>
    <row r="33" spans="1:8" x14ac:dyDescent="0.3">
      <c r="A33">
        <v>3052</v>
      </c>
      <c r="B33">
        <v>129</v>
      </c>
      <c r="C33" t="s">
        <v>34</v>
      </c>
      <c r="D33" t="s">
        <v>35</v>
      </c>
      <c r="E33" s="20">
        <v>46174</v>
      </c>
      <c r="F33" s="20">
        <v>46203</v>
      </c>
      <c r="G33" s="20"/>
      <c r="H33">
        <v>8186.4</v>
      </c>
    </row>
    <row r="34" spans="1:8" x14ac:dyDescent="0.3">
      <c r="A34">
        <v>3053</v>
      </c>
      <c r="B34">
        <v>129</v>
      </c>
      <c r="C34" t="s">
        <v>34</v>
      </c>
      <c r="D34" t="s">
        <v>35</v>
      </c>
      <c r="E34" s="20">
        <v>46204</v>
      </c>
      <c r="F34" s="20">
        <v>46233</v>
      </c>
      <c r="G34" s="20"/>
      <c r="H34">
        <v>8186.4</v>
      </c>
    </row>
    <row r="35" spans="1:8" x14ac:dyDescent="0.3">
      <c r="A35">
        <v>3054</v>
      </c>
      <c r="B35">
        <v>129</v>
      </c>
      <c r="C35" t="s">
        <v>34</v>
      </c>
      <c r="D35" t="s">
        <v>35</v>
      </c>
      <c r="E35" s="20">
        <v>46235</v>
      </c>
      <c r="F35" s="20">
        <v>46264</v>
      </c>
      <c r="G35" s="20"/>
      <c r="H35">
        <v>8186.4</v>
      </c>
    </row>
    <row r="36" spans="1:8" x14ac:dyDescent="0.3">
      <c r="A36">
        <v>3055</v>
      </c>
      <c r="B36">
        <v>129</v>
      </c>
      <c r="C36" t="s">
        <v>34</v>
      </c>
      <c r="D36" t="s">
        <v>35</v>
      </c>
      <c r="E36" s="20">
        <v>45901</v>
      </c>
      <c r="F36" s="20">
        <v>46295</v>
      </c>
      <c r="G36" s="20"/>
      <c r="H36">
        <v>8186.4</v>
      </c>
    </row>
    <row r="37" spans="1:8" x14ac:dyDescent="0.3">
      <c r="A37">
        <v>3056</v>
      </c>
      <c r="B37">
        <v>129</v>
      </c>
      <c r="C37" t="s">
        <v>34</v>
      </c>
      <c r="D37" t="s">
        <v>35</v>
      </c>
      <c r="E37" s="20">
        <v>46296</v>
      </c>
      <c r="F37" s="20">
        <v>46325</v>
      </c>
      <c r="G37" s="20"/>
      <c r="H37">
        <v>8186.4</v>
      </c>
    </row>
    <row r="38" spans="1:8" x14ac:dyDescent="0.3">
      <c r="A38">
        <v>3057</v>
      </c>
      <c r="B38">
        <v>129</v>
      </c>
      <c r="C38" t="s">
        <v>34</v>
      </c>
      <c r="D38" t="s">
        <v>35</v>
      </c>
      <c r="E38" s="20">
        <v>46327</v>
      </c>
      <c r="F38" s="20">
        <v>46356</v>
      </c>
      <c r="G38" s="20"/>
      <c r="H38">
        <v>8186.4</v>
      </c>
    </row>
    <row r="39" spans="1:8" x14ac:dyDescent="0.3">
      <c r="A39">
        <v>3059</v>
      </c>
      <c r="B39">
        <v>129</v>
      </c>
      <c r="C39" t="s">
        <v>34</v>
      </c>
      <c r="D39" t="s">
        <v>35</v>
      </c>
      <c r="E39" s="20">
        <v>46388</v>
      </c>
      <c r="F39" s="20">
        <v>46417</v>
      </c>
      <c r="G39" s="20"/>
      <c r="H39">
        <v>8186.4</v>
      </c>
    </row>
    <row r="40" spans="1:8" x14ac:dyDescent="0.3">
      <c r="A40">
        <v>3060</v>
      </c>
      <c r="B40">
        <v>129</v>
      </c>
      <c r="C40" t="s">
        <v>34</v>
      </c>
      <c r="D40" t="s">
        <v>35</v>
      </c>
      <c r="E40" s="20">
        <v>46419</v>
      </c>
      <c r="F40" s="20">
        <v>46446</v>
      </c>
      <c r="G40" s="20"/>
      <c r="H40">
        <v>8186.4</v>
      </c>
    </row>
    <row r="41" spans="1:8" x14ac:dyDescent="0.3">
      <c r="A41">
        <v>3061</v>
      </c>
      <c r="B41">
        <v>129</v>
      </c>
      <c r="C41" t="s">
        <v>34</v>
      </c>
      <c r="D41" t="s">
        <v>35</v>
      </c>
      <c r="E41" s="20">
        <v>46447</v>
      </c>
      <c r="F41" s="20">
        <v>46476</v>
      </c>
      <c r="G41" s="20"/>
      <c r="H41">
        <v>8186.4</v>
      </c>
    </row>
    <row r="42" spans="1:8" x14ac:dyDescent="0.3">
      <c r="A42">
        <v>3062</v>
      </c>
      <c r="B42">
        <v>129</v>
      </c>
      <c r="C42" t="s">
        <v>34</v>
      </c>
      <c r="D42" t="s">
        <v>35</v>
      </c>
      <c r="E42" s="20">
        <v>46478</v>
      </c>
      <c r="F42" s="20">
        <v>46507</v>
      </c>
      <c r="G42" s="20"/>
      <c r="H42">
        <v>8186.4</v>
      </c>
    </row>
    <row r="43" spans="1:8" x14ac:dyDescent="0.3">
      <c r="A43">
        <v>3063</v>
      </c>
      <c r="B43">
        <v>129</v>
      </c>
      <c r="C43" t="s">
        <v>34</v>
      </c>
      <c r="D43" t="s">
        <v>35</v>
      </c>
      <c r="E43" s="20">
        <v>46508</v>
      </c>
      <c r="F43" s="20">
        <v>46537</v>
      </c>
      <c r="G43" s="20"/>
      <c r="H43">
        <v>8186.4</v>
      </c>
    </row>
    <row r="44" spans="1:8" x14ac:dyDescent="0.3">
      <c r="A44">
        <v>3064</v>
      </c>
      <c r="B44">
        <v>129</v>
      </c>
      <c r="C44" t="s">
        <v>34</v>
      </c>
      <c r="D44" t="s">
        <v>35</v>
      </c>
      <c r="E44" s="20">
        <v>46539</v>
      </c>
      <c r="F44" s="20">
        <v>46568</v>
      </c>
      <c r="G44" s="20"/>
      <c r="H44">
        <v>8186.4</v>
      </c>
    </row>
    <row r="45" spans="1:8" x14ac:dyDescent="0.3">
      <c r="A45">
        <v>3065</v>
      </c>
      <c r="B45">
        <v>129</v>
      </c>
      <c r="C45" t="s">
        <v>34</v>
      </c>
      <c r="D45" t="s">
        <v>35</v>
      </c>
      <c r="E45" s="20">
        <v>46569</v>
      </c>
      <c r="F45" s="20">
        <v>46598</v>
      </c>
      <c r="G45" s="20"/>
      <c r="H45">
        <v>8186.4</v>
      </c>
    </row>
    <row r="46" spans="1:8" x14ac:dyDescent="0.3">
      <c r="A46">
        <v>3067</v>
      </c>
      <c r="B46">
        <v>129</v>
      </c>
      <c r="C46" t="s">
        <v>34</v>
      </c>
      <c r="D46" t="s">
        <v>35</v>
      </c>
      <c r="E46" s="20">
        <v>46357</v>
      </c>
      <c r="F46" s="20">
        <v>46386</v>
      </c>
      <c r="G46" s="20"/>
      <c r="H46">
        <v>8186.4</v>
      </c>
    </row>
    <row r="47" spans="1:8" x14ac:dyDescent="0.3">
      <c r="A47">
        <v>3786</v>
      </c>
      <c r="B47">
        <v>129</v>
      </c>
      <c r="C47" t="s">
        <v>34</v>
      </c>
      <c r="D47" t="s">
        <v>37</v>
      </c>
      <c r="E47" s="20">
        <v>45777</v>
      </c>
      <c r="F47" s="20">
        <v>45777</v>
      </c>
      <c r="G47" s="20"/>
      <c r="H47">
        <v>8000</v>
      </c>
    </row>
    <row r="48" spans="1:8" x14ac:dyDescent="0.3">
      <c r="A48">
        <v>3797</v>
      </c>
      <c r="B48">
        <v>129</v>
      </c>
      <c r="C48" t="s">
        <v>34</v>
      </c>
      <c r="D48" t="s">
        <v>38</v>
      </c>
      <c r="E48" s="20">
        <v>45746</v>
      </c>
      <c r="F48" s="20">
        <v>45746</v>
      </c>
      <c r="G48" s="20"/>
      <c r="H48">
        <v>2000</v>
      </c>
    </row>
    <row r="49" spans="1:8" x14ac:dyDescent="0.3">
      <c r="A49">
        <v>4968</v>
      </c>
      <c r="B49">
        <v>129</v>
      </c>
      <c r="C49" t="s">
        <v>34</v>
      </c>
      <c r="D49" t="s">
        <v>36</v>
      </c>
      <c r="E49" s="20">
        <v>45702</v>
      </c>
      <c r="F49" s="20">
        <v>45716</v>
      </c>
      <c r="G49" s="20"/>
      <c r="H49">
        <v>1539.26</v>
      </c>
    </row>
    <row r="50" spans="1:8" x14ac:dyDescent="0.3">
      <c r="A50">
        <v>4969</v>
      </c>
      <c r="B50">
        <v>129</v>
      </c>
      <c r="C50" t="s">
        <v>34</v>
      </c>
      <c r="D50" t="s">
        <v>36</v>
      </c>
      <c r="E50" s="20">
        <v>45730</v>
      </c>
      <c r="F50" s="20">
        <v>45730</v>
      </c>
      <c r="G50" s="20"/>
      <c r="H50">
        <v>1539.26</v>
      </c>
    </row>
    <row r="51" spans="1:8" x14ac:dyDescent="0.3">
      <c r="A51">
        <v>4970</v>
      </c>
      <c r="B51">
        <v>129</v>
      </c>
      <c r="C51" t="s">
        <v>34</v>
      </c>
      <c r="D51" t="s">
        <v>36</v>
      </c>
      <c r="E51" s="20">
        <v>45761</v>
      </c>
      <c r="F51" s="20">
        <v>45761</v>
      </c>
      <c r="G51" s="20"/>
      <c r="H51">
        <v>1539.26</v>
      </c>
    </row>
    <row r="52" spans="1:8" x14ac:dyDescent="0.3">
      <c r="A52">
        <v>4971</v>
      </c>
      <c r="B52">
        <v>129</v>
      </c>
      <c r="C52" t="s">
        <v>34</v>
      </c>
      <c r="D52" t="s">
        <v>36</v>
      </c>
      <c r="E52" s="20">
        <v>45791</v>
      </c>
      <c r="F52" s="20">
        <v>45791</v>
      </c>
      <c r="G52" s="20"/>
      <c r="H52">
        <v>1539.26</v>
      </c>
    </row>
    <row r="53" spans="1:8" x14ac:dyDescent="0.3">
      <c r="A53">
        <v>4972</v>
      </c>
      <c r="B53">
        <v>129</v>
      </c>
      <c r="C53" t="s">
        <v>34</v>
      </c>
      <c r="D53" t="s">
        <v>36</v>
      </c>
      <c r="E53" s="20">
        <v>45822</v>
      </c>
      <c r="F53" s="20">
        <v>45822</v>
      </c>
      <c r="G53" s="20"/>
      <c r="H53">
        <v>1759.26</v>
      </c>
    </row>
    <row r="54" spans="1:8" x14ac:dyDescent="0.3">
      <c r="A54">
        <v>4973</v>
      </c>
      <c r="B54">
        <v>129</v>
      </c>
      <c r="C54" t="s">
        <v>34</v>
      </c>
      <c r="D54" t="s">
        <v>36</v>
      </c>
      <c r="E54" s="20">
        <v>45852</v>
      </c>
      <c r="F54" s="20">
        <v>45852</v>
      </c>
      <c r="G54" s="20"/>
      <c r="H54">
        <v>1539.26</v>
      </c>
    </row>
    <row r="55" spans="1:8" x14ac:dyDescent="0.3">
      <c r="A55">
        <v>4974</v>
      </c>
      <c r="B55">
        <v>129</v>
      </c>
      <c r="C55" t="s">
        <v>34</v>
      </c>
      <c r="D55" t="s">
        <v>36</v>
      </c>
      <c r="E55" s="20">
        <v>45883</v>
      </c>
      <c r="F55" s="20">
        <v>45883</v>
      </c>
      <c r="G55" s="20"/>
      <c r="H55">
        <v>1539.26</v>
      </c>
    </row>
    <row r="56" spans="1:8" x14ac:dyDescent="0.3">
      <c r="A56">
        <v>4975</v>
      </c>
      <c r="B56">
        <v>129</v>
      </c>
      <c r="C56" t="s">
        <v>34</v>
      </c>
      <c r="D56" t="s">
        <v>36</v>
      </c>
      <c r="E56" s="20">
        <v>45914</v>
      </c>
      <c r="F56" s="20">
        <v>45914</v>
      </c>
      <c r="G56" s="20"/>
      <c r="H56">
        <v>1539.26</v>
      </c>
    </row>
    <row r="57" spans="1:8" x14ac:dyDescent="0.3">
      <c r="A57">
        <v>4976</v>
      </c>
      <c r="B57">
        <v>129</v>
      </c>
      <c r="C57" t="s">
        <v>34</v>
      </c>
      <c r="D57" t="s">
        <v>36</v>
      </c>
      <c r="E57" s="20">
        <v>45944</v>
      </c>
      <c r="F57" s="20">
        <v>45944</v>
      </c>
      <c r="G57" s="20"/>
      <c r="H57">
        <v>1539.26</v>
      </c>
    </row>
    <row r="58" spans="1:8" x14ac:dyDescent="0.3">
      <c r="A58">
        <v>4977</v>
      </c>
      <c r="B58">
        <v>129</v>
      </c>
      <c r="C58" t="s">
        <v>34</v>
      </c>
      <c r="D58" t="s">
        <v>36</v>
      </c>
      <c r="E58" s="20">
        <v>45975</v>
      </c>
      <c r="F58" s="20">
        <v>45975</v>
      </c>
      <c r="G58" s="20"/>
      <c r="H58">
        <v>1539.26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13"/>
  <sheetViews>
    <sheetView workbookViewId="0"/>
  </sheetViews>
  <sheetFormatPr defaultRowHeight="14.4" x14ac:dyDescent="0.3"/>
  <sheetData>
    <row r="1" spans="1:20" x14ac:dyDescent="0.3">
      <c r="A1" t="s">
        <v>39</v>
      </c>
      <c r="B1" t="s">
        <v>18</v>
      </c>
      <c r="C1" t="s">
        <v>19</v>
      </c>
      <c r="D1" t="s">
        <v>40</v>
      </c>
      <c r="E1" t="s">
        <v>23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32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</row>
    <row r="2" spans="1:20" x14ac:dyDescent="0.3">
      <c r="A2">
        <v>99493</v>
      </c>
      <c r="B2">
        <v>129</v>
      </c>
      <c r="C2" t="s">
        <v>34</v>
      </c>
      <c r="D2" t="s">
        <v>55</v>
      </c>
      <c r="E2">
        <v>1024.49</v>
      </c>
      <c r="F2" s="20">
        <v>45703</v>
      </c>
      <c r="G2" s="20">
        <v>45705</v>
      </c>
      <c r="H2" s="20">
        <v>45705</v>
      </c>
      <c r="I2" s="20">
        <v>45689</v>
      </c>
      <c r="J2" s="20"/>
      <c r="K2" t="s">
        <v>56</v>
      </c>
      <c r="L2" t="s">
        <v>57</v>
      </c>
      <c r="M2" t="s">
        <v>58</v>
      </c>
      <c r="N2" t="s">
        <v>59</v>
      </c>
      <c r="O2" t="s">
        <v>60</v>
      </c>
      <c r="P2" t="s">
        <v>61</v>
      </c>
      <c r="Q2" t="s">
        <v>62</v>
      </c>
      <c r="R2" t="s">
        <v>63</v>
      </c>
      <c r="S2" t="s">
        <v>64</v>
      </c>
    </row>
    <row r="3" spans="1:20" x14ac:dyDescent="0.3">
      <c r="A3">
        <v>110493</v>
      </c>
      <c r="B3">
        <v>129</v>
      </c>
      <c r="C3" t="s">
        <v>34</v>
      </c>
      <c r="D3" t="s">
        <v>65</v>
      </c>
      <c r="E3">
        <v>30</v>
      </c>
      <c r="F3" s="20">
        <v>45701</v>
      </c>
      <c r="G3" s="20"/>
      <c r="H3" s="20">
        <v>45701</v>
      </c>
      <c r="I3" s="20">
        <v>45701</v>
      </c>
      <c r="J3" s="20">
        <v>45702</v>
      </c>
      <c r="K3" t="s">
        <v>66</v>
      </c>
      <c r="L3" t="s">
        <v>67</v>
      </c>
      <c r="M3" t="s">
        <v>68</v>
      </c>
      <c r="N3" t="s">
        <v>69</v>
      </c>
      <c r="R3" t="s">
        <v>63</v>
      </c>
    </row>
    <row r="4" spans="1:20" x14ac:dyDescent="0.3">
      <c r="A4">
        <v>107142</v>
      </c>
      <c r="B4">
        <v>129</v>
      </c>
      <c r="C4" t="s">
        <v>34</v>
      </c>
      <c r="D4" t="s">
        <v>70</v>
      </c>
      <c r="E4">
        <v>2698.43</v>
      </c>
      <c r="F4" s="20">
        <v>45694</v>
      </c>
      <c r="G4" s="20">
        <v>45693</v>
      </c>
      <c r="H4" s="20">
        <v>45693</v>
      </c>
      <c r="I4" s="20">
        <v>45687</v>
      </c>
      <c r="J4" s="20"/>
      <c r="K4" t="s">
        <v>71</v>
      </c>
      <c r="L4" t="s">
        <v>72</v>
      </c>
      <c r="M4" t="s">
        <v>73</v>
      </c>
      <c r="N4" t="s">
        <v>74</v>
      </c>
      <c r="O4" t="s">
        <v>60</v>
      </c>
      <c r="P4" t="s">
        <v>61</v>
      </c>
      <c r="Q4" t="s">
        <v>62</v>
      </c>
      <c r="R4" t="s">
        <v>63</v>
      </c>
      <c r="S4" t="s">
        <v>64</v>
      </c>
    </row>
    <row r="5" spans="1:20" x14ac:dyDescent="0.3">
      <c r="A5">
        <v>107879</v>
      </c>
      <c r="B5">
        <v>129</v>
      </c>
      <c r="C5" t="s">
        <v>34</v>
      </c>
      <c r="D5" t="s">
        <v>65</v>
      </c>
      <c r="E5">
        <v>2</v>
      </c>
      <c r="F5" s="20">
        <v>45693</v>
      </c>
      <c r="G5" s="20"/>
      <c r="H5" s="20">
        <v>45693</v>
      </c>
      <c r="I5" s="20">
        <v>45693</v>
      </c>
      <c r="J5" s="20">
        <v>45694</v>
      </c>
      <c r="K5" t="s">
        <v>66</v>
      </c>
      <c r="L5" t="s">
        <v>67</v>
      </c>
      <c r="M5" t="s">
        <v>68</v>
      </c>
      <c r="N5" t="s">
        <v>69</v>
      </c>
      <c r="R5" t="s">
        <v>63</v>
      </c>
    </row>
    <row r="6" spans="1:20" x14ac:dyDescent="0.3">
      <c r="A6">
        <v>77084</v>
      </c>
      <c r="B6">
        <v>129</v>
      </c>
      <c r="C6" t="s">
        <v>34</v>
      </c>
      <c r="D6" t="s">
        <v>75</v>
      </c>
      <c r="E6">
        <v>1429.66</v>
      </c>
      <c r="F6" s="20">
        <v>45687</v>
      </c>
      <c r="G6" s="20">
        <v>45688</v>
      </c>
      <c r="H6" s="20">
        <v>45688</v>
      </c>
      <c r="I6" s="20">
        <v>45687</v>
      </c>
      <c r="J6" s="20"/>
      <c r="K6" t="s">
        <v>56</v>
      </c>
      <c r="L6" t="s">
        <v>76</v>
      </c>
      <c r="M6" t="s">
        <v>77</v>
      </c>
      <c r="N6" t="s">
        <v>78</v>
      </c>
      <c r="O6" t="s">
        <v>60</v>
      </c>
      <c r="P6" t="s">
        <v>61</v>
      </c>
      <c r="Q6" t="s">
        <v>62</v>
      </c>
      <c r="R6" t="s">
        <v>63</v>
      </c>
      <c r="S6" t="s">
        <v>64</v>
      </c>
    </row>
    <row r="7" spans="1:20" x14ac:dyDescent="0.3">
      <c r="A7">
        <v>106666</v>
      </c>
      <c r="B7">
        <v>129</v>
      </c>
      <c r="C7" t="s">
        <v>34</v>
      </c>
      <c r="D7" t="s">
        <v>65</v>
      </c>
      <c r="E7">
        <v>8.5</v>
      </c>
      <c r="F7" s="20">
        <v>45687</v>
      </c>
      <c r="G7" s="20"/>
      <c r="H7" s="20">
        <v>45687</v>
      </c>
      <c r="I7" s="20">
        <v>45687</v>
      </c>
      <c r="J7" s="20">
        <v>45688</v>
      </c>
      <c r="K7" t="s">
        <v>66</v>
      </c>
      <c r="L7" t="s">
        <v>79</v>
      </c>
      <c r="M7" t="s">
        <v>80</v>
      </c>
      <c r="N7" t="s">
        <v>74</v>
      </c>
      <c r="R7" t="s">
        <v>63</v>
      </c>
    </row>
    <row r="8" spans="1:20" x14ac:dyDescent="0.3">
      <c r="A8">
        <v>105822</v>
      </c>
      <c r="B8">
        <v>129</v>
      </c>
      <c r="C8" t="s">
        <v>34</v>
      </c>
      <c r="D8" t="s">
        <v>65</v>
      </c>
      <c r="E8">
        <v>69</v>
      </c>
      <c r="F8" s="20">
        <v>45684</v>
      </c>
      <c r="G8" s="20"/>
      <c r="H8" s="20">
        <v>45684</v>
      </c>
      <c r="I8" s="20">
        <v>45684</v>
      </c>
      <c r="J8" s="20">
        <v>45685</v>
      </c>
      <c r="K8" t="s">
        <v>66</v>
      </c>
      <c r="L8" t="s">
        <v>79</v>
      </c>
      <c r="M8" t="s">
        <v>80</v>
      </c>
      <c r="N8" t="s">
        <v>74</v>
      </c>
      <c r="R8" t="s">
        <v>63</v>
      </c>
    </row>
    <row r="9" spans="1:20" x14ac:dyDescent="0.3">
      <c r="A9">
        <v>77083</v>
      </c>
      <c r="B9">
        <v>129</v>
      </c>
      <c r="C9" t="s">
        <v>34</v>
      </c>
      <c r="D9" t="s">
        <v>75</v>
      </c>
      <c r="E9">
        <v>1562.83</v>
      </c>
      <c r="F9" s="20">
        <v>45656</v>
      </c>
      <c r="G9" s="20">
        <v>45684</v>
      </c>
      <c r="H9" s="20">
        <v>45684</v>
      </c>
      <c r="I9" s="20">
        <v>45656</v>
      </c>
      <c r="J9" s="20"/>
      <c r="K9" t="s">
        <v>56</v>
      </c>
      <c r="L9" t="s">
        <v>81</v>
      </c>
      <c r="M9" t="s">
        <v>77</v>
      </c>
      <c r="N9" t="s">
        <v>82</v>
      </c>
      <c r="O9" t="s">
        <v>60</v>
      </c>
      <c r="P9" t="s">
        <v>61</v>
      </c>
      <c r="Q9" t="s">
        <v>62</v>
      </c>
      <c r="R9" t="s">
        <v>63</v>
      </c>
      <c r="S9" t="s">
        <v>64</v>
      </c>
    </row>
    <row r="10" spans="1:20" x14ac:dyDescent="0.3">
      <c r="A10">
        <v>74243</v>
      </c>
      <c r="B10">
        <v>129</v>
      </c>
      <c r="C10" t="s">
        <v>34</v>
      </c>
      <c r="D10" t="s">
        <v>83</v>
      </c>
      <c r="E10">
        <v>14.85</v>
      </c>
      <c r="F10" s="20">
        <v>45677</v>
      </c>
      <c r="G10" s="20">
        <v>45677</v>
      </c>
      <c r="H10" s="20">
        <v>45677</v>
      </c>
      <c r="I10" s="20">
        <v>45656</v>
      </c>
      <c r="J10" s="20">
        <v>45541</v>
      </c>
      <c r="K10" t="s">
        <v>56</v>
      </c>
      <c r="L10" t="s">
        <v>84</v>
      </c>
      <c r="M10" t="s">
        <v>83</v>
      </c>
      <c r="N10" t="s">
        <v>85</v>
      </c>
      <c r="O10" t="s">
        <v>60</v>
      </c>
      <c r="P10" t="s">
        <v>61</v>
      </c>
      <c r="Q10" t="s">
        <v>62</v>
      </c>
      <c r="R10" t="s">
        <v>63</v>
      </c>
      <c r="S10" t="s">
        <v>64</v>
      </c>
    </row>
    <row r="11" spans="1:20" x14ac:dyDescent="0.3">
      <c r="A11">
        <v>100263</v>
      </c>
      <c r="B11">
        <v>129</v>
      </c>
      <c r="C11" t="s">
        <v>34</v>
      </c>
      <c r="D11" t="s">
        <v>86</v>
      </c>
      <c r="E11">
        <v>148.16999999999999</v>
      </c>
      <c r="F11" s="20">
        <v>45677</v>
      </c>
      <c r="G11" s="20">
        <v>45677</v>
      </c>
      <c r="H11" s="20">
        <v>45677</v>
      </c>
      <c r="I11" s="20">
        <v>45657</v>
      </c>
      <c r="J11" s="20">
        <v>45663</v>
      </c>
      <c r="K11" t="s">
        <v>56</v>
      </c>
      <c r="L11" t="s">
        <v>87</v>
      </c>
      <c r="M11" t="s">
        <v>86</v>
      </c>
      <c r="N11" t="s">
        <v>88</v>
      </c>
      <c r="O11" t="s">
        <v>60</v>
      </c>
      <c r="P11" t="s">
        <v>61</v>
      </c>
      <c r="Q11" t="s">
        <v>62</v>
      </c>
      <c r="R11" t="s">
        <v>63</v>
      </c>
      <c r="S11" t="s">
        <v>64</v>
      </c>
    </row>
    <row r="12" spans="1:20" x14ac:dyDescent="0.3">
      <c r="A12">
        <v>100264</v>
      </c>
      <c r="B12">
        <v>129</v>
      </c>
      <c r="C12" t="s">
        <v>34</v>
      </c>
      <c r="D12" t="s">
        <v>89</v>
      </c>
      <c r="E12">
        <v>75.260000000000005</v>
      </c>
      <c r="F12" s="20">
        <v>45677</v>
      </c>
      <c r="G12" s="20">
        <v>45677</v>
      </c>
      <c r="H12" s="20">
        <v>45677</v>
      </c>
      <c r="I12" s="20">
        <v>45657</v>
      </c>
      <c r="J12" s="20">
        <v>45663</v>
      </c>
      <c r="K12" t="s">
        <v>71</v>
      </c>
      <c r="L12" t="s">
        <v>87</v>
      </c>
      <c r="M12" t="s">
        <v>89</v>
      </c>
      <c r="N12" t="s">
        <v>88</v>
      </c>
      <c r="O12" t="s">
        <v>60</v>
      </c>
      <c r="P12" t="s">
        <v>61</v>
      </c>
      <c r="Q12" t="s">
        <v>62</v>
      </c>
      <c r="R12" t="s">
        <v>63</v>
      </c>
      <c r="S12" t="s">
        <v>64</v>
      </c>
    </row>
    <row r="13" spans="1:20" x14ac:dyDescent="0.3">
      <c r="A13">
        <v>100265</v>
      </c>
      <c r="B13">
        <v>129</v>
      </c>
      <c r="C13" t="s">
        <v>34</v>
      </c>
      <c r="D13" t="s">
        <v>89</v>
      </c>
      <c r="E13">
        <v>150.53</v>
      </c>
      <c r="F13" s="20">
        <v>45677</v>
      </c>
      <c r="G13" s="20">
        <v>45677</v>
      </c>
      <c r="H13" s="20">
        <v>45677</v>
      </c>
      <c r="I13" s="20">
        <v>45657</v>
      </c>
      <c r="J13" s="20">
        <v>45663</v>
      </c>
      <c r="K13" t="s">
        <v>71</v>
      </c>
      <c r="L13" t="s">
        <v>87</v>
      </c>
      <c r="M13" t="s">
        <v>89</v>
      </c>
      <c r="N13" t="s">
        <v>88</v>
      </c>
      <c r="O13" t="s">
        <v>60</v>
      </c>
      <c r="P13" t="s">
        <v>61</v>
      </c>
      <c r="Q13" t="s">
        <v>62</v>
      </c>
      <c r="R13" t="s">
        <v>63</v>
      </c>
      <c r="S13" t="s">
        <v>64</v>
      </c>
    </row>
    <row r="14" spans="1:20" x14ac:dyDescent="0.3">
      <c r="A14">
        <v>63070</v>
      </c>
      <c r="B14">
        <v>129</v>
      </c>
      <c r="C14" t="s">
        <v>34</v>
      </c>
      <c r="D14" t="s">
        <v>55</v>
      </c>
      <c r="E14">
        <v>1024.49</v>
      </c>
      <c r="F14" s="20">
        <v>45672</v>
      </c>
      <c r="G14" s="20">
        <v>45672</v>
      </c>
      <c r="H14" s="20">
        <v>45672</v>
      </c>
      <c r="I14" s="20">
        <v>45672</v>
      </c>
      <c r="J14" s="20"/>
      <c r="K14" t="s">
        <v>56</v>
      </c>
      <c r="L14" t="s">
        <v>57</v>
      </c>
      <c r="M14" t="s">
        <v>58</v>
      </c>
      <c r="N14" t="s">
        <v>90</v>
      </c>
      <c r="O14" t="s">
        <v>60</v>
      </c>
      <c r="P14" t="s">
        <v>61</v>
      </c>
      <c r="Q14" t="s">
        <v>62</v>
      </c>
      <c r="R14" t="s">
        <v>63</v>
      </c>
      <c r="S14" t="s">
        <v>64</v>
      </c>
    </row>
    <row r="15" spans="1:20" x14ac:dyDescent="0.3">
      <c r="A15">
        <v>100005</v>
      </c>
      <c r="B15">
        <v>129</v>
      </c>
      <c r="C15" t="s">
        <v>34</v>
      </c>
      <c r="D15" t="s">
        <v>70</v>
      </c>
      <c r="E15">
        <v>2696.84</v>
      </c>
      <c r="F15" s="20">
        <v>45664</v>
      </c>
      <c r="G15" s="20">
        <v>45664</v>
      </c>
      <c r="H15" s="20">
        <v>45664</v>
      </c>
      <c r="I15" s="20">
        <v>45656</v>
      </c>
      <c r="J15" s="20"/>
      <c r="L15" t="s">
        <v>87</v>
      </c>
      <c r="M15" t="s">
        <v>91</v>
      </c>
      <c r="O15" t="s">
        <v>60</v>
      </c>
      <c r="P15" t="s">
        <v>61</v>
      </c>
      <c r="Q15" t="s">
        <v>62</v>
      </c>
      <c r="R15" t="s">
        <v>63</v>
      </c>
      <c r="S15" t="s">
        <v>64</v>
      </c>
    </row>
    <row r="16" spans="1:20" x14ac:dyDescent="0.3">
      <c r="A16">
        <v>95914</v>
      </c>
      <c r="B16">
        <v>129</v>
      </c>
      <c r="C16" t="s">
        <v>34</v>
      </c>
      <c r="D16" t="s">
        <v>70</v>
      </c>
      <c r="E16">
        <v>792.68</v>
      </c>
      <c r="F16" s="20">
        <v>45646</v>
      </c>
      <c r="G16" s="20">
        <v>45645</v>
      </c>
      <c r="H16" s="20">
        <v>45645</v>
      </c>
      <c r="I16" s="20">
        <v>45646</v>
      </c>
      <c r="J16" s="20"/>
      <c r="L16" t="s">
        <v>87</v>
      </c>
      <c r="M16" t="s">
        <v>92</v>
      </c>
      <c r="O16" t="s">
        <v>60</v>
      </c>
      <c r="P16" t="s">
        <v>61</v>
      </c>
      <c r="Q16" t="s">
        <v>62</v>
      </c>
      <c r="R16" t="s">
        <v>63</v>
      </c>
      <c r="S16" t="s">
        <v>64</v>
      </c>
    </row>
    <row r="17" spans="1:19" x14ac:dyDescent="0.3">
      <c r="A17">
        <v>94700</v>
      </c>
      <c r="B17">
        <v>129</v>
      </c>
      <c r="C17" t="s">
        <v>34</v>
      </c>
      <c r="D17" t="s">
        <v>86</v>
      </c>
      <c r="E17">
        <v>148.16999999999999</v>
      </c>
      <c r="F17" s="20">
        <v>45646</v>
      </c>
      <c r="G17" s="20">
        <v>45645</v>
      </c>
      <c r="H17" s="20">
        <v>45645</v>
      </c>
      <c r="I17" s="20">
        <v>45627</v>
      </c>
      <c r="J17" s="20">
        <v>45638</v>
      </c>
      <c r="K17" t="s">
        <v>56</v>
      </c>
      <c r="L17" t="s">
        <v>87</v>
      </c>
      <c r="M17" t="s">
        <v>86</v>
      </c>
      <c r="N17" t="s">
        <v>88</v>
      </c>
      <c r="O17" t="s">
        <v>60</v>
      </c>
      <c r="P17" t="s">
        <v>61</v>
      </c>
      <c r="Q17" t="s">
        <v>62</v>
      </c>
      <c r="R17" t="s">
        <v>63</v>
      </c>
      <c r="S17" t="s">
        <v>64</v>
      </c>
    </row>
    <row r="18" spans="1:19" x14ac:dyDescent="0.3">
      <c r="A18">
        <v>94159</v>
      </c>
      <c r="B18">
        <v>129</v>
      </c>
      <c r="C18" t="s">
        <v>34</v>
      </c>
      <c r="D18" t="s">
        <v>86</v>
      </c>
      <c r="E18">
        <v>148.16999999999999</v>
      </c>
      <c r="F18" s="20">
        <v>45646</v>
      </c>
      <c r="G18" s="20">
        <v>45645</v>
      </c>
      <c r="H18" s="20">
        <v>45645</v>
      </c>
      <c r="I18" s="20">
        <v>45626</v>
      </c>
      <c r="J18" s="20">
        <v>45637</v>
      </c>
      <c r="K18" t="s">
        <v>56</v>
      </c>
      <c r="L18" t="s">
        <v>87</v>
      </c>
      <c r="M18" t="s">
        <v>86</v>
      </c>
      <c r="N18" t="s">
        <v>88</v>
      </c>
      <c r="O18" t="s">
        <v>60</v>
      </c>
      <c r="P18" t="s">
        <v>61</v>
      </c>
      <c r="Q18" t="s">
        <v>62</v>
      </c>
      <c r="R18" t="s">
        <v>63</v>
      </c>
      <c r="S18" t="s">
        <v>64</v>
      </c>
    </row>
    <row r="19" spans="1:19" x14ac:dyDescent="0.3">
      <c r="A19">
        <v>94160</v>
      </c>
      <c r="B19">
        <v>129</v>
      </c>
      <c r="C19" t="s">
        <v>34</v>
      </c>
      <c r="D19" t="s">
        <v>89</v>
      </c>
      <c r="E19">
        <v>150.53</v>
      </c>
      <c r="F19" s="20">
        <v>45646</v>
      </c>
      <c r="G19" s="20">
        <v>45645</v>
      </c>
      <c r="H19" s="20">
        <v>45645</v>
      </c>
      <c r="I19" s="20">
        <v>45626</v>
      </c>
      <c r="J19" s="20">
        <v>45637</v>
      </c>
      <c r="K19" t="s">
        <v>71</v>
      </c>
      <c r="L19" t="s">
        <v>87</v>
      </c>
      <c r="M19" t="s">
        <v>89</v>
      </c>
      <c r="N19" t="s">
        <v>88</v>
      </c>
      <c r="O19" t="s">
        <v>60</v>
      </c>
      <c r="P19" t="s">
        <v>61</v>
      </c>
      <c r="Q19" t="s">
        <v>62</v>
      </c>
      <c r="R19" t="s">
        <v>63</v>
      </c>
      <c r="S19" t="s">
        <v>64</v>
      </c>
    </row>
    <row r="20" spans="1:19" x14ac:dyDescent="0.3">
      <c r="A20">
        <v>74239</v>
      </c>
      <c r="B20">
        <v>129</v>
      </c>
      <c r="C20" t="s">
        <v>34</v>
      </c>
      <c r="D20" t="s">
        <v>83</v>
      </c>
      <c r="E20">
        <v>14.85</v>
      </c>
      <c r="F20" s="20">
        <v>45646</v>
      </c>
      <c r="G20" s="20">
        <v>45645</v>
      </c>
      <c r="H20" s="20">
        <v>45645</v>
      </c>
      <c r="I20" s="20">
        <v>45626</v>
      </c>
      <c r="J20" s="20">
        <v>45541</v>
      </c>
      <c r="K20" t="s">
        <v>56</v>
      </c>
      <c r="L20" t="s">
        <v>84</v>
      </c>
      <c r="M20" t="s">
        <v>83</v>
      </c>
      <c r="N20" t="s">
        <v>93</v>
      </c>
      <c r="O20" t="s">
        <v>60</v>
      </c>
      <c r="P20" t="s">
        <v>61</v>
      </c>
      <c r="Q20" t="s">
        <v>62</v>
      </c>
      <c r="R20" t="s">
        <v>63</v>
      </c>
      <c r="S20" t="s">
        <v>64</v>
      </c>
    </row>
    <row r="21" spans="1:19" x14ac:dyDescent="0.3">
      <c r="A21">
        <v>63069</v>
      </c>
      <c r="B21">
        <v>129</v>
      </c>
      <c r="C21" t="s">
        <v>34</v>
      </c>
      <c r="D21" t="s">
        <v>55</v>
      </c>
      <c r="E21">
        <v>975.15</v>
      </c>
      <c r="F21" s="20">
        <v>45641</v>
      </c>
      <c r="G21" s="20">
        <v>45642</v>
      </c>
      <c r="H21" s="20">
        <v>45642</v>
      </c>
      <c r="I21" s="20">
        <v>45641</v>
      </c>
      <c r="J21" s="20"/>
      <c r="K21" t="s">
        <v>56</v>
      </c>
      <c r="L21" t="s">
        <v>94</v>
      </c>
      <c r="M21" t="s">
        <v>95</v>
      </c>
      <c r="O21" t="s">
        <v>60</v>
      </c>
      <c r="P21" t="s">
        <v>61</v>
      </c>
      <c r="Q21" t="s">
        <v>62</v>
      </c>
      <c r="R21" t="s">
        <v>63</v>
      </c>
      <c r="S21" t="s">
        <v>64</v>
      </c>
    </row>
    <row r="22" spans="1:19" x14ac:dyDescent="0.3">
      <c r="A22">
        <v>94896</v>
      </c>
      <c r="B22">
        <v>129</v>
      </c>
      <c r="C22" t="s">
        <v>34</v>
      </c>
      <c r="D22" t="s">
        <v>55</v>
      </c>
      <c r="E22">
        <v>495</v>
      </c>
      <c r="F22" s="20">
        <v>45642</v>
      </c>
      <c r="G22" s="20">
        <v>45642</v>
      </c>
      <c r="H22" s="20">
        <v>45642</v>
      </c>
      <c r="I22" s="20">
        <v>45607</v>
      </c>
      <c r="J22" s="20">
        <v>45638</v>
      </c>
      <c r="K22" t="s">
        <v>71</v>
      </c>
      <c r="L22" t="s">
        <v>94</v>
      </c>
      <c r="M22" t="s">
        <v>95</v>
      </c>
      <c r="N22" t="s">
        <v>96</v>
      </c>
      <c r="O22" t="s">
        <v>60</v>
      </c>
      <c r="P22" t="s">
        <v>61</v>
      </c>
      <c r="Q22" t="s">
        <v>62</v>
      </c>
      <c r="R22" t="s">
        <v>63</v>
      </c>
      <c r="S22" t="s">
        <v>64</v>
      </c>
    </row>
    <row r="23" spans="1:19" x14ac:dyDescent="0.3">
      <c r="A23">
        <v>91218</v>
      </c>
      <c r="B23">
        <v>129</v>
      </c>
      <c r="C23" t="s">
        <v>34</v>
      </c>
      <c r="D23" t="s">
        <v>70</v>
      </c>
      <c r="E23">
        <v>2696.84</v>
      </c>
      <c r="F23" s="20">
        <v>45631</v>
      </c>
      <c r="G23" s="20">
        <v>45631</v>
      </c>
      <c r="H23" s="20">
        <v>45631</v>
      </c>
      <c r="I23" s="20">
        <v>45626</v>
      </c>
      <c r="J23" s="20"/>
      <c r="L23" t="s">
        <v>87</v>
      </c>
      <c r="M23" t="s">
        <v>91</v>
      </c>
      <c r="O23" t="s">
        <v>60</v>
      </c>
      <c r="P23" t="s">
        <v>61</v>
      </c>
      <c r="Q23" t="s">
        <v>62</v>
      </c>
      <c r="R23" t="s">
        <v>63</v>
      </c>
      <c r="S23" t="s">
        <v>64</v>
      </c>
    </row>
    <row r="24" spans="1:19" x14ac:dyDescent="0.3">
      <c r="A24">
        <v>88732</v>
      </c>
      <c r="B24">
        <v>129</v>
      </c>
      <c r="C24" t="s">
        <v>34</v>
      </c>
      <c r="D24" t="s">
        <v>70</v>
      </c>
      <c r="E24">
        <v>940.86</v>
      </c>
      <c r="F24" s="20">
        <v>45625</v>
      </c>
      <c r="G24" s="20">
        <v>45624</v>
      </c>
      <c r="H24" s="20">
        <v>45624</v>
      </c>
      <c r="I24" s="20">
        <v>45625</v>
      </c>
      <c r="J24" s="20"/>
      <c r="K24" t="s">
        <v>71</v>
      </c>
      <c r="L24" t="s">
        <v>87</v>
      </c>
      <c r="M24" t="s">
        <v>92</v>
      </c>
      <c r="O24" t="s">
        <v>60</v>
      </c>
      <c r="P24" t="s">
        <v>61</v>
      </c>
      <c r="Q24" t="s">
        <v>62</v>
      </c>
      <c r="R24" t="s">
        <v>63</v>
      </c>
      <c r="S24" t="s">
        <v>64</v>
      </c>
    </row>
    <row r="25" spans="1:19" x14ac:dyDescent="0.3">
      <c r="A25">
        <v>77082</v>
      </c>
      <c r="B25">
        <v>129</v>
      </c>
      <c r="C25" t="s">
        <v>34</v>
      </c>
      <c r="D25" t="s">
        <v>75</v>
      </c>
      <c r="E25">
        <v>1404.18</v>
      </c>
      <c r="F25" s="20">
        <v>45625</v>
      </c>
      <c r="G25" s="20">
        <v>45624</v>
      </c>
      <c r="H25" s="20">
        <v>45624</v>
      </c>
      <c r="I25" s="20">
        <v>45626</v>
      </c>
      <c r="J25" s="20"/>
      <c r="K25" t="s">
        <v>56</v>
      </c>
      <c r="L25" t="s">
        <v>81</v>
      </c>
      <c r="M25" t="s">
        <v>77</v>
      </c>
      <c r="N25" t="s">
        <v>82</v>
      </c>
      <c r="O25" t="s">
        <v>60</v>
      </c>
      <c r="P25" t="s">
        <v>61</v>
      </c>
      <c r="Q25" t="s">
        <v>62</v>
      </c>
      <c r="R25" t="s">
        <v>63</v>
      </c>
      <c r="S25" t="s">
        <v>64</v>
      </c>
    </row>
    <row r="26" spans="1:19" x14ac:dyDescent="0.3">
      <c r="A26">
        <v>63068</v>
      </c>
      <c r="B26">
        <v>129</v>
      </c>
      <c r="C26" t="s">
        <v>34</v>
      </c>
      <c r="D26" t="s">
        <v>55</v>
      </c>
      <c r="E26">
        <v>975.15</v>
      </c>
      <c r="F26" s="20">
        <v>45624</v>
      </c>
      <c r="G26" s="20">
        <v>45622</v>
      </c>
      <c r="H26" s="20">
        <v>45622</v>
      </c>
      <c r="I26" s="20">
        <v>45611</v>
      </c>
      <c r="J26" s="20"/>
      <c r="K26" t="s">
        <v>71</v>
      </c>
      <c r="L26" t="s">
        <v>94</v>
      </c>
      <c r="M26" t="s">
        <v>95</v>
      </c>
      <c r="N26" t="s">
        <v>93</v>
      </c>
      <c r="O26" t="s">
        <v>60</v>
      </c>
      <c r="P26" t="s">
        <v>61</v>
      </c>
      <c r="Q26" t="s">
        <v>62</v>
      </c>
      <c r="R26" t="s">
        <v>63</v>
      </c>
      <c r="S26" t="s">
        <v>64</v>
      </c>
    </row>
    <row r="27" spans="1:19" x14ac:dyDescent="0.3">
      <c r="A27">
        <v>84375</v>
      </c>
      <c r="B27">
        <v>129</v>
      </c>
      <c r="C27" t="s">
        <v>34</v>
      </c>
      <c r="D27" t="s">
        <v>86</v>
      </c>
      <c r="E27">
        <v>149.74</v>
      </c>
      <c r="F27" s="20">
        <v>45615</v>
      </c>
      <c r="G27" s="20">
        <v>45615</v>
      </c>
      <c r="H27" s="20">
        <v>45615</v>
      </c>
      <c r="I27" s="20">
        <v>45596</v>
      </c>
      <c r="J27" s="20">
        <v>45600</v>
      </c>
      <c r="K27" t="s">
        <v>56</v>
      </c>
      <c r="L27" t="s">
        <v>87</v>
      </c>
      <c r="M27" t="s">
        <v>86</v>
      </c>
      <c r="N27" t="s">
        <v>88</v>
      </c>
      <c r="O27" t="s">
        <v>60</v>
      </c>
      <c r="P27" t="s">
        <v>61</v>
      </c>
      <c r="Q27" t="s">
        <v>62</v>
      </c>
      <c r="R27" t="s">
        <v>63</v>
      </c>
      <c r="S27" t="s">
        <v>64</v>
      </c>
    </row>
    <row r="28" spans="1:19" x14ac:dyDescent="0.3">
      <c r="A28">
        <v>74236</v>
      </c>
      <c r="B28">
        <v>129</v>
      </c>
      <c r="C28" t="s">
        <v>34</v>
      </c>
      <c r="D28" t="s">
        <v>83</v>
      </c>
      <c r="E28">
        <v>14.85</v>
      </c>
      <c r="F28" s="20">
        <v>45615</v>
      </c>
      <c r="G28" s="20">
        <v>45615</v>
      </c>
      <c r="H28" s="20">
        <v>45615</v>
      </c>
      <c r="I28" s="20">
        <v>45595</v>
      </c>
      <c r="J28" s="20">
        <v>45541</v>
      </c>
      <c r="K28" t="s">
        <v>56</v>
      </c>
      <c r="L28" t="s">
        <v>84</v>
      </c>
      <c r="M28" t="s">
        <v>83</v>
      </c>
      <c r="N28" t="s">
        <v>97</v>
      </c>
      <c r="O28" t="s">
        <v>60</v>
      </c>
      <c r="P28" t="s">
        <v>61</v>
      </c>
      <c r="Q28" t="s">
        <v>62</v>
      </c>
      <c r="R28" t="s">
        <v>63</v>
      </c>
      <c r="S28" t="s">
        <v>64</v>
      </c>
    </row>
    <row r="29" spans="1:19" x14ac:dyDescent="0.3">
      <c r="A29">
        <v>86337</v>
      </c>
      <c r="B29">
        <v>129</v>
      </c>
      <c r="C29" t="s">
        <v>34</v>
      </c>
      <c r="D29" t="s">
        <v>55</v>
      </c>
      <c r="E29">
        <v>495</v>
      </c>
      <c r="F29" s="20">
        <v>45614</v>
      </c>
      <c r="G29" s="20">
        <v>45614</v>
      </c>
      <c r="H29" s="20">
        <v>45614</v>
      </c>
      <c r="I29" s="20">
        <v>45614</v>
      </c>
      <c r="J29" s="20">
        <v>45609</v>
      </c>
      <c r="K29" t="s">
        <v>56</v>
      </c>
      <c r="L29" t="s">
        <v>94</v>
      </c>
      <c r="M29" t="s">
        <v>95</v>
      </c>
      <c r="N29" t="s">
        <v>98</v>
      </c>
      <c r="O29" t="s">
        <v>60</v>
      </c>
      <c r="P29" t="s">
        <v>61</v>
      </c>
      <c r="Q29" t="s">
        <v>62</v>
      </c>
      <c r="R29" t="s">
        <v>63</v>
      </c>
      <c r="S29" t="s">
        <v>64</v>
      </c>
    </row>
    <row r="30" spans="1:19" x14ac:dyDescent="0.3">
      <c r="A30">
        <v>84684</v>
      </c>
      <c r="B30">
        <v>129</v>
      </c>
      <c r="C30" t="s">
        <v>34</v>
      </c>
      <c r="D30" t="s">
        <v>70</v>
      </c>
      <c r="E30">
        <v>2639.06</v>
      </c>
      <c r="F30" s="20">
        <v>45602</v>
      </c>
      <c r="G30" s="20">
        <v>45603</v>
      </c>
      <c r="H30" s="20">
        <v>45602</v>
      </c>
      <c r="I30" s="20">
        <v>45595</v>
      </c>
      <c r="J30" s="20"/>
      <c r="L30" t="s">
        <v>87</v>
      </c>
      <c r="M30" t="s">
        <v>91</v>
      </c>
      <c r="O30" t="s">
        <v>60</v>
      </c>
      <c r="P30" t="s">
        <v>61</v>
      </c>
      <c r="Q30" t="s">
        <v>62</v>
      </c>
      <c r="R30" t="s">
        <v>63</v>
      </c>
      <c r="S30" t="s">
        <v>64</v>
      </c>
    </row>
    <row r="31" spans="1:19" x14ac:dyDescent="0.3">
      <c r="A31">
        <v>77081</v>
      </c>
      <c r="B31">
        <v>129</v>
      </c>
      <c r="C31" t="s">
        <v>34</v>
      </c>
      <c r="D31" t="s">
        <v>75</v>
      </c>
      <c r="E31">
        <v>1392.38</v>
      </c>
      <c r="F31" s="20">
        <v>45596</v>
      </c>
      <c r="G31" s="20">
        <v>45596</v>
      </c>
      <c r="H31" s="20">
        <v>45596</v>
      </c>
      <c r="I31" s="20">
        <v>45595</v>
      </c>
      <c r="J31" s="20"/>
      <c r="K31" t="s">
        <v>56</v>
      </c>
      <c r="L31" t="s">
        <v>81</v>
      </c>
      <c r="M31" t="s">
        <v>77</v>
      </c>
      <c r="N31" t="s">
        <v>82</v>
      </c>
      <c r="O31" t="s">
        <v>60</v>
      </c>
      <c r="P31" t="s">
        <v>61</v>
      </c>
      <c r="Q31" t="s">
        <v>62</v>
      </c>
      <c r="R31" t="s">
        <v>63</v>
      </c>
      <c r="S31" t="s">
        <v>64</v>
      </c>
    </row>
    <row r="32" spans="1:19" x14ac:dyDescent="0.3">
      <c r="A32">
        <v>79308</v>
      </c>
      <c r="B32">
        <v>129</v>
      </c>
      <c r="C32" t="s">
        <v>34</v>
      </c>
      <c r="D32" t="s">
        <v>83</v>
      </c>
      <c r="E32">
        <v>14.85</v>
      </c>
      <c r="F32" s="20">
        <v>45583</v>
      </c>
      <c r="G32" s="20">
        <v>45583</v>
      </c>
      <c r="H32" s="20">
        <v>45583</v>
      </c>
      <c r="I32" s="20">
        <v>45565</v>
      </c>
      <c r="J32" s="20">
        <v>45569</v>
      </c>
      <c r="K32" t="s">
        <v>56</v>
      </c>
      <c r="L32" t="s">
        <v>84</v>
      </c>
      <c r="M32" t="s">
        <v>83</v>
      </c>
      <c r="N32" t="s">
        <v>99</v>
      </c>
      <c r="O32" t="s">
        <v>60</v>
      </c>
      <c r="P32" t="s">
        <v>61</v>
      </c>
      <c r="Q32" t="s">
        <v>62</v>
      </c>
      <c r="R32" t="s">
        <v>63</v>
      </c>
      <c r="S32" t="s">
        <v>64</v>
      </c>
    </row>
    <row r="33" spans="1:19" x14ac:dyDescent="0.3">
      <c r="A33">
        <v>63067</v>
      </c>
      <c r="B33">
        <v>129</v>
      </c>
      <c r="C33" t="s">
        <v>34</v>
      </c>
      <c r="D33" t="s">
        <v>55</v>
      </c>
      <c r="E33">
        <v>975.15</v>
      </c>
      <c r="F33" s="20">
        <v>45580</v>
      </c>
      <c r="G33" s="20">
        <v>45580</v>
      </c>
      <c r="H33" s="20">
        <v>45580</v>
      </c>
      <c r="I33" s="20">
        <v>45580</v>
      </c>
      <c r="J33" s="20"/>
      <c r="K33" t="s">
        <v>56</v>
      </c>
      <c r="L33" t="s">
        <v>94</v>
      </c>
      <c r="M33" t="s">
        <v>95</v>
      </c>
      <c r="N33" t="s">
        <v>100</v>
      </c>
      <c r="O33" t="s">
        <v>60</v>
      </c>
      <c r="P33" t="s">
        <v>61</v>
      </c>
      <c r="Q33" t="s">
        <v>62</v>
      </c>
      <c r="R33" t="s">
        <v>63</v>
      </c>
      <c r="S33" t="s">
        <v>64</v>
      </c>
    </row>
    <row r="34" spans="1:19" x14ac:dyDescent="0.3">
      <c r="A34">
        <v>77080</v>
      </c>
      <c r="B34">
        <v>129</v>
      </c>
      <c r="C34" t="s">
        <v>34</v>
      </c>
      <c r="D34" t="s">
        <v>75</v>
      </c>
      <c r="E34">
        <v>1380.85</v>
      </c>
      <c r="F34" s="20">
        <v>45565</v>
      </c>
      <c r="G34" s="20">
        <v>45565</v>
      </c>
      <c r="H34" s="20">
        <v>45565</v>
      </c>
      <c r="I34" s="20">
        <v>45565</v>
      </c>
      <c r="J34" s="20"/>
      <c r="K34" t="s">
        <v>56</v>
      </c>
      <c r="L34" t="s">
        <v>81</v>
      </c>
      <c r="M34" t="s">
        <v>77</v>
      </c>
      <c r="N34" t="s">
        <v>82</v>
      </c>
      <c r="O34" t="s">
        <v>60</v>
      </c>
      <c r="P34" t="s">
        <v>61</v>
      </c>
      <c r="Q34" t="s">
        <v>62</v>
      </c>
      <c r="R34" t="s">
        <v>63</v>
      </c>
      <c r="S34" t="s">
        <v>64</v>
      </c>
    </row>
    <row r="35" spans="1:19" x14ac:dyDescent="0.3">
      <c r="A35">
        <v>74478</v>
      </c>
      <c r="B35">
        <v>129</v>
      </c>
      <c r="C35" t="s">
        <v>34</v>
      </c>
      <c r="D35" t="s">
        <v>86</v>
      </c>
      <c r="E35">
        <v>176.82</v>
      </c>
      <c r="F35" s="20">
        <v>45560</v>
      </c>
      <c r="G35" s="20">
        <v>45559</v>
      </c>
      <c r="H35" s="20">
        <v>45559</v>
      </c>
      <c r="I35" s="20">
        <v>45350</v>
      </c>
      <c r="J35" s="20">
        <v>45544</v>
      </c>
      <c r="K35" t="s">
        <v>56</v>
      </c>
      <c r="L35" t="s">
        <v>87</v>
      </c>
      <c r="M35" t="s">
        <v>86</v>
      </c>
      <c r="N35" t="s">
        <v>101</v>
      </c>
      <c r="O35" t="s">
        <v>60</v>
      </c>
      <c r="P35" t="s">
        <v>61</v>
      </c>
      <c r="Q35" t="s">
        <v>62</v>
      </c>
      <c r="R35" t="s">
        <v>63</v>
      </c>
      <c r="S35" t="s">
        <v>64</v>
      </c>
    </row>
    <row r="36" spans="1:19" x14ac:dyDescent="0.3">
      <c r="A36">
        <v>74508</v>
      </c>
      <c r="B36">
        <v>129</v>
      </c>
      <c r="C36" t="s">
        <v>34</v>
      </c>
      <c r="D36" t="s">
        <v>83</v>
      </c>
      <c r="E36">
        <v>16.75</v>
      </c>
      <c r="F36" s="20">
        <v>45560</v>
      </c>
      <c r="G36" s="20">
        <v>45559</v>
      </c>
      <c r="H36" s="20">
        <v>45559</v>
      </c>
      <c r="I36" s="20">
        <v>45503</v>
      </c>
      <c r="J36" s="20">
        <v>45544</v>
      </c>
      <c r="K36" t="s">
        <v>56</v>
      </c>
      <c r="L36" t="s">
        <v>84</v>
      </c>
      <c r="M36" t="s">
        <v>83</v>
      </c>
      <c r="N36" t="s">
        <v>102</v>
      </c>
      <c r="O36" t="s">
        <v>60</v>
      </c>
      <c r="P36" t="s">
        <v>61</v>
      </c>
      <c r="Q36" t="s">
        <v>62</v>
      </c>
      <c r="R36" t="s">
        <v>63</v>
      </c>
      <c r="S36" t="s">
        <v>64</v>
      </c>
    </row>
    <row r="37" spans="1:19" x14ac:dyDescent="0.3">
      <c r="A37">
        <v>75324</v>
      </c>
      <c r="B37">
        <v>129</v>
      </c>
      <c r="C37" t="s">
        <v>34</v>
      </c>
      <c r="D37" t="s">
        <v>103</v>
      </c>
      <c r="E37">
        <v>219</v>
      </c>
      <c r="F37" s="20">
        <v>45558</v>
      </c>
      <c r="G37" s="20">
        <v>45558</v>
      </c>
      <c r="H37" s="20">
        <v>45558</v>
      </c>
      <c r="I37" s="20">
        <v>45551</v>
      </c>
      <c r="J37" s="20">
        <v>45551</v>
      </c>
      <c r="K37" t="s">
        <v>56</v>
      </c>
      <c r="L37" t="s">
        <v>94</v>
      </c>
      <c r="M37" t="s">
        <v>104</v>
      </c>
      <c r="N37" t="s">
        <v>105</v>
      </c>
      <c r="O37" t="s">
        <v>60</v>
      </c>
      <c r="P37" t="s">
        <v>61</v>
      </c>
      <c r="Q37" t="s">
        <v>62</v>
      </c>
      <c r="R37" t="s">
        <v>63</v>
      </c>
      <c r="S37" t="s">
        <v>64</v>
      </c>
    </row>
    <row r="38" spans="1:19" x14ac:dyDescent="0.3">
      <c r="A38">
        <v>74232</v>
      </c>
      <c r="B38">
        <v>129</v>
      </c>
      <c r="C38" t="s">
        <v>34</v>
      </c>
      <c r="D38" t="s">
        <v>83</v>
      </c>
      <c r="E38">
        <v>14.85</v>
      </c>
      <c r="F38" s="20">
        <v>45555</v>
      </c>
      <c r="G38" s="20">
        <v>45554</v>
      </c>
      <c r="H38" s="20">
        <v>45555</v>
      </c>
      <c r="I38" s="20">
        <v>45534</v>
      </c>
      <c r="J38" s="20">
        <v>45541</v>
      </c>
      <c r="K38" t="s">
        <v>56</v>
      </c>
      <c r="L38" t="s">
        <v>84</v>
      </c>
      <c r="M38" t="s">
        <v>83</v>
      </c>
      <c r="N38" t="s">
        <v>106</v>
      </c>
      <c r="O38" t="s">
        <v>60</v>
      </c>
      <c r="P38" t="s">
        <v>61</v>
      </c>
      <c r="Q38" t="s">
        <v>62</v>
      </c>
      <c r="R38" t="s">
        <v>63</v>
      </c>
      <c r="S38" t="s">
        <v>64</v>
      </c>
    </row>
    <row r="39" spans="1:19" x14ac:dyDescent="0.3">
      <c r="A39">
        <v>63066</v>
      </c>
      <c r="B39">
        <v>129</v>
      </c>
      <c r="C39" t="s">
        <v>34</v>
      </c>
      <c r="D39" t="s">
        <v>55</v>
      </c>
      <c r="E39">
        <v>975.15</v>
      </c>
      <c r="F39" s="20">
        <v>45550</v>
      </c>
      <c r="G39" s="20">
        <v>45551</v>
      </c>
      <c r="H39" s="20">
        <v>45552</v>
      </c>
      <c r="I39" s="20">
        <v>45550</v>
      </c>
      <c r="J39" s="20"/>
      <c r="K39" t="s">
        <v>56</v>
      </c>
      <c r="L39" t="s">
        <v>94</v>
      </c>
      <c r="M39" t="s">
        <v>95</v>
      </c>
      <c r="N39" t="s">
        <v>107</v>
      </c>
      <c r="O39" t="s">
        <v>60</v>
      </c>
      <c r="P39" t="s">
        <v>61</v>
      </c>
      <c r="Q39" t="s">
        <v>62</v>
      </c>
      <c r="R39" t="s">
        <v>63</v>
      </c>
      <c r="S39" t="s">
        <v>64</v>
      </c>
    </row>
    <row r="40" spans="1:19" x14ac:dyDescent="0.3">
      <c r="A40">
        <v>62092</v>
      </c>
      <c r="B40">
        <v>129</v>
      </c>
      <c r="C40" t="s">
        <v>34</v>
      </c>
      <c r="D40" t="s">
        <v>75</v>
      </c>
      <c r="E40">
        <v>1368.43</v>
      </c>
      <c r="F40" s="20">
        <v>45534</v>
      </c>
      <c r="G40" s="20">
        <v>45519</v>
      </c>
      <c r="H40" s="20">
        <v>45534</v>
      </c>
      <c r="I40" s="20">
        <v>45519</v>
      </c>
      <c r="J40" s="20"/>
      <c r="K40" t="s">
        <v>56</v>
      </c>
      <c r="L40" t="s">
        <v>81</v>
      </c>
      <c r="M40" t="s">
        <v>77</v>
      </c>
      <c r="O40" t="s">
        <v>60</v>
      </c>
      <c r="P40" t="s">
        <v>61</v>
      </c>
      <c r="Q40" t="s">
        <v>62</v>
      </c>
      <c r="R40" t="s">
        <v>63</v>
      </c>
      <c r="S40" t="s">
        <v>64</v>
      </c>
    </row>
    <row r="41" spans="1:19" x14ac:dyDescent="0.3">
      <c r="A41">
        <v>63065</v>
      </c>
      <c r="B41">
        <v>129</v>
      </c>
      <c r="C41" t="s">
        <v>34</v>
      </c>
      <c r="D41" t="s">
        <v>55</v>
      </c>
      <c r="E41">
        <v>975.15</v>
      </c>
      <c r="F41" s="20">
        <v>45519</v>
      </c>
      <c r="G41" s="20">
        <v>45519</v>
      </c>
      <c r="H41" s="20">
        <v>45519</v>
      </c>
      <c r="I41" s="20">
        <v>45519</v>
      </c>
      <c r="J41" s="20"/>
      <c r="K41" t="s">
        <v>56</v>
      </c>
      <c r="L41" t="s">
        <v>94</v>
      </c>
      <c r="M41" t="s">
        <v>95</v>
      </c>
      <c r="N41" t="s">
        <v>108</v>
      </c>
      <c r="O41" t="s">
        <v>60</v>
      </c>
      <c r="P41" t="s">
        <v>61</v>
      </c>
      <c r="Q41" t="s">
        <v>62</v>
      </c>
      <c r="R41" t="s">
        <v>63</v>
      </c>
    </row>
    <row r="42" spans="1:19" x14ac:dyDescent="0.3">
      <c r="A42">
        <v>65014</v>
      </c>
      <c r="B42">
        <v>129</v>
      </c>
      <c r="C42" t="s">
        <v>34</v>
      </c>
      <c r="D42" t="s">
        <v>83</v>
      </c>
      <c r="E42">
        <v>14.85</v>
      </c>
      <c r="F42" s="20">
        <v>45492</v>
      </c>
      <c r="G42" s="20">
        <v>45492</v>
      </c>
      <c r="H42" s="20">
        <v>45492</v>
      </c>
      <c r="I42" s="20">
        <v>45473</v>
      </c>
      <c r="J42" s="20">
        <v>45488</v>
      </c>
      <c r="K42" t="s">
        <v>56</v>
      </c>
      <c r="L42" t="s">
        <v>84</v>
      </c>
      <c r="M42" t="s">
        <v>83</v>
      </c>
      <c r="N42" t="s">
        <v>109</v>
      </c>
      <c r="O42" t="s">
        <v>60</v>
      </c>
      <c r="P42" t="s">
        <v>61</v>
      </c>
      <c r="Q42" t="s">
        <v>62</v>
      </c>
      <c r="R42" t="s">
        <v>63</v>
      </c>
    </row>
    <row r="43" spans="1:19" x14ac:dyDescent="0.3">
      <c r="A43">
        <v>63064</v>
      </c>
      <c r="B43">
        <v>129</v>
      </c>
      <c r="C43" t="s">
        <v>34</v>
      </c>
      <c r="D43" t="s">
        <v>55</v>
      </c>
      <c r="E43">
        <v>975</v>
      </c>
      <c r="F43" s="20">
        <v>45488</v>
      </c>
      <c r="G43" s="20">
        <v>45488</v>
      </c>
      <c r="H43" s="20">
        <v>45488</v>
      </c>
      <c r="I43" s="20">
        <v>45488</v>
      </c>
      <c r="J43" s="20"/>
      <c r="K43" t="s">
        <v>56</v>
      </c>
      <c r="L43" t="s">
        <v>94</v>
      </c>
      <c r="M43" t="s">
        <v>95</v>
      </c>
      <c r="O43" t="s">
        <v>60</v>
      </c>
      <c r="P43" t="s">
        <v>61</v>
      </c>
      <c r="Q43" t="s">
        <v>62</v>
      </c>
      <c r="R43" t="s">
        <v>63</v>
      </c>
    </row>
    <row r="44" spans="1:19" x14ac:dyDescent="0.3">
      <c r="A44">
        <v>62494</v>
      </c>
      <c r="B44">
        <v>129</v>
      </c>
      <c r="C44" t="s">
        <v>34</v>
      </c>
      <c r="D44" t="s">
        <v>75</v>
      </c>
      <c r="E44">
        <v>1343</v>
      </c>
      <c r="F44" s="20">
        <v>45488</v>
      </c>
      <c r="G44" s="20">
        <v>45488</v>
      </c>
      <c r="H44" s="20">
        <v>45488</v>
      </c>
      <c r="I44" s="20">
        <v>45471</v>
      </c>
      <c r="J44" s="20">
        <v>45475</v>
      </c>
      <c r="K44" t="s">
        <v>56</v>
      </c>
      <c r="L44" t="s">
        <v>110</v>
      </c>
      <c r="M44" t="s">
        <v>111</v>
      </c>
      <c r="N44" t="s">
        <v>82</v>
      </c>
      <c r="O44" t="s">
        <v>60</v>
      </c>
      <c r="P44" t="s">
        <v>61</v>
      </c>
      <c r="Q44" t="s">
        <v>62</v>
      </c>
      <c r="R44" t="s">
        <v>63</v>
      </c>
    </row>
    <row r="45" spans="1:19" x14ac:dyDescent="0.3">
      <c r="A45">
        <v>61988</v>
      </c>
      <c r="B45">
        <v>129</v>
      </c>
      <c r="C45" t="s">
        <v>34</v>
      </c>
      <c r="D45" t="s">
        <v>112</v>
      </c>
      <c r="E45">
        <v>216.23</v>
      </c>
      <c r="F45" s="20">
        <v>45483</v>
      </c>
      <c r="G45" s="20">
        <v>45483</v>
      </c>
      <c r="H45" s="20">
        <v>45483</v>
      </c>
      <c r="I45" s="20">
        <v>45473</v>
      </c>
      <c r="J45" s="20">
        <v>45474</v>
      </c>
      <c r="K45" t="s">
        <v>56</v>
      </c>
      <c r="L45" t="s">
        <v>110</v>
      </c>
      <c r="M45" t="s">
        <v>113</v>
      </c>
      <c r="N45" t="s">
        <v>114</v>
      </c>
      <c r="O45" t="s">
        <v>60</v>
      </c>
      <c r="P45" t="s">
        <v>61</v>
      </c>
      <c r="Q45" t="s">
        <v>62</v>
      </c>
      <c r="R45" t="s">
        <v>63</v>
      </c>
    </row>
    <row r="46" spans="1:19" x14ac:dyDescent="0.3">
      <c r="A46">
        <v>62466</v>
      </c>
      <c r="B46">
        <v>129</v>
      </c>
      <c r="C46" t="s">
        <v>34</v>
      </c>
      <c r="D46" t="s">
        <v>65</v>
      </c>
      <c r="E46">
        <v>55</v>
      </c>
      <c r="F46" s="20">
        <v>45468</v>
      </c>
      <c r="G46" s="20"/>
      <c r="H46" s="20">
        <v>45468</v>
      </c>
      <c r="I46" s="20">
        <v>45468</v>
      </c>
      <c r="J46" s="20">
        <v>45475</v>
      </c>
      <c r="K46" t="s">
        <v>66</v>
      </c>
      <c r="L46" t="s">
        <v>79</v>
      </c>
      <c r="M46" t="s">
        <v>80</v>
      </c>
      <c r="N46" t="s">
        <v>115</v>
      </c>
      <c r="R46" t="s">
        <v>63</v>
      </c>
    </row>
    <row r="47" spans="1:19" x14ac:dyDescent="0.3">
      <c r="A47">
        <v>57808</v>
      </c>
      <c r="B47">
        <v>129</v>
      </c>
      <c r="C47" t="s">
        <v>34</v>
      </c>
      <c r="D47" t="s">
        <v>83</v>
      </c>
      <c r="E47">
        <v>14.85</v>
      </c>
      <c r="F47" s="20">
        <v>45463</v>
      </c>
      <c r="G47" s="20">
        <v>45463</v>
      </c>
      <c r="H47" s="20">
        <v>45463</v>
      </c>
      <c r="I47" s="20">
        <v>45442</v>
      </c>
      <c r="J47" s="20">
        <v>45453</v>
      </c>
      <c r="K47" t="s">
        <v>56</v>
      </c>
      <c r="L47" t="s">
        <v>84</v>
      </c>
      <c r="M47" t="s">
        <v>83</v>
      </c>
      <c r="N47" t="s">
        <v>116</v>
      </c>
      <c r="O47" t="s">
        <v>60</v>
      </c>
      <c r="P47" t="s">
        <v>61</v>
      </c>
      <c r="Q47" t="s">
        <v>62</v>
      </c>
      <c r="R47" t="s">
        <v>63</v>
      </c>
    </row>
    <row r="48" spans="1:19" x14ac:dyDescent="0.3">
      <c r="A48">
        <v>58255</v>
      </c>
      <c r="B48">
        <v>129</v>
      </c>
      <c r="C48" t="s">
        <v>34</v>
      </c>
      <c r="D48" t="s">
        <v>55</v>
      </c>
      <c r="E48">
        <v>975.15</v>
      </c>
      <c r="F48" s="20">
        <v>45458</v>
      </c>
      <c r="G48" s="20">
        <v>45460</v>
      </c>
      <c r="H48" s="20">
        <v>45460</v>
      </c>
      <c r="I48" s="20">
        <v>45453</v>
      </c>
      <c r="J48" s="20">
        <v>45455</v>
      </c>
      <c r="K48" t="s">
        <v>56</v>
      </c>
      <c r="L48" t="s">
        <v>94</v>
      </c>
      <c r="M48" t="s">
        <v>95</v>
      </c>
      <c r="N48" t="s">
        <v>117</v>
      </c>
      <c r="O48" t="s">
        <v>60</v>
      </c>
      <c r="P48" t="s">
        <v>61</v>
      </c>
      <c r="Q48" t="s">
        <v>62</v>
      </c>
      <c r="R48" t="s">
        <v>63</v>
      </c>
    </row>
    <row r="49" spans="1:18" x14ac:dyDescent="0.3">
      <c r="A49">
        <v>53813</v>
      </c>
      <c r="B49">
        <v>129</v>
      </c>
      <c r="C49" t="s">
        <v>34</v>
      </c>
      <c r="D49" t="s">
        <v>83</v>
      </c>
      <c r="E49">
        <v>14.85</v>
      </c>
      <c r="F49" s="20">
        <v>45432</v>
      </c>
      <c r="G49" s="20">
        <v>45432</v>
      </c>
      <c r="H49" s="20">
        <v>45432</v>
      </c>
      <c r="I49" s="20">
        <v>45412</v>
      </c>
      <c r="J49" s="20">
        <v>45425</v>
      </c>
      <c r="K49" t="s">
        <v>56</v>
      </c>
      <c r="L49" t="s">
        <v>84</v>
      </c>
      <c r="M49" t="s">
        <v>83</v>
      </c>
      <c r="N49" t="s">
        <v>101</v>
      </c>
      <c r="O49" t="s">
        <v>60</v>
      </c>
      <c r="P49" t="s">
        <v>61</v>
      </c>
      <c r="Q49" t="s">
        <v>62</v>
      </c>
      <c r="R49" t="s">
        <v>63</v>
      </c>
    </row>
    <row r="50" spans="1:18" x14ac:dyDescent="0.3">
      <c r="A50">
        <v>53850</v>
      </c>
      <c r="B50">
        <v>129</v>
      </c>
      <c r="C50" t="s">
        <v>34</v>
      </c>
      <c r="D50" t="s">
        <v>89</v>
      </c>
      <c r="E50">
        <v>144.29</v>
      </c>
      <c r="F50" s="20">
        <v>45432</v>
      </c>
      <c r="G50" s="20">
        <v>45432</v>
      </c>
      <c r="H50" s="20">
        <v>45432</v>
      </c>
      <c r="I50" s="20">
        <v>45412</v>
      </c>
      <c r="J50" s="20">
        <v>45426</v>
      </c>
      <c r="K50" t="s">
        <v>71</v>
      </c>
      <c r="L50" t="s">
        <v>87</v>
      </c>
      <c r="M50" t="s">
        <v>89</v>
      </c>
      <c r="N50" t="s">
        <v>88</v>
      </c>
      <c r="O50" t="s">
        <v>60</v>
      </c>
      <c r="P50" t="s">
        <v>61</v>
      </c>
      <c r="Q50" t="s">
        <v>62</v>
      </c>
      <c r="R50" t="s">
        <v>63</v>
      </c>
    </row>
    <row r="51" spans="1:18" x14ac:dyDescent="0.3">
      <c r="A51">
        <v>53851</v>
      </c>
      <c r="B51">
        <v>129</v>
      </c>
      <c r="C51" t="s">
        <v>34</v>
      </c>
      <c r="D51" t="s">
        <v>86</v>
      </c>
      <c r="E51">
        <v>141.13999999999999</v>
      </c>
      <c r="F51" s="20">
        <v>45432</v>
      </c>
      <c r="G51" s="20">
        <v>45432</v>
      </c>
      <c r="H51" s="20">
        <v>45432</v>
      </c>
      <c r="I51" s="20">
        <v>45412</v>
      </c>
      <c r="J51" s="20">
        <v>45426</v>
      </c>
      <c r="K51" t="s">
        <v>56</v>
      </c>
      <c r="L51" t="s">
        <v>87</v>
      </c>
      <c r="M51" t="s">
        <v>86</v>
      </c>
      <c r="N51" t="s">
        <v>88</v>
      </c>
      <c r="O51" t="s">
        <v>60</v>
      </c>
      <c r="P51" t="s">
        <v>61</v>
      </c>
      <c r="Q51" t="s">
        <v>62</v>
      </c>
      <c r="R51" t="s">
        <v>63</v>
      </c>
    </row>
    <row r="52" spans="1:18" x14ac:dyDescent="0.3">
      <c r="A52">
        <v>53015</v>
      </c>
      <c r="B52">
        <v>129</v>
      </c>
      <c r="C52" t="s">
        <v>34</v>
      </c>
      <c r="D52" t="s">
        <v>55</v>
      </c>
      <c r="E52">
        <v>975.75</v>
      </c>
      <c r="F52" s="20">
        <v>45427</v>
      </c>
      <c r="G52" s="20">
        <v>45427</v>
      </c>
      <c r="H52" s="20">
        <v>45427</v>
      </c>
      <c r="I52" s="20">
        <v>45414</v>
      </c>
      <c r="J52" s="20">
        <v>45420</v>
      </c>
      <c r="K52" t="s">
        <v>56</v>
      </c>
      <c r="L52" t="s">
        <v>94</v>
      </c>
      <c r="M52" t="s">
        <v>95</v>
      </c>
      <c r="N52" t="s">
        <v>118</v>
      </c>
      <c r="O52" t="s">
        <v>60</v>
      </c>
      <c r="P52" t="s">
        <v>61</v>
      </c>
      <c r="Q52" t="s">
        <v>62</v>
      </c>
      <c r="R52" t="s">
        <v>63</v>
      </c>
    </row>
    <row r="53" spans="1:18" x14ac:dyDescent="0.3">
      <c r="A53">
        <v>36943</v>
      </c>
      <c r="B53">
        <v>129</v>
      </c>
      <c r="C53" t="s">
        <v>34</v>
      </c>
      <c r="D53" t="s">
        <v>119</v>
      </c>
      <c r="E53">
        <v>9000</v>
      </c>
      <c r="F53" s="20">
        <v>45426</v>
      </c>
      <c r="G53" s="20">
        <v>45426</v>
      </c>
      <c r="H53" s="20">
        <v>45426</v>
      </c>
      <c r="I53" s="20">
        <v>45356</v>
      </c>
      <c r="J53" s="20">
        <v>45356</v>
      </c>
      <c r="K53" t="s">
        <v>71</v>
      </c>
      <c r="L53" t="s">
        <v>120</v>
      </c>
      <c r="M53" t="s">
        <v>121</v>
      </c>
      <c r="N53" t="s">
        <v>122</v>
      </c>
      <c r="O53" t="s">
        <v>60</v>
      </c>
      <c r="P53" t="s">
        <v>61</v>
      </c>
      <c r="Q53" t="s">
        <v>62</v>
      </c>
      <c r="R53" t="s">
        <v>63</v>
      </c>
    </row>
    <row r="54" spans="1:18" x14ac:dyDescent="0.3">
      <c r="A54">
        <v>51575</v>
      </c>
      <c r="B54">
        <v>129</v>
      </c>
      <c r="C54" t="s">
        <v>34</v>
      </c>
      <c r="D54" t="s">
        <v>123</v>
      </c>
      <c r="E54">
        <v>453.1</v>
      </c>
      <c r="F54" s="20">
        <v>45419</v>
      </c>
      <c r="G54" s="20">
        <v>45419</v>
      </c>
      <c r="H54" s="20">
        <v>45419</v>
      </c>
      <c r="I54" s="20">
        <v>45407</v>
      </c>
      <c r="J54" s="20">
        <v>45408</v>
      </c>
      <c r="K54" t="s">
        <v>56</v>
      </c>
      <c r="L54" t="s">
        <v>124</v>
      </c>
      <c r="M54" t="s">
        <v>125</v>
      </c>
      <c r="N54" t="s">
        <v>126</v>
      </c>
      <c r="O54" t="s">
        <v>60</v>
      </c>
      <c r="P54" t="s">
        <v>61</v>
      </c>
      <c r="Q54" t="s">
        <v>62</v>
      </c>
      <c r="R54" t="s">
        <v>63</v>
      </c>
    </row>
    <row r="55" spans="1:18" x14ac:dyDescent="0.3">
      <c r="A55">
        <v>52300</v>
      </c>
      <c r="B55">
        <v>129</v>
      </c>
      <c r="C55" t="s">
        <v>34</v>
      </c>
      <c r="D55" t="s">
        <v>127</v>
      </c>
      <c r="E55">
        <v>2625.8</v>
      </c>
      <c r="F55" s="20">
        <v>45419</v>
      </c>
      <c r="G55" s="20">
        <v>45419</v>
      </c>
      <c r="H55" s="20">
        <v>45419</v>
      </c>
      <c r="I55" s="20">
        <v>45412</v>
      </c>
      <c r="J55" s="20">
        <v>45415</v>
      </c>
      <c r="K55" t="s">
        <v>71</v>
      </c>
      <c r="L55" t="s">
        <v>87</v>
      </c>
      <c r="M55" t="s">
        <v>91</v>
      </c>
      <c r="N55" t="s">
        <v>128</v>
      </c>
      <c r="O55" t="s">
        <v>60</v>
      </c>
      <c r="P55" t="s">
        <v>61</v>
      </c>
      <c r="Q55" t="s">
        <v>62</v>
      </c>
      <c r="R55" t="s">
        <v>63</v>
      </c>
    </row>
    <row r="56" spans="1:18" x14ac:dyDescent="0.3">
      <c r="A56">
        <v>50322</v>
      </c>
      <c r="B56">
        <v>129</v>
      </c>
      <c r="C56" t="s">
        <v>34</v>
      </c>
      <c r="D56" t="s">
        <v>129</v>
      </c>
      <c r="E56">
        <v>86.78</v>
      </c>
      <c r="F56" s="20">
        <v>45418</v>
      </c>
      <c r="G56" s="20">
        <v>45418</v>
      </c>
      <c r="H56" s="20">
        <v>45418</v>
      </c>
      <c r="I56" s="20">
        <v>45400</v>
      </c>
      <c r="J56" s="20">
        <v>45400</v>
      </c>
      <c r="K56" t="s">
        <v>56</v>
      </c>
      <c r="L56" t="s">
        <v>124</v>
      </c>
      <c r="M56" t="s">
        <v>130</v>
      </c>
      <c r="N56" t="s">
        <v>131</v>
      </c>
      <c r="O56" t="s">
        <v>60</v>
      </c>
      <c r="P56" t="s">
        <v>61</v>
      </c>
      <c r="Q56" t="s">
        <v>62</v>
      </c>
      <c r="R56" t="s">
        <v>63</v>
      </c>
    </row>
    <row r="57" spans="1:18" x14ac:dyDescent="0.3">
      <c r="A57">
        <v>50323</v>
      </c>
      <c r="B57">
        <v>129</v>
      </c>
      <c r="C57" t="s">
        <v>34</v>
      </c>
      <c r="D57" t="s">
        <v>129</v>
      </c>
      <c r="E57">
        <v>86.78</v>
      </c>
      <c r="F57" s="20">
        <v>45418</v>
      </c>
      <c r="G57" s="20">
        <v>45418</v>
      </c>
      <c r="H57" s="20">
        <v>45418</v>
      </c>
      <c r="I57" s="20">
        <v>45400</v>
      </c>
      <c r="J57" s="20">
        <v>45400</v>
      </c>
      <c r="K57" t="s">
        <v>56</v>
      </c>
      <c r="L57" t="s">
        <v>124</v>
      </c>
      <c r="M57" t="s">
        <v>130</v>
      </c>
      <c r="N57" t="s">
        <v>131</v>
      </c>
      <c r="O57" t="s">
        <v>60</v>
      </c>
      <c r="P57" t="s">
        <v>61</v>
      </c>
      <c r="Q57" t="s">
        <v>62</v>
      </c>
      <c r="R57" t="s">
        <v>63</v>
      </c>
    </row>
    <row r="58" spans="1:18" x14ac:dyDescent="0.3">
      <c r="A58">
        <v>50324</v>
      </c>
      <c r="B58">
        <v>129</v>
      </c>
      <c r="C58" t="s">
        <v>34</v>
      </c>
      <c r="D58" t="s">
        <v>129</v>
      </c>
      <c r="E58">
        <v>86.78</v>
      </c>
      <c r="F58" s="20">
        <v>45418</v>
      </c>
      <c r="G58" s="20">
        <v>45418</v>
      </c>
      <c r="H58" s="20">
        <v>45418</v>
      </c>
      <c r="I58" s="20">
        <v>45400</v>
      </c>
      <c r="J58" s="20">
        <v>45400</v>
      </c>
      <c r="K58" t="s">
        <v>56</v>
      </c>
      <c r="L58" t="s">
        <v>124</v>
      </c>
      <c r="M58" t="s">
        <v>130</v>
      </c>
      <c r="N58" t="s">
        <v>131</v>
      </c>
      <c r="O58" t="s">
        <v>60</v>
      </c>
      <c r="P58" t="s">
        <v>61</v>
      </c>
      <c r="Q58" t="s">
        <v>62</v>
      </c>
      <c r="R58" t="s">
        <v>63</v>
      </c>
    </row>
    <row r="59" spans="1:18" x14ac:dyDescent="0.3">
      <c r="A59">
        <v>50325</v>
      </c>
      <c r="B59">
        <v>129</v>
      </c>
      <c r="C59" t="s">
        <v>34</v>
      </c>
      <c r="D59" t="s">
        <v>129</v>
      </c>
      <c r="E59">
        <v>190.27</v>
      </c>
      <c r="F59" s="20">
        <v>45418</v>
      </c>
      <c r="G59" s="20">
        <v>45418</v>
      </c>
      <c r="H59" s="20">
        <v>45418</v>
      </c>
      <c r="I59" s="20">
        <v>45400</v>
      </c>
      <c r="J59" s="20">
        <v>45400</v>
      </c>
      <c r="K59" t="s">
        <v>56</v>
      </c>
      <c r="L59" t="s">
        <v>124</v>
      </c>
      <c r="M59" t="s">
        <v>130</v>
      </c>
      <c r="N59" t="s">
        <v>131</v>
      </c>
      <c r="O59" t="s">
        <v>60</v>
      </c>
      <c r="P59" t="s">
        <v>61</v>
      </c>
      <c r="Q59" t="s">
        <v>62</v>
      </c>
      <c r="R59" t="s">
        <v>63</v>
      </c>
    </row>
    <row r="60" spans="1:18" x14ac:dyDescent="0.3">
      <c r="A60">
        <v>50326</v>
      </c>
      <c r="B60">
        <v>129</v>
      </c>
      <c r="C60" t="s">
        <v>34</v>
      </c>
      <c r="D60" t="s">
        <v>132</v>
      </c>
      <c r="E60">
        <v>100</v>
      </c>
      <c r="F60" s="20">
        <v>45414</v>
      </c>
      <c r="G60" s="20">
        <v>45414</v>
      </c>
      <c r="H60" s="20">
        <v>45414</v>
      </c>
      <c r="I60" s="20">
        <v>45390</v>
      </c>
      <c r="J60" s="20">
        <v>45400</v>
      </c>
      <c r="K60" t="s">
        <v>71</v>
      </c>
      <c r="L60" t="s">
        <v>124</v>
      </c>
      <c r="M60" t="s">
        <v>133</v>
      </c>
      <c r="N60" t="s">
        <v>131</v>
      </c>
      <c r="O60" t="s">
        <v>60</v>
      </c>
      <c r="P60" t="s">
        <v>61</v>
      </c>
      <c r="Q60" t="s">
        <v>62</v>
      </c>
      <c r="R60" t="s">
        <v>63</v>
      </c>
    </row>
    <row r="61" spans="1:18" x14ac:dyDescent="0.3">
      <c r="A61">
        <v>51210</v>
      </c>
      <c r="B61">
        <v>129</v>
      </c>
      <c r="C61" t="s">
        <v>34</v>
      </c>
      <c r="D61" t="s">
        <v>134</v>
      </c>
      <c r="E61">
        <v>4800</v>
      </c>
      <c r="F61" s="20">
        <v>45412</v>
      </c>
      <c r="G61" s="20">
        <v>45412</v>
      </c>
      <c r="H61" s="20">
        <v>45412</v>
      </c>
      <c r="I61" s="20">
        <v>45406</v>
      </c>
      <c r="J61" s="20">
        <v>45406</v>
      </c>
      <c r="K61" t="s">
        <v>71</v>
      </c>
      <c r="L61" t="s">
        <v>94</v>
      </c>
      <c r="M61" t="s">
        <v>135</v>
      </c>
      <c r="N61" t="s">
        <v>136</v>
      </c>
      <c r="O61" t="s">
        <v>60</v>
      </c>
      <c r="P61" t="s">
        <v>61</v>
      </c>
      <c r="Q61" t="s">
        <v>62</v>
      </c>
      <c r="R61" t="s">
        <v>63</v>
      </c>
    </row>
    <row r="62" spans="1:18" x14ac:dyDescent="0.3">
      <c r="A62">
        <v>50905</v>
      </c>
      <c r="B62">
        <v>129</v>
      </c>
      <c r="C62" t="s">
        <v>34</v>
      </c>
      <c r="D62" t="s">
        <v>137</v>
      </c>
      <c r="E62">
        <v>488.88</v>
      </c>
      <c r="F62" s="20">
        <v>45411</v>
      </c>
      <c r="G62" s="20">
        <v>45411</v>
      </c>
      <c r="H62" s="20">
        <v>45411</v>
      </c>
      <c r="I62" s="20">
        <v>45404</v>
      </c>
      <c r="J62" s="20">
        <v>45405</v>
      </c>
      <c r="K62" t="s">
        <v>56</v>
      </c>
      <c r="L62" t="s">
        <v>138</v>
      </c>
      <c r="M62" t="s">
        <v>139</v>
      </c>
      <c r="N62" t="s">
        <v>140</v>
      </c>
      <c r="O62" t="s">
        <v>60</v>
      </c>
      <c r="P62" t="s">
        <v>61</v>
      </c>
      <c r="Q62" t="s">
        <v>62</v>
      </c>
      <c r="R62" t="s">
        <v>63</v>
      </c>
    </row>
    <row r="63" spans="1:18" x14ac:dyDescent="0.3">
      <c r="A63">
        <v>48195</v>
      </c>
      <c r="B63">
        <v>129</v>
      </c>
      <c r="C63" t="s">
        <v>34</v>
      </c>
      <c r="D63" t="s">
        <v>141</v>
      </c>
      <c r="E63">
        <v>426.4</v>
      </c>
      <c r="F63" s="20">
        <v>45411</v>
      </c>
      <c r="G63" s="20">
        <v>45411</v>
      </c>
      <c r="H63" s="20">
        <v>45411</v>
      </c>
      <c r="I63" s="20">
        <v>45387</v>
      </c>
      <c r="J63" s="20">
        <v>45387</v>
      </c>
      <c r="K63" t="s">
        <v>71</v>
      </c>
      <c r="L63" t="s">
        <v>87</v>
      </c>
      <c r="M63" t="s">
        <v>141</v>
      </c>
      <c r="N63" t="s">
        <v>88</v>
      </c>
      <c r="O63" t="s">
        <v>60</v>
      </c>
      <c r="P63" t="s">
        <v>61</v>
      </c>
      <c r="Q63" t="s">
        <v>62</v>
      </c>
      <c r="R63" t="s">
        <v>63</v>
      </c>
    </row>
    <row r="64" spans="1:18" x14ac:dyDescent="0.3">
      <c r="A64">
        <v>48344</v>
      </c>
      <c r="B64">
        <v>129</v>
      </c>
      <c r="C64" t="s">
        <v>34</v>
      </c>
      <c r="D64" t="s">
        <v>142</v>
      </c>
      <c r="E64">
        <v>230</v>
      </c>
      <c r="F64" s="20">
        <v>45409</v>
      </c>
      <c r="G64" s="20">
        <v>45411</v>
      </c>
      <c r="H64" s="20">
        <v>45411</v>
      </c>
      <c r="I64" s="20">
        <v>45390</v>
      </c>
      <c r="J64" s="20">
        <v>45390</v>
      </c>
      <c r="K64" t="s">
        <v>56</v>
      </c>
      <c r="L64" t="s">
        <v>143</v>
      </c>
      <c r="M64" t="s">
        <v>144</v>
      </c>
      <c r="N64" t="s">
        <v>145</v>
      </c>
      <c r="O64" t="s">
        <v>60</v>
      </c>
      <c r="P64" t="s">
        <v>61</v>
      </c>
      <c r="Q64" t="s">
        <v>62</v>
      </c>
      <c r="R64" t="s">
        <v>63</v>
      </c>
    </row>
    <row r="65" spans="1:18" x14ac:dyDescent="0.3">
      <c r="A65">
        <v>50321</v>
      </c>
      <c r="B65">
        <v>129</v>
      </c>
      <c r="C65" t="s">
        <v>34</v>
      </c>
      <c r="D65" t="s">
        <v>146</v>
      </c>
      <c r="E65">
        <v>35.159999999999997</v>
      </c>
      <c r="F65" s="20">
        <v>45404</v>
      </c>
      <c r="G65" s="20">
        <v>45404</v>
      </c>
      <c r="H65" s="20">
        <v>45404</v>
      </c>
      <c r="I65" s="20">
        <v>45400</v>
      </c>
      <c r="J65" s="20">
        <v>45400</v>
      </c>
      <c r="K65" t="s">
        <v>56</v>
      </c>
      <c r="L65" t="s">
        <v>124</v>
      </c>
      <c r="M65" t="s">
        <v>147</v>
      </c>
      <c r="N65" t="s">
        <v>131</v>
      </c>
      <c r="O65" t="s">
        <v>60</v>
      </c>
      <c r="P65" t="s">
        <v>61</v>
      </c>
      <c r="Q65" t="s">
        <v>62</v>
      </c>
      <c r="R65" t="s">
        <v>63</v>
      </c>
    </row>
    <row r="66" spans="1:18" x14ac:dyDescent="0.3">
      <c r="A66">
        <v>47789</v>
      </c>
      <c r="B66">
        <v>129</v>
      </c>
      <c r="C66" t="s">
        <v>34</v>
      </c>
      <c r="D66" t="s">
        <v>134</v>
      </c>
      <c r="E66">
        <v>5120</v>
      </c>
      <c r="F66" s="20">
        <v>45404</v>
      </c>
      <c r="G66" s="20">
        <v>45404</v>
      </c>
      <c r="H66" s="20">
        <v>45404</v>
      </c>
      <c r="I66" s="20">
        <v>45382</v>
      </c>
      <c r="J66" s="20">
        <v>45385</v>
      </c>
      <c r="K66" t="s">
        <v>71</v>
      </c>
      <c r="L66" t="s">
        <v>94</v>
      </c>
      <c r="M66" t="s">
        <v>135</v>
      </c>
      <c r="N66" t="s">
        <v>148</v>
      </c>
      <c r="O66" t="s">
        <v>60</v>
      </c>
      <c r="P66" t="s">
        <v>61</v>
      </c>
      <c r="Q66" t="s">
        <v>62</v>
      </c>
      <c r="R66" t="s">
        <v>63</v>
      </c>
    </row>
    <row r="67" spans="1:18" x14ac:dyDescent="0.3">
      <c r="A67">
        <v>49034</v>
      </c>
      <c r="B67">
        <v>129</v>
      </c>
      <c r="C67" t="s">
        <v>34</v>
      </c>
      <c r="D67" t="s">
        <v>83</v>
      </c>
      <c r="E67">
        <v>59.4</v>
      </c>
      <c r="F67" s="20">
        <v>45401</v>
      </c>
      <c r="G67" s="20">
        <v>45401</v>
      </c>
      <c r="H67" s="20">
        <v>45401</v>
      </c>
      <c r="I67" s="20">
        <v>45381</v>
      </c>
      <c r="J67" s="20">
        <v>45393</v>
      </c>
      <c r="K67" t="s">
        <v>56</v>
      </c>
      <c r="L67" t="s">
        <v>84</v>
      </c>
      <c r="M67" t="s">
        <v>83</v>
      </c>
      <c r="N67" t="s">
        <v>149</v>
      </c>
      <c r="O67" t="s">
        <v>60</v>
      </c>
      <c r="P67" t="s">
        <v>61</v>
      </c>
      <c r="Q67" t="s">
        <v>62</v>
      </c>
      <c r="R67" t="s">
        <v>63</v>
      </c>
    </row>
    <row r="68" spans="1:18" x14ac:dyDescent="0.3">
      <c r="A68">
        <v>44470</v>
      </c>
      <c r="B68">
        <v>129</v>
      </c>
      <c r="C68" t="s">
        <v>34</v>
      </c>
      <c r="D68" t="s">
        <v>89</v>
      </c>
      <c r="E68">
        <v>144.29</v>
      </c>
      <c r="F68" s="20">
        <v>45401</v>
      </c>
      <c r="G68" s="20">
        <v>45401</v>
      </c>
      <c r="H68" s="20">
        <v>45401</v>
      </c>
      <c r="I68" s="20">
        <v>45364</v>
      </c>
      <c r="J68" s="20">
        <v>45364</v>
      </c>
      <c r="K68" t="s">
        <v>71</v>
      </c>
      <c r="L68" t="s">
        <v>87</v>
      </c>
      <c r="M68" t="s">
        <v>89</v>
      </c>
      <c r="N68" t="s">
        <v>88</v>
      </c>
      <c r="O68" t="s">
        <v>60</v>
      </c>
      <c r="P68" t="s">
        <v>61</v>
      </c>
      <c r="Q68" t="s">
        <v>62</v>
      </c>
      <c r="R68" t="s">
        <v>63</v>
      </c>
    </row>
    <row r="69" spans="1:18" x14ac:dyDescent="0.3">
      <c r="A69">
        <v>44497</v>
      </c>
      <c r="B69">
        <v>129</v>
      </c>
      <c r="C69" t="s">
        <v>34</v>
      </c>
      <c r="D69" t="s">
        <v>86</v>
      </c>
      <c r="E69">
        <v>200.54</v>
      </c>
      <c r="F69" s="20">
        <v>45401</v>
      </c>
      <c r="G69" s="20">
        <v>45401</v>
      </c>
      <c r="H69" s="20">
        <v>45401</v>
      </c>
      <c r="I69" s="20">
        <v>45364</v>
      </c>
      <c r="J69" s="20">
        <v>45364</v>
      </c>
      <c r="K69" t="s">
        <v>56</v>
      </c>
      <c r="L69" t="s">
        <v>87</v>
      </c>
      <c r="M69" t="s">
        <v>86</v>
      </c>
      <c r="N69" t="s">
        <v>88</v>
      </c>
      <c r="O69" t="s">
        <v>60</v>
      </c>
      <c r="P69" t="s">
        <v>61</v>
      </c>
      <c r="Q69" t="s">
        <v>62</v>
      </c>
      <c r="R69" t="s">
        <v>63</v>
      </c>
    </row>
    <row r="70" spans="1:18" x14ac:dyDescent="0.3">
      <c r="A70">
        <v>36939</v>
      </c>
      <c r="B70">
        <v>129</v>
      </c>
      <c r="C70" t="s">
        <v>34</v>
      </c>
      <c r="D70" t="s">
        <v>119</v>
      </c>
      <c r="E70">
        <v>9000</v>
      </c>
      <c r="F70" s="20">
        <v>45397</v>
      </c>
      <c r="G70" s="20">
        <v>45397</v>
      </c>
      <c r="H70" s="20">
        <v>45397</v>
      </c>
      <c r="I70" s="20">
        <v>45356</v>
      </c>
      <c r="J70" s="20">
        <v>45356</v>
      </c>
      <c r="K70" t="s">
        <v>71</v>
      </c>
      <c r="L70" t="s">
        <v>120</v>
      </c>
      <c r="M70" t="s">
        <v>121</v>
      </c>
      <c r="N70" t="s">
        <v>122</v>
      </c>
      <c r="O70" t="s">
        <v>60</v>
      </c>
      <c r="P70" t="s">
        <v>61</v>
      </c>
      <c r="Q70" t="s">
        <v>62</v>
      </c>
      <c r="R70" t="s">
        <v>63</v>
      </c>
    </row>
    <row r="71" spans="1:18" x14ac:dyDescent="0.3">
      <c r="A71">
        <v>47532</v>
      </c>
      <c r="B71">
        <v>129</v>
      </c>
      <c r="C71" t="s">
        <v>34</v>
      </c>
      <c r="D71" t="s">
        <v>150</v>
      </c>
      <c r="E71">
        <v>2584.1999999999998</v>
      </c>
      <c r="F71" s="20">
        <v>45397</v>
      </c>
      <c r="G71" s="20">
        <v>45397</v>
      </c>
      <c r="H71" s="20">
        <v>45397</v>
      </c>
      <c r="I71" s="20">
        <v>45384</v>
      </c>
      <c r="J71" s="20">
        <v>45384</v>
      </c>
      <c r="K71" t="s">
        <v>56</v>
      </c>
      <c r="L71" t="s">
        <v>110</v>
      </c>
      <c r="M71" t="s">
        <v>111</v>
      </c>
      <c r="N71" t="s">
        <v>151</v>
      </c>
      <c r="O71" t="s">
        <v>60</v>
      </c>
      <c r="P71" t="s">
        <v>61</v>
      </c>
      <c r="Q71" t="s">
        <v>62</v>
      </c>
      <c r="R71" t="s">
        <v>63</v>
      </c>
    </row>
    <row r="72" spans="1:18" x14ac:dyDescent="0.3">
      <c r="A72">
        <v>47570</v>
      </c>
      <c r="B72">
        <v>129</v>
      </c>
      <c r="C72" t="s">
        <v>34</v>
      </c>
      <c r="D72" t="s">
        <v>55</v>
      </c>
      <c r="E72">
        <v>975.15</v>
      </c>
      <c r="F72" s="20">
        <v>45397</v>
      </c>
      <c r="G72" s="20">
        <v>45397</v>
      </c>
      <c r="H72" s="20">
        <v>45397</v>
      </c>
      <c r="I72" s="20">
        <v>45384</v>
      </c>
      <c r="J72" s="20">
        <v>45385</v>
      </c>
      <c r="K72" t="s">
        <v>56</v>
      </c>
      <c r="L72" t="s">
        <v>94</v>
      </c>
      <c r="M72" t="s">
        <v>95</v>
      </c>
      <c r="N72" t="s">
        <v>152</v>
      </c>
      <c r="O72" t="s">
        <v>60</v>
      </c>
      <c r="P72" t="s">
        <v>61</v>
      </c>
      <c r="Q72" t="s">
        <v>62</v>
      </c>
      <c r="R72" t="s">
        <v>63</v>
      </c>
    </row>
    <row r="73" spans="1:18" x14ac:dyDescent="0.3">
      <c r="A73">
        <v>47782</v>
      </c>
      <c r="B73">
        <v>129</v>
      </c>
      <c r="C73" t="s">
        <v>34</v>
      </c>
      <c r="D73" t="s">
        <v>134</v>
      </c>
      <c r="E73">
        <v>4800</v>
      </c>
      <c r="F73" s="20">
        <v>45397</v>
      </c>
      <c r="G73" s="20">
        <v>45397</v>
      </c>
      <c r="H73" s="20">
        <v>45397</v>
      </c>
      <c r="I73" s="20">
        <v>45367</v>
      </c>
      <c r="J73" s="20">
        <v>45385</v>
      </c>
      <c r="K73" t="s">
        <v>71</v>
      </c>
      <c r="L73" t="s">
        <v>94</v>
      </c>
      <c r="M73" t="s">
        <v>135</v>
      </c>
      <c r="N73" t="s">
        <v>148</v>
      </c>
      <c r="O73" t="s">
        <v>60</v>
      </c>
      <c r="P73" t="s">
        <v>61</v>
      </c>
      <c r="Q73" t="s">
        <v>62</v>
      </c>
      <c r="R73" t="s">
        <v>63</v>
      </c>
    </row>
    <row r="74" spans="1:18" x14ac:dyDescent="0.3">
      <c r="A74">
        <v>48707</v>
      </c>
      <c r="B74">
        <v>129</v>
      </c>
      <c r="C74" t="s">
        <v>34</v>
      </c>
      <c r="D74" t="s">
        <v>153</v>
      </c>
      <c r="E74">
        <v>144.6</v>
      </c>
      <c r="F74" s="20">
        <v>45392</v>
      </c>
      <c r="G74" s="20">
        <v>45392</v>
      </c>
      <c r="H74" s="20">
        <v>45392</v>
      </c>
      <c r="I74" s="20">
        <v>45383</v>
      </c>
      <c r="J74" s="20">
        <v>45391</v>
      </c>
      <c r="K74" t="s">
        <v>56</v>
      </c>
      <c r="L74" t="s">
        <v>124</v>
      </c>
      <c r="M74" t="s">
        <v>154</v>
      </c>
      <c r="N74" t="s">
        <v>155</v>
      </c>
      <c r="O74" t="s">
        <v>60</v>
      </c>
      <c r="P74" t="s">
        <v>61</v>
      </c>
      <c r="Q74" t="s">
        <v>62</v>
      </c>
      <c r="R74" t="s">
        <v>63</v>
      </c>
    </row>
    <row r="75" spans="1:18" x14ac:dyDescent="0.3">
      <c r="A75">
        <v>48342</v>
      </c>
      <c r="B75">
        <v>129</v>
      </c>
      <c r="C75" t="s">
        <v>34</v>
      </c>
      <c r="D75" t="s">
        <v>156</v>
      </c>
      <c r="E75">
        <v>73.599999999999994</v>
      </c>
      <c r="F75" s="20">
        <v>45387</v>
      </c>
      <c r="G75" s="20"/>
      <c r="H75" s="20">
        <v>45390</v>
      </c>
      <c r="I75" s="20">
        <v>45387</v>
      </c>
      <c r="J75" s="20">
        <v>45390</v>
      </c>
      <c r="K75" t="s">
        <v>157</v>
      </c>
      <c r="L75" t="s">
        <v>138</v>
      </c>
      <c r="M75" t="s">
        <v>139</v>
      </c>
      <c r="N75" t="s">
        <v>145</v>
      </c>
      <c r="O75" t="s">
        <v>60</v>
      </c>
      <c r="P75" t="s">
        <v>61</v>
      </c>
      <c r="Q75" t="s">
        <v>62</v>
      </c>
      <c r="R75" t="s">
        <v>63</v>
      </c>
    </row>
    <row r="76" spans="1:18" x14ac:dyDescent="0.3">
      <c r="A76">
        <v>47771</v>
      </c>
      <c r="B76">
        <v>129</v>
      </c>
      <c r="C76" t="s">
        <v>34</v>
      </c>
      <c r="D76" t="s">
        <v>134</v>
      </c>
      <c r="E76">
        <v>4480</v>
      </c>
      <c r="F76" s="20">
        <v>45390</v>
      </c>
      <c r="G76" s="20">
        <v>45390</v>
      </c>
      <c r="H76" s="20">
        <v>45390</v>
      </c>
      <c r="I76" s="20">
        <v>45351</v>
      </c>
      <c r="J76" s="20">
        <v>45385</v>
      </c>
      <c r="K76" t="s">
        <v>71</v>
      </c>
      <c r="L76" t="s">
        <v>94</v>
      </c>
      <c r="M76" t="s">
        <v>135</v>
      </c>
      <c r="N76" t="s">
        <v>148</v>
      </c>
      <c r="O76" t="s">
        <v>60</v>
      </c>
      <c r="P76" t="s">
        <v>61</v>
      </c>
      <c r="Q76" t="s">
        <v>62</v>
      </c>
      <c r="R76" t="s">
        <v>63</v>
      </c>
    </row>
    <row r="77" spans="1:18" x14ac:dyDescent="0.3">
      <c r="A77">
        <v>47230</v>
      </c>
      <c r="B77">
        <v>129</v>
      </c>
      <c r="C77" t="s">
        <v>34</v>
      </c>
      <c r="D77" t="s">
        <v>70</v>
      </c>
      <c r="E77">
        <v>2625.8</v>
      </c>
      <c r="F77" s="20">
        <v>45387</v>
      </c>
      <c r="G77" s="20">
        <v>45387</v>
      </c>
      <c r="H77" s="20">
        <v>45387</v>
      </c>
      <c r="I77" s="20">
        <v>45382</v>
      </c>
      <c r="J77" s="20">
        <v>45383</v>
      </c>
      <c r="K77" t="s">
        <v>71</v>
      </c>
      <c r="L77" t="s">
        <v>87</v>
      </c>
      <c r="M77" t="s">
        <v>91</v>
      </c>
      <c r="N77" t="s">
        <v>88</v>
      </c>
      <c r="O77" t="s">
        <v>60</v>
      </c>
      <c r="P77" t="s">
        <v>61</v>
      </c>
      <c r="Q77" t="s">
        <v>62</v>
      </c>
      <c r="R77" t="s">
        <v>63</v>
      </c>
    </row>
    <row r="78" spans="1:18" x14ac:dyDescent="0.3">
      <c r="A78">
        <v>45537</v>
      </c>
      <c r="B78">
        <v>129</v>
      </c>
      <c r="C78" t="s">
        <v>34</v>
      </c>
      <c r="D78" t="s">
        <v>129</v>
      </c>
      <c r="E78">
        <v>207.9</v>
      </c>
      <c r="F78" s="20">
        <v>45386</v>
      </c>
      <c r="G78" s="20">
        <v>45386</v>
      </c>
      <c r="H78" s="20">
        <v>45386</v>
      </c>
      <c r="I78" s="20">
        <v>45370</v>
      </c>
      <c r="J78" s="20">
        <v>45371</v>
      </c>
      <c r="K78" t="s">
        <v>56</v>
      </c>
      <c r="L78" t="s">
        <v>124</v>
      </c>
      <c r="M78" t="s">
        <v>130</v>
      </c>
      <c r="N78" t="s">
        <v>158</v>
      </c>
      <c r="O78" t="s">
        <v>60</v>
      </c>
      <c r="P78" t="s">
        <v>61</v>
      </c>
      <c r="Q78" t="s">
        <v>62</v>
      </c>
      <c r="R78" t="s">
        <v>63</v>
      </c>
    </row>
    <row r="79" spans="1:18" x14ac:dyDescent="0.3">
      <c r="A79">
        <v>46629</v>
      </c>
      <c r="B79">
        <v>129</v>
      </c>
      <c r="C79" t="s">
        <v>34</v>
      </c>
      <c r="D79" t="s">
        <v>123</v>
      </c>
      <c r="E79">
        <v>170.7</v>
      </c>
      <c r="F79" s="20">
        <v>45386</v>
      </c>
      <c r="G79" s="20">
        <v>45386</v>
      </c>
      <c r="H79" s="20">
        <v>45386</v>
      </c>
      <c r="I79" s="20">
        <v>45378</v>
      </c>
      <c r="J79" s="20">
        <v>45378</v>
      </c>
      <c r="K79" t="s">
        <v>56</v>
      </c>
      <c r="L79" t="s">
        <v>124</v>
      </c>
      <c r="M79" t="s">
        <v>125</v>
      </c>
      <c r="N79" t="s">
        <v>159</v>
      </c>
      <c r="O79" t="s">
        <v>60</v>
      </c>
      <c r="P79" t="s">
        <v>61</v>
      </c>
      <c r="Q79" t="s">
        <v>62</v>
      </c>
      <c r="R79" t="s">
        <v>63</v>
      </c>
    </row>
    <row r="80" spans="1:18" x14ac:dyDescent="0.3">
      <c r="A80">
        <v>46598</v>
      </c>
      <c r="B80">
        <v>129</v>
      </c>
      <c r="C80" t="s">
        <v>34</v>
      </c>
      <c r="D80" t="s">
        <v>146</v>
      </c>
      <c r="E80">
        <v>72.56</v>
      </c>
      <c r="F80" s="20">
        <v>45376</v>
      </c>
      <c r="G80" s="20">
        <v>45385</v>
      </c>
      <c r="H80" s="20">
        <v>45385</v>
      </c>
      <c r="I80" s="20">
        <v>45377</v>
      </c>
      <c r="J80" s="20">
        <v>45377</v>
      </c>
      <c r="K80" t="s">
        <v>56</v>
      </c>
      <c r="L80" t="s">
        <v>124</v>
      </c>
      <c r="M80" t="s">
        <v>147</v>
      </c>
      <c r="N80" t="s">
        <v>160</v>
      </c>
      <c r="O80" t="s">
        <v>60</v>
      </c>
      <c r="P80" t="s">
        <v>61</v>
      </c>
      <c r="Q80" t="s">
        <v>62</v>
      </c>
      <c r="R80" t="s">
        <v>63</v>
      </c>
    </row>
    <row r="81" spans="1:18" x14ac:dyDescent="0.3">
      <c r="A81">
        <v>46600</v>
      </c>
      <c r="B81">
        <v>129</v>
      </c>
      <c r="C81" t="s">
        <v>34</v>
      </c>
      <c r="D81" t="s">
        <v>146</v>
      </c>
      <c r="E81">
        <v>60.82</v>
      </c>
      <c r="F81" s="20">
        <v>45104</v>
      </c>
      <c r="G81" s="20">
        <v>45385</v>
      </c>
      <c r="H81" s="20">
        <v>45385</v>
      </c>
      <c r="I81" s="20">
        <v>45377</v>
      </c>
      <c r="J81" s="20">
        <v>45377</v>
      </c>
      <c r="K81" t="s">
        <v>56</v>
      </c>
      <c r="L81" t="s">
        <v>124</v>
      </c>
      <c r="M81" t="s">
        <v>147</v>
      </c>
      <c r="N81" t="s">
        <v>160</v>
      </c>
      <c r="O81" t="s">
        <v>60</v>
      </c>
      <c r="P81" t="s">
        <v>61</v>
      </c>
      <c r="Q81" t="s">
        <v>62</v>
      </c>
      <c r="R81" t="s">
        <v>63</v>
      </c>
    </row>
    <row r="82" spans="1:18" x14ac:dyDescent="0.3">
      <c r="A82">
        <v>46601</v>
      </c>
      <c r="B82">
        <v>129</v>
      </c>
      <c r="C82" t="s">
        <v>34</v>
      </c>
      <c r="D82" t="s">
        <v>146</v>
      </c>
      <c r="E82">
        <v>67.849999999999994</v>
      </c>
      <c r="F82" s="20">
        <v>45196</v>
      </c>
      <c r="G82" s="20">
        <v>45385</v>
      </c>
      <c r="H82" s="20">
        <v>45385</v>
      </c>
      <c r="I82" s="20">
        <v>45377</v>
      </c>
      <c r="J82" s="20">
        <v>45377</v>
      </c>
      <c r="K82" t="s">
        <v>56</v>
      </c>
      <c r="L82" t="s">
        <v>124</v>
      </c>
      <c r="M82" t="s">
        <v>147</v>
      </c>
      <c r="N82" t="s">
        <v>160</v>
      </c>
      <c r="O82" t="s">
        <v>60</v>
      </c>
      <c r="P82" t="s">
        <v>61</v>
      </c>
      <c r="Q82" t="s">
        <v>62</v>
      </c>
      <c r="R82" t="s">
        <v>63</v>
      </c>
    </row>
    <row r="83" spans="1:18" x14ac:dyDescent="0.3">
      <c r="A83">
        <v>46602</v>
      </c>
      <c r="B83">
        <v>129</v>
      </c>
      <c r="C83" t="s">
        <v>34</v>
      </c>
      <c r="D83" t="s">
        <v>146</v>
      </c>
      <c r="E83">
        <v>54.49</v>
      </c>
      <c r="F83" s="20">
        <v>45228</v>
      </c>
      <c r="G83" s="20">
        <v>45385</v>
      </c>
      <c r="H83" s="20">
        <v>45385</v>
      </c>
      <c r="I83" s="20">
        <v>45377</v>
      </c>
      <c r="J83" s="20">
        <v>45377</v>
      </c>
      <c r="K83" t="s">
        <v>56</v>
      </c>
      <c r="L83" t="s">
        <v>124</v>
      </c>
      <c r="M83" t="s">
        <v>147</v>
      </c>
      <c r="N83" t="s">
        <v>160</v>
      </c>
      <c r="O83" t="s">
        <v>60</v>
      </c>
      <c r="P83" t="s">
        <v>61</v>
      </c>
      <c r="Q83" t="s">
        <v>62</v>
      </c>
      <c r="R83" t="s">
        <v>63</v>
      </c>
    </row>
    <row r="84" spans="1:18" x14ac:dyDescent="0.3">
      <c r="A84">
        <v>44996</v>
      </c>
      <c r="B84">
        <v>129</v>
      </c>
      <c r="C84" t="s">
        <v>34</v>
      </c>
      <c r="D84" t="s">
        <v>161</v>
      </c>
      <c r="E84">
        <v>40.1</v>
      </c>
      <c r="F84" s="20">
        <v>45383</v>
      </c>
      <c r="G84" s="20">
        <v>45383</v>
      </c>
      <c r="H84" s="20">
        <v>45383</v>
      </c>
      <c r="I84" s="20">
        <v>45366</v>
      </c>
      <c r="J84" s="20">
        <v>45366</v>
      </c>
      <c r="K84" t="s">
        <v>71</v>
      </c>
      <c r="L84" t="s">
        <v>124</v>
      </c>
      <c r="M84" t="s">
        <v>133</v>
      </c>
      <c r="N84" t="s">
        <v>162</v>
      </c>
      <c r="O84" t="s">
        <v>60</v>
      </c>
      <c r="P84" t="s">
        <v>61</v>
      </c>
      <c r="Q84" t="s">
        <v>62</v>
      </c>
      <c r="R84" t="s">
        <v>63</v>
      </c>
    </row>
    <row r="85" spans="1:18" x14ac:dyDescent="0.3">
      <c r="A85">
        <v>44369</v>
      </c>
      <c r="B85">
        <v>129</v>
      </c>
      <c r="C85" t="s">
        <v>34</v>
      </c>
      <c r="D85" t="s">
        <v>141</v>
      </c>
      <c r="E85">
        <v>426.4</v>
      </c>
      <c r="F85" s="20">
        <v>45379</v>
      </c>
      <c r="G85" s="20">
        <v>45379</v>
      </c>
      <c r="H85" s="20">
        <v>45379</v>
      </c>
      <c r="I85" s="20">
        <v>45363</v>
      </c>
      <c r="J85" s="20">
        <v>45363</v>
      </c>
      <c r="K85" t="s">
        <v>71</v>
      </c>
      <c r="L85" t="s">
        <v>87</v>
      </c>
      <c r="M85" t="s">
        <v>141</v>
      </c>
      <c r="N85" t="s">
        <v>88</v>
      </c>
      <c r="O85" t="s">
        <v>60</v>
      </c>
      <c r="P85" t="s">
        <v>61</v>
      </c>
      <c r="Q85" t="s">
        <v>62</v>
      </c>
      <c r="R85" t="s">
        <v>63</v>
      </c>
    </row>
    <row r="86" spans="1:18" x14ac:dyDescent="0.3">
      <c r="A86">
        <v>37035</v>
      </c>
      <c r="B86">
        <v>129</v>
      </c>
      <c r="C86" t="s">
        <v>34</v>
      </c>
      <c r="D86" t="s">
        <v>55</v>
      </c>
      <c r="E86">
        <v>975.15</v>
      </c>
      <c r="F86" s="20">
        <v>45380</v>
      </c>
      <c r="G86" s="20">
        <v>45380</v>
      </c>
      <c r="H86" s="20">
        <v>45379</v>
      </c>
      <c r="I86" s="20">
        <v>45321</v>
      </c>
      <c r="J86" s="20">
        <v>45357</v>
      </c>
      <c r="K86" t="s">
        <v>56</v>
      </c>
      <c r="L86" t="s">
        <v>94</v>
      </c>
      <c r="M86" t="s">
        <v>95</v>
      </c>
      <c r="N86" t="s">
        <v>163</v>
      </c>
      <c r="O86" t="s">
        <v>60</v>
      </c>
      <c r="P86" t="s">
        <v>61</v>
      </c>
      <c r="Q86" t="s">
        <v>62</v>
      </c>
      <c r="R86" t="s">
        <v>63</v>
      </c>
    </row>
    <row r="87" spans="1:18" x14ac:dyDescent="0.3">
      <c r="A87">
        <v>37036</v>
      </c>
      <c r="B87">
        <v>129</v>
      </c>
      <c r="C87" t="s">
        <v>34</v>
      </c>
      <c r="D87" t="s">
        <v>55</v>
      </c>
      <c r="E87">
        <v>487.58</v>
      </c>
      <c r="F87" s="20">
        <v>45380</v>
      </c>
      <c r="G87" s="20">
        <v>45380</v>
      </c>
      <c r="H87" s="20">
        <v>45379</v>
      </c>
      <c r="I87" s="20">
        <v>45351</v>
      </c>
      <c r="J87" s="20">
        <v>45357</v>
      </c>
      <c r="K87" t="s">
        <v>56</v>
      </c>
      <c r="L87" t="s">
        <v>94</v>
      </c>
      <c r="M87" t="s">
        <v>95</v>
      </c>
      <c r="N87" t="s">
        <v>163</v>
      </c>
      <c r="O87" t="s">
        <v>60</v>
      </c>
      <c r="P87" t="s">
        <v>61</v>
      </c>
      <c r="Q87" t="s">
        <v>62</v>
      </c>
      <c r="R87" t="s">
        <v>63</v>
      </c>
    </row>
    <row r="88" spans="1:18" x14ac:dyDescent="0.3">
      <c r="A88">
        <v>37039</v>
      </c>
      <c r="B88">
        <v>129</v>
      </c>
      <c r="C88" t="s">
        <v>34</v>
      </c>
      <c r="D88" t="s">
        <v>55</v>
      </c>
      <c r="E88">
        <v>487.57</v>
      </c>
      <c r="F88" s="20">
        <v>45380</v>
      </c>
      <c r="G88" s="20">
        <v>45380</v>
      </c>
      <c r="H88" s="20">
        <v>45379</v>
      </c>
      <c r="I88" s="20">
        <v>45352</v>
      </c>
      <c r="J88" s="20">
        <v>45357</v>
      </c>
      <c r="K88" t="s">
        <v>56</v>
      </c>
      <c r="L88" t="s">
        <v>94</v>
      </c>
      <c r="M88" t="s">
        <v>95</v>
      </c>
      <c r="N88" t="s">
        <v>163</v>
      </c>
      <c r="O88" t="s">
        <v>60</v>
      </c>
      <c r="P88" t="s">
        <v>61</v>
      </c>
      <c r="Q88" t="s">
        <v>62</v>
      </c>
      <c r="R88" t="s">
        <v>63</v>
      </c>
    </row>
    <row r="89" spans="1:18" x14ac:dyDescent="0.3">
      <c r="A89">
        <v>43535</v>
      </c>
      <c r="B89">
        <v>129</v>
      </c>
      <c r="C89" t="s">
        <v>34</v>
      </c>
      <c r="D89" t="s">
        <v>142</v>
      </c>
      <c r="E89">
        <v>230</v>
      </c>
      <c r="F89" s="20">
        <v>45378</v>
      </c>
      <c r="G89" s="20">
        <v>45378</v>
      </c>
      <c r="H89" s="20">
        <v>45378</v>
      </c>
      <c r="I89" s="20">
        <v>45358</v>
      </c>
      <c r="J89" s="20">
        <v>45358</v>
      </c>
      <c r="K89" t="s">
        <v>56</v>
      </c>
      <c r="L89" t="s">
        <v>143</v>
      </c>
      <c r="M89" t="s">
        <v>144</v>
      </c>
      <c r="N89" t="s">
        <v>164</v>
      </c>
      <c r="O89" t="s">
        <v>60</v>
      </c>
      <c r="P89" t="s">
        <v>61</v>
      </c>
      <c r="Q89" t="s">
        <v>62</v>
      </c>
      <c r="R89" t="s">
        <v>63</v>
      </c>
    </row>
    <row r="90" spans="1:18" x14ac:dyDescent="0.3">
      <c r="A90">
        <v>37031</v>
      </c>
      <c r="B90">
        <v>129</v>
      </c>
      <c r="C90" t="s">
        <v>34</v>
      </c>
      <c r="D90" t="s">
        <v>55</v>
      </c>
      <c r="E90">
        <v>975.15</v>
      </c>
      <c r="F90" s="20">
        <v>45366</v>
      </c>
      <c r="G90" s="20">
        <v>45366</v>
      </c>
      <c r="H90" s="20">
        <v>45366</v>
      </c>
      <c r="I90" s="20">
        <v>45321</v>
      </c>
      <c r="J90" s="20">
        <v>45357</v>
      </c>
      <c r="K90" t="s">
        <v>56</v>
      </c>
      <c r="L90" t="s">
        <v>94</v>
      </c>
      <c r="M90" t="s">
        <v>95</v>
      </c>
      <c r="N90" t="s">
        <v>165</v>
      </c>
      <c r="O90" t="s">
        <v>60</v>
      </c>
      <c r="P90" t="s">
        <v>61</v>
      </c>
      <c r="Q90" t="s">
        <v>62</v>
      </c>
      <c r="R90" t="s">
        <v>63</v>
      </c>
    </row>
    <row r="91" spans="1:18" x14ac:dyDescent="0.3">
      <c r="A91">
        <v>37032</v>
      </c>
      <c r="B91">
        <v>129</v>
      </c>
      <c r="C91" t="s">
        <v>34</v>
      </c>
      <c r="D91" t="s">
        <v>55</v>
      </c>
      <c r="E91">
        <v>487.58</v>
      </c>
      <c r="F91" s="20">
        <v>45366</v>
      </c>
      <c r="G91" s="20">
        <v>45366</v>
      </c>
      <c r="H91" s="20">
        <v>45366</v>
      </c>
      <c r="I91" s="20">
        <v>45351</v>
      </c>
      <c r="J91" s="20">
        <v>45357</v>
      </c>
      <c r="K91" t="s">
        <v>56</v>
      </c>
      <c r="L91" t="s">
        <v>94</v>
      </c>
      <c r="M91" t="s">
        <v>95</v>
      </c>
      <c r="N91" t="s">
        <v>165</v>
      </c>
      <c r="O91" t="s">
        <v>60</v>
      </c>
      <c r="P91" t="s">
        <v>61</v>
      </c>
      <c r="Q91" t="s">
        <v>62</v>
      </c>
      <c r="R91" t="s">
        <v>63</v>
      </c>
    </row>
    <row r="92" spans="1:18" x14ac:dyDescent="0.3">
      <c r="A92">
        <v>37034</v>
      </c>
      <c r="B92">
        <v>129</v>
      </c>
      <c r="C92" t="s">
        <v>34</v>
      </c>
      <c r="D92" t="s">
        <v>55</v>
      </c>
      <c r="E92">
        <v>487.57</v>
      </c>
      <c r="F92" s="20">
        <v>45366</v>
      </c>
      <c r="G92" s="20">
        <v>45366</v>
      </c>
      <c r="H92" s="20">
        <v>45366</v>
      </c>
      <c r="I92" s="20">
        <v>45352</v>
      </c>
      <c r="J92" s="20">
        <v>45357</v>
      </c>
      <c r="K92" t="s">
        <v>56</v>
      </c>
      <c r="L92" t="s">
        <v>94</v>
      </c>
      <c r="M92" t="s">
        <v>95</v>
      </c>
      <c r="N92" t="s">
        <v>165</v>
      </c>
      <c r="O92" t="s">
        <v>60</v>
      </c>
      <c r="P92" t="s">
        <v>61</v>
      </c>
      <c r="Q92" t="s">
        <v>62</v>
      </c>
      <c r="R92" t="s">
        <v>63</v>
      </c>
    </row>
    <row r="93" spans="1:18" x14ac:dyDescent="0.3">
      <c r="A93">
        <v>43939</v>
      </c>
      <c r="B93">
        <v>129</v>
      </c>
      <c r="C93" t="s">
        <v>34</v>
      </c>
      <c r="D93" t="s">
        <v>150</v>
      </c>
      <c r="E93">
        <v>2584.1999999999998</v>
      </c>
      <c r="F93" s="20">
        <v>45365</v>
      </c>
      <c r="G93" s="20">
        <v>45365</v>
      </c>
      <c r="H93" s="20">
        <v>45365</v>
      </c>
      <c r="I93" s="20">
        <v>45359</v>
      </c>
      <c r="J93" s="20">
        <v>45359</v>
      </c>
      <c r="K93" t="s">
        <v>56</v>
      </c>
      <c r="L93" t="s">
        <v>110</v>
      </c>
      <c r="M93" t="s">
        <v>111</v>
      </c>
      <c r="N93" t="s">
        <v>166</v>
      </c>
      <c r="O93" t="s">
        <v>60</v>
      </c>
      <c r="P93" t="s">
        <v>61</v>
      </c>
      <c r="Q93" t="s">
        <v>62</v>
      </c>
      <c r="R93" t="s">
        <v>63</v>
      </c>
    </row>
    <row r="94" spans="1:18" x14ac:dyDescent="0.3">
      <c r="A94">
        <v>36937</v>
      </c>
      <c r="B94">
        <v>129</v>
      </c>
      <c r="C94" t="s">
        <v>34</v>
      </c>
      <c r="D94" t="s">
        <v>119</v>
      </c>
      <c r="E94">
        <v>9000</v>
      </c>
      <c r="F94" s="20">
        <v>45365</v>
      </c>
      <c r="G94" s="20">
        <v>45365</v>
      </c>
      <c r="H94" s="20">
        <v>45365</v>
      </c>
      <c r="I94" s="20">
        <v>45356</v>
      </c>
      <c r="J94" s="20">
        <v>45356</v>
      </c>
      <c r="K94" t="s">
        <v>71</v>
      </c>
      <c r="L94" t="s">
        <v>120</v>
      </c>
      <c r="M94" t="s">
        <v>121</v>
      </c>
      <c r="N94" t="s">
        <v>122</v>
      </c>
      <c r="O94" t="s">
        <v>60</v>
      </c>
      <c r="P94" t="s">
        <v>61</v>
      </c>
      <c r="Q94" t="s">
        <v>62</v>
      </c>
      <c r="R94" t="s">
        <v>63</v>
      </c>
    </row>
    <row r="95" spans="1:18" x14ac:dyDescent="0.3">
      <c r="A95">
        <v>37064</v>
      </c>
      <c r="B95">
        <v>129</v>
      </c>
      <c r="C95" t="s">
        <v>34</v>
      </c>
      <c r="D95" t="s">
        <v>153</v>
      </c>
      <c r="E95">
        <v>158.69999999999999</v>
      </c>
      <c r="F95" s="20">
        <v>45363</v>
      </c>
      <c r="G95" s="20">
        <v>45363</v>
      </c>
      <c r="H95" s="20">
        <v>45363</v>
      </c>
      <c r="I95" s="20">
        <v>45355</v>
      </c>
      <c r="J95" s="20">
        <v>45357</v>
      </c>
      <c r="K95" t="s">
        <v>56</v>
      </c>
      <c r="L95" t="s">
        <v>124</v>
      </c>
      <c r="M95" t="s">
        <v>154</v>
      </c>
      <c r="N95" t="s">
        <v>167</v>
      </c>
      <c r="O95" t="s">
        <v>60</v>
      </c>
      <c r="P95" t="s">
        <v>61</v>
      </c>
      <c r="Q95" t="s">
        <v>62</v>
      </c>
      <c r="R95" t="s">
        <v>63</v>
      </c>
    </row>
    <row r="96" spans="1:18" x14ac:dyDescent="0.3">
      <c r="A96">
        <v>34234</v>
      </c>
      <c r="B96">
        <v>129</v>
      </c>
      <c r="C96" t="s">
        <v>34</v>
      </c>
      <c r="D96" t="s">
        <v>89</v>
      </c>
      <c r="E96">
        <v>144.29</v>
      </c>
      <c r="F96" s="20">
        <v>45358</v>
      </c>
      <c r="G96" s="20">
        <v>45358</v>
      </c>
      <c r="H96" s="20">
        <v>45358</v>
      </c>
      <c r="I96" s="20">
        <v>45351</v>
      </c>
      <c r="J96" s="20">
        <v>45355</v>
      </c>
      <c r="K96" t="s">
        <v>56</v>
      </c>
      <c r="L96" t="s">
        <v>87</v>
      </c>
      <c r="M96" t="s">
        <v>89</v>
      </c>
      <c r="N96" t="s">
        <v>88</v>
      </c>
      <c r="O96" t="s">
        <v>60</v>
      </c>
      <c r="P96" t="s">
        <v>61</v>
      </c>
      <c r="Q96" t="s">
        <v>62</v>
      </c>
      <c r="R96" t="s">
        <v>63</v>
      </c>
    </row>
    <row r="97" spans="1:18" x14ac:dyDescent="0.3">
      <c r="A97">
        <v>34233</v>
      </c>
      <c r="B97">
        <v>129</v>
      </c>
      <c r="C97" t="s">
        <v>34</v>
      </c>
      <c r="D97" t="s">
        <v>127</v>
      </c>
      <c r="E97">
        <v>2625.8</v>
      </c>
      <c r="F97" s="20">
        <v>45357</v>
      </c>
      <c r="G97" s="20">
        <v>45357</v>
      </c>
      <c r="H97" s="20">
        <v>45357</v>
      </c>
      <c r="I97" s="20">
        <v>45351</v>
      </c>
      <c r="J97" s="20">
        <v>45355</v>
      </c>
      <c r="K97" t="s">
        <v>71</v>
      </c>
      <c r="L97" t="s">
        <v>87</v>
      </c>
      <c r="M97" t="s">
        <v>91</v>
      </c>
      <c r="N97" t="s">
        <v>88</v>
      </c>
      <c r="O97" t="s">
        <v>60</v>
      </c>
      <c r="P97" t="s">
        <v>61</v>
      </c>
      <c r="Q97" t="s">
        <v>62</v>
      </c>
      <c r="R97" t="s">
        <v>63</v>
      </c>
    </row>
    <row r="98" spans="1:18" x14ac:dyDescent="0.3">
      <c r="A98">
        <v>33344</v>
      </c>
      <c r="B98">
        <v>129</v>
      </c>
      <c r="C98" t="s">
        <v>34</v>
      </c>
      <c r="D98" t="s">
        <v>129</v>
      </c>
      <c r="E98">
        <v>87.45</v>
      </c>
      <c r="F98" s="20">
        <v>45355</v>
      </c>
      <c r="G98" s="20">
        <v>45355</v>
      </c>
      <c r="H98" s="20">
        <v>45355</v>
      </c>
      <c r="I98" s="20">
        <v>45343</v>
      </c>
      <c r="J98" s="20">
        <v>45343</v>
      </c>
      <c r="K98" t="s">
        <v>56</v>
      </c>
      <c r="L98" t="s">
        <v>124</v>
      </c>
      <c r="M98" t="s">
        <v>130</v>
      </c>
      <c r="N98" t="s">
        <v>168</v>
      </c>
      <c r="O98" t="s">
        <v>60</v>
      </c>
      <c r="P98" t="s">
        <v>61</v>
      </c>
      <c r="Q98" t="s">
        <v>62</v>
      </c>
      <c r="R98" t="s">
        <v>63</v>
      </c>
    </row>
    <row r="99" spans="1:18" x14ac:dyDescent="0.3">
      <c r="A99">
        <v>33348</v>
      </c>
      <c r="B99">
        <v>129</v>
      </c>
      <c r="C99" t="s">
        <v>34</v>
      </c>
      <c r="D99" t="s">
        <v>129</v>
      </c>
      <c r="E99">
        <v>87.45</v>
      </c>
      <c r="F99" s="20">
        <v>45355</v>
      </c>
      <c r="G99" s="20">
        <v>45355</v>
      </c>
      <c r="H99" s="20">
        <v>45355</v>
      </c>
      <c r="I99" s="20">
        <v>45343</v>
      </c>
      <c r="J99" s="20">
        <v>45343</v>
      </c>
      <c r="K99" t="s">
        <v>56</v>
      </c>
      <c r="L99" t="s">
        <v>124</v>
      </c>
      <c r="M99" t="s">
        <v>130</v>
      </c>
      <c r="N99" t="s">
        <v>168</v>
      </c>
      <c r="O99" t="s">
        <v>60</v>
      </c>
      <c r="P99" t="s">
        <v>61</v>
      </c>
      <c r="Q99" t="s">
        <v>62</v>
      </c>
      <c r="R99" t="s">
        <v>63</v>
      </c>
    </row>
    <row r="100" spans="1:18" x14ac:dyDescent="0.3">
      <c r="A100">
        <v>33353</v>
      </c>
      <c r="B100">
        <v>129</v>
      </c>
      <c r="C100" t="s">
        <v>34</v>
      </c>
      <c r="D100" t="s">
        <v>129</v>
      </c>
      <c r="E100">
        <v>87.45</v>
      </c>
      <c r="F100" s="20">
        <v>45355</v>
      </c>
      <c r="G100" s="20">
        <v>45355</v>
      </c>
      <c r="H100" s="20">
        <v>45355</v>
      </c>
      <c r="I100" s="20">
        <v>45343</v>
      </c>
      <c r="J100" s="20">
        <v>45343</v>
      </c>
      <c r="K100" t="s">
        <v>56</v>
      </c>
      <c r="L100" t="s">
        <v>124</v>
      </c>
      <c r="M100" t="s">
        <v>169</v>
      </c>
      <c r="N100" t="s">
        <v>168</v>
      </c>
      <c r="O100" t="s">
        <v>60</v>
      </c>
      <c r="P100" t="s">
        <v>61</v>
      </c>
      <c r="Q100" t="s">
        <v>62</v>
      </c>
      <c r="R100" t="s">
        <v>63</v>
      </c>
    </row>
    <row r="101" spans="1:18" x14ac:dyDescent="0.3">
      <c r="A101">
        <v>33355</v>
      </c>
      <c r="B101">
        <v>129</v>
      </c>
      <c r="C101" t="s">
        <v>34</v>
      </c>
      <c r="D101" t="s">
        <v>129</v>
      </c>
      <c r="E101">
        <v>170.15</v>
      </c>
      <c r="F101" s="20">
        <v>45355</v>
      </c>
      <c r="G101" s="20">
        <v>45355</v>
      </c>
      <c r="H101" s="20">
        <v>45355</v>
      </c>
      <c r="I101" s="20">
        <v>45343</v>
      </c>
      <c r="J101" s="20">
        <v>45343</v>
      </c>
      <c r="K101" t="s">
        <v>56</v>
      </c>
      <c r="L101" t="s">
        <v>124</v>
      </c>
      <c r="M101" t="s">
        <v>130</v>
      </c>
      <c r="N101" t="s">
        <v>168</v>
      </c>
      <c r="O101" t="s">
        <v>60</v>
      </c>
      <c r="P101" t="s">
        <v>61</v>
      </c>
      <c r="Q101" t="s">
        <v>62</v>
      </c>
      <c r="R101" t="s">
        <v>63</v>
      </c>
    </row>
    <row r="102" spans="1:18" x14ac:dyDescent="0.3">
      <c r="A102">
        <v>34443</v>
      </c>
      <c r="B102">
        <v>129</v>
      </c>
      <c r="C102" t="s">
        <v>34</v>
      </c>
      <c r="D102" t="s">
        <v>150</v>
      </c>
      <c r="E102">
        <v>1905.72</v>
      </c>
      <c r="F102" s="20">
        <v>45355</v>
      </c>
      <c r="G102" s="20">
        <v>45355</v>
      </c>
      <c r="H102" s="20">
        <v>45355</v>
      </c>
      <c r="I102" s="20">
        <v>45355</v>
      </c>
      <c r="J102" s="20">
        <v>45355</v>
      </c>
      <c r="K102" t="s">
        <v>71</v>
      </c>
      <c r="L102" t="s">
        <v>81</v>
      </c>
      <c r="M102" t="s">
        <v>77</v>
      </c>
      <c r="N102" t="s">
        <v>170</v>
      </c>
      <c r="O102" t="s">
        <v>60</v>
      </c>
      <c r="P102" t="s">
        <v>61</v>
      </c>
      <c r="Q102" t="s">
        <v>62</v>
      </c>
      <c r="R102" t="s">
        <v>63</v>
      </c>
    </row>
    <row r="103" spans="1:18" x14ac:dyDescent="0.3">
      <c r="A103">
        <v>33209</v>
      </c>
      <c r="B103">
        <v>129</v>
      </c>
      <c r="C103" t="s">
        <v>34</v>
      </c>
      <c r="D103" t="s">
        <v>134</v>
      </c>
      <c r="E103">
        <v>3360</v>
      </c>
      <c r="F103" s="20">
        <v>45351</v>
      </c>
      <c r="G103" s="20">
        <v>45351</v>
      </c>
      <c r="H103" s="20">
        <v>45351</v>
      </c>
      <c r="I103" s="20">
        <v>45338</v>
      </c>
      <c r="J103" s="20">
        <v>45342</v>
      </c>
      <c r="K103" t="s">
        <v>71</v>
      </c>
      <c r="L103" t="s">
        <v>94</v>
      </c>
      <c r="M103" t="s">
        <v>135</v>
      </c>
      <c r="N103" t="s">
        <v>171</v>
      </c>
      <c r="O103" t="s">
        <v>60</v>
      </c>
      <c r="P103" t="s">
        <v>61</v>
      </c>
      <c r="Q103" t="s">
        <v>62</v>
      </c>
      <c r="R103" t="s">
        <v>63</v>
      </c>
    </row>
    <row r="104" spans="1:18" x14ac:dyDescent="0.3">
      <c r="A104">
        <v>33400</v>
      </c>
      <c r="B104">
        <v>129</v>
      </c>
      <c r="C104" t="s">
        <v>34</v>
      </c>
      <c r="D104" t="s">
        <v>70</v>
      </c>
      <c r="E104">
        <v>426.4</v>
      </c>
      <c r="F104" s="20">
        <v>45351</v>
      </c>
      <c r="G104" s="20">
        <v>45351</v>
      </c>
      <c r="H104" s="20">
        <v>45351</v>
      </c>
      <c r="I104" s="20">
        <v>45352</v>
      </c>
      <c r="J104" s="20">
        <v>45343</v>
      </c>
      <c r="K104" t="s">
        <v>71</v>
      </c>
      <c r="L104" t="s">
        <v>87</v>
      </c>
      <c r="M104" t="s">
        <v>141</v>
      </c>
      <c r="N104" t="s">
        <v>88</v>
      </c>
      <c r="O104" t="s">
        <v>60</v>
      </c>
      <c r="P104" t="s">
        <v>61</v>
      </c>
      <c r="Q104" t="s">
        <v>62</v>
      </c>
      <c r="R104" t="s">
        <v>63</v>
      </c>
    </row>
    <row r="105" spans="1:18" x14ac:dyDescent="0.3">
      <c r="A105">
        <v>33568</v>
      </c>
      <c r="B105">
        <v>129</v>
      </c>
      <c r="C105" t="s">
        <v>34</v>
      </c>
      <c r="D105" t="s">
        <v>146</v>
      </c>
      <c r="E105">
        <v>52.05</v>
      </c>
      <c r="F105" s="20">
        <v>45350</v>
      </c>
      <c r="G105" s="20">
        <v>45350</v>
      </c>
      <c r="H105" s="20">
        <v>45350</v>
      </c>
      <c r="I105" s="20">
        <v>45345</v>
      </c>
      <c r="J105" s="20">
        <v>45345</v>
      </c>
      <c r="K105" t="s">
        <v>56</v>
      </c>
      <c r="L105" t="s">
        <v>124</v>
      </c>
      <c r="M105" t="s">
        <v>147</v>
      </c>
      <c r="N105" t="s">
        <v>172</v>
      </c>
      <c r="O105" t="s">
        <v>60</v>
      </c>
      <c r="P105" t="s">
        <v>61</v>
      </c>
      <c r="Q105" t="s">
        <v>62</v>
      </c>
      <c r="R105" t="s">
        <v>63</v>
      </c>
    </row>
    <row r="106" spans="1:18" x14ac:dyDescent="0.3">
      <c r="A106">
        <v>33229</v>
      </c>
      <c r="B106">
        <v>129</v>
      </c>
      <c r="C106" t="s">
        <v>34</v>
      </c>
      <c r="D106" t="s">
        <v>142</v>
      </c>
      <c r="E106">
        <v>230</v>
      </c>
      <c r="F106" s="20">
        <v>45349</v>
      </c>
      <c r="G106" s="20">
        <v>45349</v>
      </c>
      <c r="H106" s="20">
        <v>45349</v>
      </c>
      <c r="I106" s="20">
        <v>45329</v>
      </c>
      <c r="J106" s="20">
        <v>45342</v>
      </c>
      <c r="K106" t="s">
        <v>56</v>
      </c>
      <c r="L106" t="s">
        <v>138</v>
      </c>
      <c r="M106" t="s">
        <v>139</v>
      </c>
      <c r="N106" t="s">
        <v>171</v>
      </c>
      <c r="O106" t="s">
        <v>60</v>
      </c>
      <c r="P106" t="s">
        <v>61</v>
      </c>
      <c r="Q106" t="s">
        <v>62</v>
      </c>
      <c r="R106" t="s">
        <v>63</v>
      </c>
    </row>
    <row r="107" spans="1:18" x14ac:dyDescent="0.3">
      <c r="A107">
        <v>33200</v>
      </c>
      <c r="B107">
        <v>129</v>
      </c>
      <c r="C107" t="s">
        <v>34</v>
      </c>
      <c r="D107" t="s">
        <v>134</v>
      </c>
      <c r="E107">
        <v>3360</v>
      </c>
      <c r="F107" s="20">
        <v>45347</v>
      </c>
      <c r="G107" s="20">
        <v>45348</v>
      </c>
      <c r="H107" s="20">
        <v>45348</v>
      </c>
      <c r="I107" s="20">
        <v>45324</v>
      </c>
      <c r="J107" s="20">
        <v>45342</v>
      </c>
      <c r="K107" t="s">
        <v>71</v>
      </c>
      <c r="L107" t="s">
        <v>94</v>
      </c>
      <c r="M107" t="s">
        <v>135</v>
      </c>
      <c r="N107" t="s">
        <v>171</v>
      </c>
      <c r="O107" t="s">
        <v>60</v>
      </c>
      <c r="P107" t="s">
        <v>61</v>
      </c>
      <c r="Q107" t="s">
        <v>62</v>
      </c>
      <c r="R107" t="s">
        <v>63</v>
      </c>
    </row>
    <row r="108" spans="1:18" x14ac:dyDescent="0.3">
      <c r="A108">
        <v>32898</v>
      </c>
      <c r="B108">
        <v>129</v>
      </c>
      <c r="C108" t="s">
        <v>34</v>
      </c>
      <c r="D108" t="s">
        <v>86</v>
      </c>
      <c r="E108">
        <v>141.13999999999999</v>
      </c>
      <c r="F108" s="20">
        <v>45342</v>
      </c>
      <c r="G108" s="20">
        <v>45342</v>
      </c>
      <c r="H108" s="20">
        <v>45342</v>
      </c>
      <c r="I108" s="20">
        <v>45338</v>
      </c>
      <c r="J108" s="20">
        <v>45338</v>
      </c>
      <c r="K108" t="s">
        <v>56</v>
      </c>
      <c r="L108" t="s">
        <v>87</v>
      </c>
      <c r="M108" t="s">
        <v>86</v>
      </c>
      <c r="N108" t="s">
        <v>88</v>
      </c>
      <c r="O108" t="s">
        <v>60</v>
      </c>
      <c r="P108" t="s">
        <v>61</v>
      </c>
      <c r="Q108" t="s">
        <v>62</v>
      </c>
      <c r="R108" t="s">
        <v>63</v>
      </c>
    </row>
    <row r="109" spans="1:18" x14ac:dyDescent="0.3">
      <c r="A109">
        <v>22569</v>
      </c>
      <c r="B109">
        <v>129</v>
      </c>
      <c r="C109" t="s">
        <v>34</v>
      </c>
      <c r="D109" t="s">
        <v>153</v>
      </c>
      <c r="E109">
        <v>144.68</v>
      </c>
      <c r="F109" s="20">
        <v>45334</v>
      </c>
      <c r="G109" s="20">
        <v>45336</v>
      </c>
      <c r="H109" s="20">
        <v>45336</v>
      </c>
      <c r="I109" s="20">
        <v>45324</v>
      </c>
      <c r="J109" s="20">
        <v>45327</v>
      </c>
      <c r="K109" t="s">
        <v>56</v>
      </c>
      <c r="L109" t="s">
        <v>124</v>
      </c>
      <c r="M109" t="s">
        <v>154</v>
      </c>
      <c r="N109" t="s">
        <v>173</v>
      </c>
      <c r="O109" t="s">
        <v>60</v>
      </c>
      <c r="P109" t="s">
        <v>61</v>
      </c>
      <c r="Q109" t="s">
        <v>62</v>
      </c>
      <c r="R109" t="s">
        <v>63</v>
      </c>
    </row>
    <row r="110" spans="1:18" x14ac:dyDescent="0.3">
      <c r="A110">
        <v>33971</v>
      </c>
      <c r="B110">
        <v>129</v>
      </c>
      <c r="C110" t="s">
        <v>34</v>
      </c>
      <c r="D110" t="s">
        <v>150</v>
      </c>
      <c r="E110">
        <v>2747.72</v>
      </c>
      <c r="F110" s="20">
        <v>45336</v>
      </c>
      <c r="G110" s="20"/>
      <c r="H110" s="20">
        <v>45336</v>
      </c>
      <c r="I110" s="20">
        <v>45350</v>
      </c>
      <c r="J110" s="20">
        <v>45351</v>
      </c>
      <c r="K110" t="s">
        <v>56</v>
      </c>
      <c r="L110" t="s">
        <v>110</v>
      </c>
      <c r="M110" t="s">
        <v>111</v>
      </c>
      <c r="N110" t="s">
        <v>174</v>
      </c>
      <c r="O110" t="s">
        <v>60</v>
      </c>
      <c r="P110" t="s">
        <v>61</v>
      </c>
      <c r="Q110" t="s">
        <v>62</v>
      </c>
      <c r="R110" t="s">
        <v>63</v>
      </c>
    </row>
    <row r="111" spans="1:18" x14ac:dyDescent="0.3">
      <c r="A111">
        <v>22554</v>
      </c>
      <c r="B111">
        <v>129</v>
      </c>
      <c r="C111" t="s">
        <v>34</v>
      </c>
      <c r="D111" t="s">
        <v>89</v>
      </c>
      <c r="E111">
        <v>144.29</v>
      </c>
      <c r="F111" s="20">
        <v>45329</v>
      </c>
      <c r="G111" s="20">
        <v>45329</v>
      </c>
      <c r="H111" s="20">
        <v>45329</v>
      </c>
      <c r="I111" s="20">
        <v>45322</v>
      </c>
      <c r="J111" s="20"/>
      <c r="L111" t="s">
        <v>87</v>
      </c>
      <c r="M111" t="s">
        <v>89</v>
      </c>
      <c r="O111" t="s">
        <v>60</v>
      </c>
      <c r="P111" t="s">
        <v>61</v>
      </c>
      <c r="Q111" t="s">
        <v>62</v>
      </c>
      <c r="R111" t="s">
        <v>63</v>
      </c>
    </row>
    <row r="112" spans="1:18" x14ac:dyDescent="0.3">
      <c r="A112">
        <v>22555</v>
      </c>
      <c r="B112">
        <v>129</v>
      </c>
      <c r="C112" t="s">
        <v>34</v>
      </c>
      <c r="D112" t="s">
        <v>70</v>
      </c>
      <c r="E112">
        <v>2625.8</v>
      </c>
      <c r="F112" s="20">
        <v>45328</v>
      </c>
      <c r="G112" s="20">
        <v>45328</v>
      </c>
      <c r="H112" s="20">
        <v>45328</v>
      </c>
      <c r="I112" s="20">
        <v>45322</v>
      </c>
      <c r="J112" s="20"/>
      <c r="L112" t="s">
        <v>87</v>
      </c>
      <c r="M112" t="s">
        <v>91</v>
      </c>
      <c r="O112" t="s">
        <v>60</v>
      </c>
      <c r="P112" t="s">
        <v>61</v>
      </c>
      <c r="Q112" t="s">
        <v>62</v>
      </c>
      <c r="R112" t="s">
        <v>63</v>
      </c>
    </row>
    <row r="113" spans="1:18" x14ac:dyDescent="0.3">
      <c r="A113">
        <v>22568</v>
      </c>
      <c r="B113">
        <v>129</v>
      </c>
      <c r="C113" t="s">
        <v>34</v>
      </c>
      <c r="D113" t="s">
        <v>129</v>
      </c>
      <c r="E113">
        <v>162.80000000000001</v>
      </c>
      <c r="F113" s="20">
        <v>45328</v>
      </c>
      <c r="G113" s="20">
        <v>45328</v>
      </c>
      <c r="H113" s="20">
        <v>45328</v>
      </c>
      <c r="I113" s="20">
        <v>45324</v>
      </c>
      <c r="J113" s="20">
        <v>45327</v>
      </c>
      <c r="K113" t="s">
        <v>56</v>
      </c>
      <c r="L113" t="s">
        <v>124</v>
      </c>
      <c r="M113" t="s">
        <v>130</v>
      </c>
      <c r="N113" t="s">
        <v>175</v>
      </c>
      <c r="O113" t="s">
        <v>60</v>
      </c>
      <c r="P113" t="s">
        <v>61</v>
      </c>
      <c r="Q113" t="s">
        <v>62</v>
      </c>
      <c r="R113" t="s">
        <v>63</v>
      </c>
    </row>
    <row r="114" spans="1:18" x14ac:dyDescent="0.3">
      <c r="A114">
        <v>15298</v>
      </c>
      <c r="B114">
        <v>129</v>
      </c>
      <c r="C114" t="s">
        <v>34</v>
      </c>
      <c r="D114" t="s">
        <v>83</v>
      </c>
      <c r="E114">
        <v>1240.49</v>
      </c>
      <c r="F114" s="20">
        <v>45322</v>
      </c>
      <c r="G114" s="20"/>
      <c r="H114" s="20">
        <v>45322</v>
      </c>
      <c r="I114" s="20">
        <v>44560</v>
      </c>
      <c r="J114" s="20"/>
      <c r="L114" t="s">
        <v>84</v>
      </c>
      <c r="M114" t="s">
        <v>83</v>
      </c>
      <c r="O114" t="s">
        <v>60</v>
      </c>
      <c r="P114" t="s">
        <v>61</v>
      </c>
      <c r="Q114" t="s">
        <v>62</v>
      </c>
      <c r="R114" t="s">
        <v>63</v>
      </c>
    </row>
    <row r="115" spans="1:18" x14ac:dyDescent="0.3">
      <c r="A115">
        <v>15421</v>
      </c>
      <c r="B115">
        <v>129</v>
      </c>
      <c r="C115" t="s">
        <v>34</v>
      </c>
      <c r="D115" t="s">
        <v>150</v>
      </c>
      <c r="E115">
        <v>1878.08</v>
      </c>
      <c r="F115" s="20">
        <v>45322</v>
      </c>
      <c r="G115" s="20"/>
      <c r="H115" s="20">
        <v>45322</v>
      </c>
      <c r="I115" s="20">
        <v>45306</v>
      </c>
      <c r="J115" s="20"/>
      <c r="L115" t="s">
        <v>110</v>
      </c>
      <c r="M115" t="s">
        <v>111</v>
      </c>
      <c r="O115" t="s">
        <v>60</v>
      </c>
      <c r="P115" t="s">
        <v>61</v>
      </c>
      <c r="Q115" t="s">
        <v>62</v>
      </c>
      <c r="R115" t="s">
        <v>63</v>
      </c>
    </row>
    <row r="116" spans="1:18" x14ac:dyDescent="0.3">
      <c r="A116">
        <v>15486</v>
      </c>
      <c r="B116">
        <v>129</v>
      </c>
      <c r="C116" t="s">
        <v>34</v>
      </c>
      <c r="D116" t="s">
        <v>176</v>
      </c>
      <c r="E116">
        <v>444.47</v>
      </c>
      <c r="F116" s="20">
        <v>45322</v>
      </c>
      <c r="G116" s="20"/>
      <c r="H116" s="20">
        <v>45322</v>
      </c>
      <c r="I116" s="20">
        <v>44560</v>
      </c>
      <c r="J116" s="20"/>
      <c r="L116" t="s">
        <v>177</v>
      </c>
      <c r="M116" t="s">
        <v>176</v>
      </c>
      <c r="O116" t="s">
        <v>60</v>
      </c>
      <c r="P116" t="s">
        <v>61</v>
      </c>
      <c r="Q116" t="s">
        <v>62</v>
      </c>
      <c r="R116" t="s">
        <v>63</v>
      </c>
    </row>
    <row r="117" spans="1:18" x14ac:dyDescent="0.3">
      <c r="A117">
        <v>11635</v>
      </c>
      <c r="B117">
        <v>129</v>
      </c>
      <c r="C117" t="s">
        <v>34</v>
      </c>
      <c r="D117" t="s">
        <v>153</v>
      </c>
      <c r="E117">
        <v>299.05</v>
      </c>
      <c r="F117" s="20">
        <v>45320</v>
      </c>
      <c r="G117" s="20"/>
      <c r="H117" s="20">
        <v>45321</v>
      </c>
      <c r="I117" s="20">
        <v>45315</v>
      </c>
      <c r="J117" s="20">
        <v>45317</v>
      </c>
      <c r="K117" t="s">
        <v>56</v>
      </c>
      <c r="L117" t="s">
        <v>124</v>
      </c>
      <c r="M117" t="s">
        <v>154</v>
      </c>
      <c r="N117" t="s">
        <v>178</v>
      </c>
      <c r="O117" t="s">
        <v>60</v>
      </c>
      <c r="P117" t="s">
        <v>61</v>
      </c>
      <c r="Q117" t="s">
        <v>62</v>
      </c>
      <c r="R117" t="s">
        <v>63</v>
      </c>
    </row>
    <row r="118" spans="1:18" x14ac:dyDescent="0.3">
      <c r="A118">
        <v>11636</v>
      </c>
      <c r="B118">
        <v>129</v>
      </c>
      <c r="C118" t="s">
        <v>34</v>
      </c>
      <c r="D118" t="s">
        <v>146</v>
      </c>
      <c r="E118">
        <v>61.28</v>
      </c>
      <c r="F118" s="20">
        <v>45319</v>
      </c>
      <c r="G118" s="20"/>
      <c r="H118" s="20">
        <v>45321</v>
      </c>
      <c r="I118" s="20">
        <v>45315</v>
      </c>
      <c r="J118" s="20">
        <v>45317</v>
      </c>
      <c r="K118" t="s">
        <v>56</v>
      </c>
      <c r="L118" t="s">
        <v>124</v>
      </c>
      <c r="M118" t="s">
        <v>147</v>
      </c>
      <c r="N118" t="s">
        <v>178</v>
      </c>
      <c r="O118" t="s">
        <v>60</v>
      </c>
      <c r="P118" t="s">
        <v>61</v>
      </c>
      <c r="Q118" t="s">
        <v>62</v>
      </c>
      <c r="R118" t="s">
        <v>63</v>
      </c>
    </row>
    <row r="119" spans="1:18" x14ac:dyDescent="0.3">
      <c r="A119">
        <v>15489</v>
      </c>
      <c r="B119">
        <v>129</v>
      </c>
      <c r="C119" t="s">
        <v>34</v>
      </c>
      <c r="D119" t="s">
        <v>141</v>
      </c>
      <c r="E119">
        <v>426.4</v>
      </c>
      <c r="F119" s="20">
        <v>45321</v>
      </c>
      <c r="G119" s="20">
        <v>45321</v>
      </c>
      <c r="H119" s="20">
        <v>45321</v>
      </c>
      <c r="I119" s="20">
        <v>45314</v>
      </c>
      <c r="J119" s="20"/>
      <c r="L119" t="s">
        <v>87</v>
      </c>
      <c r="M119" t="s">
        <v>141</v>
      </c>
      <c r="O119" t="s">
        <v>60</v>
      </c>
      <c r="P119" t="s">
        <v>61</v>
      </c>
      <c r="Q119" t="s">
        <v>62</v>
      </c>
      <c r="R119" t="s">
        <v>63</v>
      </c>
    </row>
    <row r="120" spans="1:18" x14ac:dyDescent="0.3">
      <c r="A120">
        <v>15286</v>
      </c>
      <c r="B120">
        <v>129</v>
      </c>
      <c r="C120" t="s">
        <v>34</v>
      </c>
      <c r="D120" t="s">
        <v>142</v>
      </c>
      <c r="E120">
        <v>230</v>
      </c>
      <c r="F120" s="20">
        <v>45318</v>
      </c>
      <c r="G120" s="20"/>
      <c r="H120" s="20">
        <v>45320</v>
      </c>
      <c r="I120" s="20">
        <v>45296</v>
      </c>
      <c r="J120" s="20"/>
      <c r="L120" t="s">
        <v>143</v>
      </c>
      <c r="M120" t="s">
        <v>144</v>
      </c>
      <c r="O120" t="s">
        <v>60</v>
      </c>
      <c r="P120" t="s">
        <v>61</v>
      </c>
      <c r="Q120" t="s">
        <v>62</v>
      </c>
      <c r="R120" t="s">
        <v>63</v>
      </c>
    </row>
    <row r="121" spans="1:18" x14ac:dyDescent="0.3">
      <c r="A121">
        <v>512</v>
      </c>
      <c r="B121">
        <v>129</v>
      </c>
      <c r="C121" t="s">
        <v>34</v>
      </c>
      <c r="D121" t="s">
        <v>179</v>
      </c>
      <c r="E121">
        <v>3200</v>
      </c>
      <c r="F121" s="20">
        <v>45311</v>
      </c>
      <c r="G121" s="20">
        <v>45313</v>
      </c>
      <c r="H121" s="20">
        <v>45313</v>
      </c>
      <c r="I121" s="20">
        <v>45306</v>
      </c>
      <c r="J121" s="20">
        <v>45307</v>
      </c>
      <c r="K121" t="s">
        <v>71</v>
      </c>
      <c r="L121" t="s">
        <v>94</v>
      </c>
      <c r="M121" t="s">
        <v>135</v>
      </c>
      <c r="N121" t="s">
        <v>180</v>
      </c>
      <c r="O121" t="s">
        <v>60</v>
      </c>
      <c r="P121" t="s">
        <v>61</v>
      </c>
      <c r="Q121" t="s">
        <v>62</v>
      </c>
      <c r="R121" t="s">
        <v>63</v>
      </c>
    </row>
    <row r="122" spans="1:18" x14ac:dyDescent="0.3">
      <c r="A122">
        <v>15296</v>
      </c>
      <c r="B122">
        <v>129</v>
      </c>
      <c r="C122" t="s">
        <v>34</v>
      </c>
      <c r="D122" t="s">
        <v>86</v>
      </c>
      <c r="E122">
        <v>230.85</v>
      </c>
      <c r="F122" s="20">
        <v>45310</v>
      </c>
      <c r="G122" s="20"/>
      <c r="H122" s="20">
        <v>45310</v>
      </c>
      <c r="I122" s="20">
        <v>44440</v>
      </c>
      <c r="J122" s="20"/>
      <c r="L122" t="s">
        <v>87</v>
      </c>
      <c r="M122" t="s">
        <v>86</v>
      </c>
      <c r="O122" t="s">
        <v>60</v>
      </c>
      <c r="P122" t="s">
        <v>61</v>
      </c>
      <c r="Q122" t="s">
        <v>62</v>
      </c>
      <c r="R122" t="s">
        <v>63</v>
      </c>
    </row>
    <row r="123" spans="1:18" x14ac:dyDescent="0.3">
      <c r="A123">
        <v>15297</v>
      </c>
      <c r="B123">
        <v>129</v>
      </c>
      <c r="C123" t="s">
        <v>34</v>
      </c>
      <c r="D123" t="s">
        <v>86</v>
      </c>
      <c r="E123">
        <v>165.97</v>
      </c>
      <c r="F123" s="20">
        <v>45310</v>
      </c>
      <c r="G123" s="20"/>
      <c r="H123" s="20">
        <v>45310</v>
      </c>
      <c r="I123" s="20">
        <v>44378</v>
      </c>
      <c r="J123" s="20"/>
      <c r="L123" t="s">
        <v>87</v>
      </c>
      <c r="M123" t="s">
        <v>86</v>
      </c>
      <c r="O123" t="s">
        <v>60</v>
      </c>
      <c r="P123" t="s">
        <v>61</v>
      </c>
      <c r="Q123" t="s">
        <v>62</v>
      </c>
      <c r="R123" t="s">
        <v>63</v>
      </c>
    </row>
    <row r="124" spans="1:18" x14ac:dyDescent="0.3">
      <c r="A124">
        <v>15370</v>
      </c>
      <c r="B124">
        <v>129</v>
      </c>
      <c r="C124" t="s">
        <v>34</v>
      </c>
      <c r="D124" t="s">
        <v>86</v>
      </c>
      <c r="E124">
        <v>142.52000000000001</v>
      </c>
      <c r="F124" s="20">
        <v>45310</v>
      </c>
      <c r="G124" s="20"/>
      <c r="H124" s="20">
        <v>45310</v>
      </c>
      <c r="I124" s="20">
        <v>45309</v>
      </c>
      <c r="J124" s="20"/>
      <c r="L124" t="s">
        <v>87</v>
      </c>
      <c r="M124" t="s">
        <v>86</v>
      </c>
      <c r="O124" t="s">
        <v>60</v>
      </c>
      <c r="P124" t="s">
        <v>61</v>
      </c>
      <c r="Q124" t="s">
        <v>62</v>
      </c>
      <c r="R124" t="s">
        <v>63</v>
      </c>
    </row>
    <row r="125" spans="1:18" x14ac:dyDescent="0.3">
      <c r="A125">
        <v>99494</v>
      </c>
      <c r="B125">
        <v>129</v>
      </c>
      <c r="C125" t="s">
        <v>34</v>
      </c>
      <c r="D125" t="s">
        <v>55</v>
      </c>
      <c r="E125">
        <v>1040.0899999999999</v>
      </c>
      <c r="F125" s="20">
        <v>45731</v>
      </c>
      <c r="G125" s="20"/>
      <c r="H125" s="20"/>
      <c r="I125" s="20">
        <v>45717</v>
      </c>
      <c r="J125" s="20"/>
      <c r="K125" t="s">
        <v>56</v>
      </c>
      <c r="L125" t="s">
        <v>57</v>
      </c>
      <c r="M125" t="s">
        <v>58</v>
      </c>
    </row>
    <row r="126" spans="1:18" x14ac:dyDescent="0.3">
      <c r="A126">
        <v>99495</v>
      </c>
      <c r="B126">
        <v>129</v>
      </c>
      <c r="C126" t="s">
        <v>34</v>
      </c>
      <c r="D126" t="s">
        <v>55</v>
      </c>
      <c r="E126">
        <v>1040.0899999999999</v>
      </c>
      <c r="F126" s="20">
        <v>45762</v>
      </c>
      <c r="G126" s="20"/>
      <c r="H126" s="20"/>
      <c r="I126" s="20">
        <v>45748</v>
      </c>
      <c r="J126" s="20"/>
      <c r="K126" t="s">
        <v>56</v>
      </c>
      <c r="L126" t="s">
        <v>57</v>
      </c>
      <c r="M126" t="s">
        <v>58</v>
      </c>
    </row>
    <row r="127" spans="1:18" x14ac:dyDescent="0.3">
      <c r="A127">
        <v>99496</v>
      </c>
      <c r="B127">
        <v>129</v>
      </c>
      <c r="C127" t="s">
        <v>34</v>
      </c>
      <c r="D127" t="s">
        <v>55</v>
      </c>
      <c r="E127">
        <v>1040.0899999999999</v>
      </c>
      <c r="F127" s="20">
        <v>45792</v>
      </c>
      <c r="G127" s="20"/>
      <c r="H127" s="20"/>
      <c r="I127" s="20">
        <v>45778</v>
      </c>
      <c r="J127" s="20"/>
      <c r="K127" t="s">
        <v>56</v>
      </c>
      <c r="L127" t="s">
        <v>57</v>
      </c>
      <c r="M127" t="s">
        <v>58</v>
      </c>
    </row>
    <row r="128" spans="1:18" x14ac:dyDescent="0.3">
      <c r="A128">
        <v>99497</v>
      </c>
      <c r="B128">
        <v>129</v>
      </c>
      <c r="C128" t="s">
        <v>34</v>
      </c>
      <c r="D128" t="s">
        <v>55</v>
      </c>
      <c r="E128">
        <v>1040.0899999999999</v>
      </c>
      <c r="F128" s="20">
        <v>45823</v>
      </c>
      <c r="G128" s="20"/>
      <c r="H128" s="20"/>
      <c r="I128" s="20">
        <v>45809</v>
      </c>
      <c r="J128" s="20"/>
      <c r="K128" t="s">
        <v>56</v>
      </c>
      <c r="L128" t="s">
        <v>57</v>
      </c>
      <c r="M128" t="s">
        <v>58</v>
      </c>
    </row>
    <row r="129" spans="1:17" x14ac:dyDescent="0.3">
      <c r="A129">
        <v>99498</v>
      </c>
      <c r="B129">
        <v>129</v>
      </c>
      <c r="C129" t="s">
        <v>34</v>
      </c>
      <c r="D129" t="s">
        <v>55</v>
      </c>
      <c r="E129">
        <v>1040.0899999999999</v>
      </c>
      <c r="F129" s="20">
        <v>45853</v>
      </c>
      <c r="G129" s="20"/>
      <c r="H129" s="20"/>
      <c r="I129" s="20">
        <v>45839</v>
      </c>
      <c r="J129" s="20"/>
      <c r="K129" t="s">
        <v>56</v>
      </c>
      <c r="L129" t="s">
        <v>57</v>
      </c>
      <c r="M129" t="s">
        <v>58</v>
      </c>
    </row>
    <row r="130" spans="1:17" x14ac:dyDescent="0.3">
      <c r="A130">
        <v>99499</v>
      </c>
      <c r="B130">
        <v>129</v>
      </c>
      <c r="C130" t="s">
        <v>34</v>
      </c>
      <c r="D130" t="s">
        <v>55</v>
      </c>
      <c r="E130">
        <v>1040.0899999999999</v>
      </c>
      <c r="F130" s="20">
        <v>45884</v>
      </c>
      <c r="G130" s="20"/>
      <c r="H130" s="20"/>
      <c r="I130" s="20">
        <v>45870</v>
      </c>
      <c r="J130" s="20"/>
      <c r="K130" t="s">
        <v>56</v>
      </c>
      <c r="L130" t="s">
        <v>57</v>
      </c>
      <c r="M130" t="s">
        <v>58</v>
      </c>
    </row>
    <row r="131" spans="1:17" x14ac:dyDescent="0.3">
      <c r="A131">
        <v>99500</v>
      </c>
      <c r="B131">
        <v>129</v>
      </c>
      <c r="C131" t="s">
        <v>34</v>
      </c>
      <c r="D131" t="s">
        <v>55</v>
      </c>
      <c r="E131">
        <v>1040.0899999999999</v>
      </c>
      <c r="F131" s="20">
        <v>45915</v>
      </c>
      <c r="G131" s="20"/>
      <c r="H131" s="20"/>
      <c r="I131" s="20">
        <v>45901</v>
      </c>
      <c r="J131" s="20"/>
      <c r="K131" t="s">
        <v>56</v>
      </c>
      <c r="L131" t="s">
        <v>57</v>
      </c>
      <c r="M131" t="s">
        <v>58</v>
      </c>
    </row>
    <row r="132" spans="1:17" x14ac:dyDescent="0.3">
      <c r="A132">
        <v>99501</v>
      </c>
      <c r="B132">
        <v>129</v>
      </c>
      <c r="C132" t="s">
        <v>34</v>
      </c>
      <c r="D132" t="s">
        <v>55</v>
      </c>
      <c r="E132">
        <v>1040.0899999999999</v>
      </c>
      <c r="F132" s="20">
        <v>45945</v>
      </c>
      <c r="G132" s="20"/>
      <c r="H132" s="20"/>
      <c r="I132" s="20">
        <v>45931</v>
      </c>
      <c r="J132" s="20"/>
      <c r="K132" t="s">
        <v>56</v>
      </c>
      <c r="L132" t="s">
        <v>57</v>
      </c>
      <c r="M132" t="s">
        <v>58</v>
      </c>
    </row>
    <row r="133" spans="1:17" x14ac:dyDescent="0.3">
      <c r="A133">
        <v>99502</v>
      </c>
      <c r="B133">
        <v>129</v>
      </c>
      <c r="C133" t="s">
        <v>34</v>
      </c>
      <c r="D133" t="s">
        <v>55</v>
      </c>
      <c r="E133">
        <v>1040.0899999999999</v>
      </c>
      <c r="F133" s="20">
        <v>45976</v>
      </c>
      <c r="G133" s="20"/>
      <c r="H133" s="20"/>
      <c r="I133" s="20">
        <v>45962</v>
      </c>
      <c r="J133" s="20"/>
      <c r="K133" t="s">
        <v>56</v>
      </c>
      <c r="L133" t="s">
        <v>57</v>
      </c>
      <c r="M133" t="s">
        <v>58</v>
      </c>
    </row>
    <row r="134" spans="1:17" x14ac:dyDescent="0.3">
      <c r="A134">
        <v>99503</v>
      </c>
      <c r="B134">
        <v>129</v>
      </c>
      <c r="C134" t="s">
        <v>34</v>
      </c>
      <c r="D134" t="s">
        <v>55</v>
      </c>
      <c r="E134">
        <v>1040.0899999999999</v>
      </c>
      <c r="F134" s="20">
        <v>46006</v>
      </c>
      <c r="G134" s="20"/>
      <c r="H134" s="20"/>
      <c r="I134" s="20">
        <v>45992</v>
      </c>
      <c r="J134" s="20"/>
      <c r="K134" t="s">
        <v>56</v>
      </c>
      <c r="L134" t="s">
        <v>57</v>
      </c>
      <c r="M134" t="s">
        <v>58</v>
      </c>
    </row>
    <row r="135" spans="1:17" x14ac:dyDescent="0.3">
      <c r="A135">
        <v>99504</v>
      </c>
      <c r="B135">
        <v>129</v>
      </c>
      <c r="C135" t="s">
        <v>34</v>
      </c>
      <c r="D135" t="s">
        <v>55</v>
      </c>
      <c r="E135">
        <v>1040.0899999999999</v>
      </c>
      <c r="F135" s="20">
        <v>46037</v>
      </c>
      <c r="G135" s="20"/>
      <c r="H135" s="20"/>
      <c r="I135" s="20">
        <v>46023</v>
      </c>
      <c r="J135" s="20"/>
      <c r="K135" t="s">
        <v>56</v>
      </c>
      <c r="L135" t="s">
        <v>57</v>
      </c>
      <c r="M135" t="s">
        <v>58</v>
      </c>
    </row>
    <row r="136" spans="1:17" x14ac:dyDescent="0.3">
      <c r="A136">
        <v>109464</v>
      </c>
      <c r="B136">
        <v>129</v>
      </c>
      <c r="C136" t="s">
        <v>34</v>
      </c>
      <c r="D136" t="s">
        <v>150</v>
      </c>
      <c r="E136">
        <v>1759.26</v>
      </c>
      <c r="F136" s="20">
        <v>45702</v>
      </c>
      <c r="G136" s="20">
        <v>45706</v>
      </c>
      <c r="H136" s="20"/>
      <c r="I136" s="20">
        <v>45702</v>
      </c>
      <c r="J136" s="20"/>
      <c r="K136" t="s">
        <v>56</v>
      </c>
      <c r="L136" t="s">
        <v>181</v>
      </c>
      <c r="M136" t="s">
        <v>150</v>
      </c>
      <c r="N136" t="s">
        <v>69</v>
      </c>
      <c r="O136" t="s">
        <v>60</v>
      </c>
      <c r="P136" t="s">
        <v>61</v>
      </c>
      <c r="Q136" t="s">
        <v>62</v>
      </c>
    </row>
    <row r="137" spans="1:17" x14ac:dyDescent="0.3">
      <c r="A137">
        <v>109465</v>
      </c>
      <c r="B137">
        <v>129</v>
      </c>
      <c r="C137" t="s">
        <v>34</v>
      </c>
      <c r="D137" t="s">
        <v>150</v>
      </c>
      <c r="F137" s="20">
        <v>45730</v>
      </c>
      <c r="G137" s="20"/>
      <c r="H137" s="20"/>
      <c r="I137" s="20">
        <v>45730</v>
      </c>
      <c r="J137" s="20"/>
      <c r="K137" t="s">
        <v>56</v>
      </c>
      <c r="L137" t="s">
        <v>181</v>
      </c>
      <c r="M137" t="s">
        <v>150</v>
      </c>
    </row>
    <row r="138" spans="1:17" x14ac:dyDescent="0.3">
      <c r="A138">
        <v>109466</v>
      </c>
      <c r="B138">
        <v>129</v>
      </c>
      <c r="C138" t="s">
        <v>34</v>
      </c>
      <c r="D138" t="s">
        <v>150</v>
      </c>
      <c r="F138" s="20">
        <v>45761</v>
      </c>
      <c r="G138" s="20"/>
      <c r="H138" s="20"/>
      <c r="I138" s="20">
        <v>45761</v>
      </c>
      <c r="J138" s="20"/>
      <c r="K138" t="s">
        <v>56</v>
      </c>
      <c r="L138" t="s">
        <v>181</v>
      </c>
      <c r="M138" t="s">
        <v>150</v>
      </c>
    </row>
    <row r="139" spans="1:17" x14ac:dyDescent="0.3">
      <c r="A139">
        <v>109467</v>
      </c>
      <c r="B139">
        <v>129</v>
      </c>
      <c r="C139" t="s">
        <v>34</v>
      </c>
      <c r="D139" t="s">
        <v>150</v>
      </c>
      <c r="F139" s="20">
        <v>45791</v>
      </c>
      <c r="G139" s="20"/>
      <c r="H139" s="20"/>
      <c r="I139" s="20">
        <v>45791</v>
      </c>
      <c r="J139" s="20"/>
      <c r="K139" t="s">
        <v>56</v>
      </c>
      <c r="L139" t="s">
        <v>181</v>
      </c>
      <c r="M139" t="s">
        <v>150</v>
      </c>
    </row>
    <row r="140" spans="1:17" x14ac:dyDescent="0.3">
      <c r="A140">
        <v>109468</v>
      </c>
      <c r="B140">
        <v>129</v>
      </c>
      <c r="C140" t="s">
        <v>34</v>
      </c>
      <c r="D140" t="s">
        <v>150</v>
      </c>
      <c r="F140" s="20">
        <v>45822</v>
      </c>
      <c r="G140" s="20"/>
      <c r="H140" s="20"/>
      <c r="I140" s="20">
        <v>45822</v>
      </c>
      <c r="J140" s="20"/>
      <c r="K140" t="s">
        <v>56</v>
      </c>
      <c r="L140" t="s">
        <v>181</v>
      </c>
      <c r="M140" t="s">
        <v>150</v>
      </c>
    </row>
    <row r="141" spans="1:17" x14ac:dyDescent="0.3">
      <c r="A141">
        <v>109469</v>
      </c>
      <c r="B141">
        <v>129</v>
      </c>
      <c r="C141" t="s">
        <v>34</v>
      </c>
      <c r="D141" t="s">
        <v>150</v>
      </c>
      <c r="F141" s="20">
        <v>45852</v>
      </c>
      <c r="G141" s="20"/>
      <c r="H141" s="20"/>
      <c r="I141" s="20">
        <v>45852</v>
      </c>
      <c r="J141" s="20"/>
      <c r="K141" t="s">
        <v>56</v>
      </c>
      <c r="L141" t="s">
        <v>181</v>
      </c>
      <c r="M141" t="s">
        <v>150</v>
      </c>
    </row>
    <row r="142" spans="1:17" x14ac:dyDescent="0.3">
      <c r="A142">
        <v>109470</v>
      </c>
      <c r="B142">
        <v>129</v>
      </c>
      <c r="C142" t="s">
        <v>34</v>
      </c>
      <c r="D142" t="s">
        <v>150</v>
      </c>
      <c r="F142" s="20">
        <v>45883</v>
      </c>
      <c r="G142" s="20"/>
      <c r="H142" s="20"/>
      <c r="I142" s="20">
        <v>45883</v>
      </c>
      <c r="J142" s="20"/>
      <c r="K142" t="s">
        <v>56</v>
      </c>
      <c r="L142" t="s">
        <v>181</v>
      </c>
      <c r="M142" t="s">
        <v>150</v>
      </c>
    </row>
    <row r="143" spans="1:17" x14ac:dyDescent="0.3">
      <c r="A143">
        <v>109471</v>
      </c>
      <c r="B143">
        <v>129</v>
      </c>
      <c r="C143" t="s">
        <v>34</v>
      </c>
      <c r="D143" t="s">
        <v>150</v>
      </c>
      <c r="F143" s="20">
        <v>45914</v>
      </c>
      <c r="G143" s="20"/>
      <c r="H143" s="20"/>
      <c r="I143" s="20">
        <v>45914</v>
      </c>
      <c r="J143" s="20"/>
      <c r="K143" t="s">
        <v>56</v>
      </c>
      <c r="L143" t="s">
        <v>181</v>
      </c>
      <c r="M143" t="s">
        <v>150</v>
      </c>
    </row>
    <row r="144" spans="1:17" x14ac:dyDescent="0.3">
      <c r="A144">
        <v>109472</v>
      </c>
      <c r="B144">
        <v>129</v>
      </c>
      <c r="C144" t="s">
        <v>34</v>
      </c>
      <c r="D144" t="s">
        <v>150</v>
      </c>
      <c r="F144" s="20">
        <v>45944</v>
      </c>
      <c r="G144" s="20"/>
      <c r="H144" s="20"/>
      <c r="I144" s="20">
        <v>45944</v>
      </c>
      <c r="J144" s="20"/>
      <c r="K144" t="s">
        <v>56</v>
      </c>
      <c r="L144" t="s">
        <v>181</v>
      </c>
      <c r="M144" t="s">
        <v>150</v>
      </c>
    </row>
    <row r="145" spans="1:16" x14ac:dyDescent="0.3">
      <c r="A145">
        <v>109473</v>
      </c>
      <c r="B145">
        <v>129</v>
      </c>
      <c r="C145" t="s">
        <v>34</v>
      </c>
      <c r="D145" t="s">
        <v>150</v>
      </c>
      <c r="F145" s="20">
        <v>45975</v>
      </c>
      <c r="G145" s="20"/>
      <c r="H145" s="20"/>
      <c r="I145" s="20">
        <v>45975</v>
      </c>
      <c r="J145" s="20"/>
      <c r="K145" t="s">
        <v>56</v>
      </c>
      <c r="L145" t="s">
        <v>181</v>
      </c>
      <c r="M145" t="s">
        <v>150</v>
      </c>
    </row>
    <row r="146" spans="1:16" x14ac:dyDescent="0.3">
      <c r="A146">
        <v>106969</v>
      </c>
      <c r="B146">
        <v>129</v>
      </c>
      <c r="C146" t="s">
        <v>34</v>
      </c>
      <c r="D146" t="s">
        <v>89</v>
      </c>
      <c r="E146">
        <v>150.53</v>
      </c>
      <c r="F146" s="20">
        <v>45708</v>
      </c>
      <c r="G146" s="20">
        <v>45708</v>
      </c>
      <c r="H146" s="20"/>
      <c r="I146" s="20">
        <v>45658</v>
      </c>
      <c r="J146" s="20">
        <v>45692</v>
      </c>
      <c r="K146" t="s">
        <v>71</v>
      </c>
      <c r="L146" t="s">
        <v>76</v>
      </c>
      <c r="M146" t="s">
        <v>182</v>
      </c>
      <c r="N146" t="s">
        <v>183</v>
      </c>
      <c r="O146" t="s">
        <v>60</v>
      </c>
      <c r="P146" t="s">
        <v>61</v>
      </c>
    </row>
    <row r="147" spans="1:16" x14ac:dyDescent="0.3">
      <c r="A147">
        <v>106970</v>
      </c>
      <c r="B147">
        <v>129</v>
      </c>
      <c r="C147" t="s">
        <v>34</v>
      </c>
      <c r="D147" t="s">
        <v>86</v>
      </c>
      <c r="E147">
        <v>146.58000000000001</v>
      </c>
      <c r="F147" s="20">
        <v>45708</v>
      </c>
      <c r="G147" s="20">
        <v>45708</v>
      </c>
      <c r="H147" s="20"/>
      <c r="I147" s="20">
        <v>45658</v>
      </c>
      <c r="J147" s="20">
        <v>45692</v>
      </c>
      <c r="K147" t="s">
        <v>56</v>
      </c>
      <c r="L147" t="s">
        <v>76</v>
      </c>
      <c r="M147" t="s">
        <v>184</v>
      </c>
      <c r="N147" t="s">
        <v>185</v>
      </c>
      <c r="O147" t="s">
        <v>60</v>
      </c>
      <c r="P147" t="s">
        <v>61</v>
      </c>
    </row>
    <row r="148" spans="1:16" x14ac:dyDescent="0.3">
      <c r="A148">
        <v>101686</v>
      </c>
      <c r="B148">
        <v>129</v>
      </c>
      <c r="C148" t="s">
        <v>34</v>
      </c>
      <c r="D148" t="s">
        <v>83</v>
      </c>
      <c r="E148">
        <v>15.6</v>
      </c>
      <c r="F148" s="20">
        <v>45708</v>
      </c>
      <c r="G148" s="20">
        <v>45708</v>
      </c>
      <c r="H148" s="20"/>
      <c r="I148" s="20">
        <v>45687</v>
      </c>
      <c r="J148" s="20"/>
      <c r="K148" t="s">
        <v>56</v>
      </c>
      <c r="L148" t="s">
        <v>186</v>
      </c>
      <c r="M148" t="s">
        <v>83</v>
      </c>
      <c r="N148" t="s">
        <v>187</v>
      </c>
      <c r="O148" t="s">
        <v>60</v>
      </c>
      <c r="P148" t="s">
        <v>61</v>
      </c>
    </row>
    <row r="149" spans="1:16" x14ac:dyDescent="0.3">
      <c r="A149">
        <v>101687</v>
      </c>
      <c r="B149">
        <v>129</v>
      </c>
      <c r="C149" t="s">
        <v>34</v>
      </c>
      <c r="D149" t="s">
        <v>83</v>
      </c>
      <c r="E149">
        <v>50</v>
      </c>
      <c r="F149" s="20">
        <v>45736</v>
      </c>
      <c r="G149" s="20"/>
      <c r="H149" s="20"/>
      <c r="I149" s="20">
        <v>45716</v>
      </c>
      <c r="J149" s="20"/>
      <c r="K149" t="s">
        <v>56</v>
      </c>
      <c r="L149" t="s">
        <v>84</v>
      </c>
      <c r="M149" t="s">
        <v>83</v>
      </c>
    </row>
    <row r="150" spans="1:16" x14ac:dyDescent="0.3">
      <c r="A150">
        <v>101688</v>
      </c>
      <c r="B150">
        <v>129</v>
      </c>
      <c r="C150" t="s">
        <v>34</v>
      </c>
      <c r="D150" t="s">
        <v>83</v>
      </c>
      <c r="E150">
        <v>50</v>
      </c>
      <c r="F150" s="20">
        <v>45767</v>
      </c>
      <c r="G150" s="20"/>
      <c r="H150" s="20"/>
      <c r="I150" s="20">
        <v>45746</v>
      </c>
      <c r="J150" s="20"/>
      <c r="K150" t="s">
        <v>56</v>
      </c>
      <c r="L150" t="s">
        <v>84</v>
      </c>
      <c r="M150" t="s">
        <v>83</v>
      </c>
    </row>
    <row r="151" spans="1:16" x14ac:dyDescent="0.3">
      <c r="A151">
        <v>101689</v>
      </c>
      <c r="B151">
        <v>129</v>
      </c>
      <c r="C151" t="s">
        <v>34</v>
      </c>
      <c r="D151" t="s">
        <v>83</v>
      </c>
      <c r="E151">
        <v>50</v>
      </c>
      <c r="F151" s="20">
        <v>45797</v>
      </c>
      <c r="G151" s="20"/>
      <c r="H151" s="20"/>
      <c r="I151" s="20">
        <v>45777</v>
      </c>
      <c r="J151" s="20"/>
      <c r="K151" t="s">
        <v>56</v>
      </c>
      <c r="L151" t="s">
        <v>84</v>
      </c>
      <c r="M151" t="s">
        <v>83</v>
      </c>
    </row>
    <row r="152" spans="1:16" x14ac:dyDescent="0.3">
      <c r="A152">
        <v>101690</v>
      </c>
      <c r="B152">
        <v>129</v>
      </c>
      <c r="C152" t="s">
        <v>34</v>
      </c>
      <c r="D152" t="s">
        <v>83</v>
      </c>
      <c r="E152">
        <v>50</v>
      </c>
      <c r="F152" s="20">
        <v>45828</v>
      </c>
      <c r="G152" s="20"/>
      <c r="H152" s="20"/>
      <c r="I152" s="20">
        <v>45807</v>
      </c>
      <c r="J152" s="20"/>
      <c r="K152" t="s">
        <v>56</v>
      </c>
      <c r="L152" t="s">
        <v>84</v>
      </c>
      <c r="M152" t="s">
        <v>83</v>
      </c>
    </row>
    <row r="153" spans="1:16" x14ac:dyDescent="0.3">
      <c r="A153">
        <v>101691</v>
      </c>
      <c r="B153">
        <v>129</v>
      </c>
      <c r="C153" t="s">
        <v>34</v>
      </c>
      <c r="D153" t="s">
        <v>83</v>
      </c>
      <c r="E153">
        <v>50</v>
      </c>
      <c r="F153" s="20">
        <v>45858</v>
      </c>
      <c r="G153" s="20"/>
      <c r="H153" s="20"/>
      <c r="I153" s="20">
        <v>45838</v>
      </c>
      <c r="J153" s="20"/>
      <c r="K153" t="s">
        <v>56</v>
      </c>
      <c r="L153" t="s">
        <v>84</v>
      </c>
      <c r="M153" t="s">
        <v>83</v>
      </c>
    </row>
    <row r="154" spans="1:16" x14ac:dyDescent="0.3">
      <c r="A154">
        <v>101692</v>
      </c>
      <c r="B154">
        <v>129</v>
      </c>
      <c r="C154" t="s">
        <v>34</v>
      </c>
      <c r="D154" t="s">
        <v>83</v>
      </c>
      <c r="E154">
        <v>50</v>
      </c>
      <c r="F154" s="20">
        <v>45889</v>
      </c>
      <c r="G154" s="20"/>
      <c r="H154" s="20"/>
      <c r="I154" s="20">
        <v>45868</v>
      </c>
      <c r="J154" s="20"/>
      <c r="K154" t="s">
        <v>56</v>
      </c>
      <c r="L154" t="s">
        <v>84</v>
      </c>
      <c r="M154" t="s">
        <v>83</v>
      </c>
    </row>
    <row r="155" spans="1:16" x14ac:dyDescent="0.3">
      <c r="A155">
        <v>101693</v>
      </c>
      <c r="B155">
        <v>129</v>
      </c>
      <c r="C155" t="s">
        <v>34</v>
      </c>
      <c r="D155" t="s">
        <v>83</v>
      </c>
      <c r="E155">
        <v>50</v>
      </c>
      <c r="F155" s="20">
        <v>45920</v>
      </c>
      <c r="G155" s="20"/>
      <c r="H155" s="20"/>
      <c r="I155" s="20">
        <v>45899</v>
      </c>
      <c r="J155" s="20"/>
      <c r="K155" t="s">
        <v>56</v>
      </c>
      <c r="L155" t="s">
        <v>84</v>
      </c>
      <c r="M155" t="s">
        <v>83</v>
      </c>
    </row>
    <row r="156" spans="1:16" x14ac:dyDescent="0.3">
      <c r="A156">
        <v>101694</v>
      </c>
      <c r="B156">
        <v>129</v>
      </c>
      <c r="C156" t="s">
        <v>34</v>
      </c>
      <c r="D156" t="s">
        <v>83</v>
      </c>
      <c r="E156">
        <v>50</v>
      </c>
      <c r="F156" s="20">
        <v>45950</v>
      </c>
      <c r="G156" s="20"/>
      <c r="H156" s="20"/>
      <c r="I156" s="20">
        <v>45930</v>
      </c>
      <c r="J156" s="20"/>
      <c r="K156" t="s">
        <v>56</v>
      </c>
      <c r="L156" t="s">
        <v>84</v>
      </c>
      <c r="M156" t="s">
        <v>83</v>
      </c>
    </row>
    <row r="157" spans="1:16" x14ac:dyDescent="0.3">
      <c r="A157">
        <v>101695</v>
      </c>
      <c r="B157">
        <v>129</v>
      </c>
      <c r="C157" t="s">
        <v>34</v>
      </c>
      <c r="D157" t="s">
        <v>83</v>
      </c>
      <c r="E157">
        <v>50</v>
      </c>
      <c r="F157" s="20">
        <v>45981</v>
      </c>
      <c r="G157" s="20"/>
      <c r="H157" s="20"/>
      <c r="I157" s="20">
        <v>45960</v>
      </c>
      <c r="J157" s="20"/>
      <c r="K157" t="s">
        <v>56</v>
      </c>
      <c r="L157" t="s">
        <v>84</v>
      </c>
      <c r="M157" t="s">
        <v>83</v>
      </c>
    </row>
    <row r="158" spans="1:16" x14ac:dyDescent="0.3">
      <c r="A158">
        <v>101696</v>
      </c>
      <c r="B158">
        <v>129</v>
      </c>
      <c r="C158" t="s">
        <v>34</v>
      </c>
      <c r="D158" t="s">
        <v>83</v>
      </c>
      <c r="E158">
        <v>50</v>
      </c>
      <c r="F158" s="20">
        <v>46011</v>
      </c>
      <c r="G158" s="20"/>
      <c r="H158" s="20"/>
      <c r="I158" s="20">
        <v>45991</v>
      </c>
      <c r="J158" s="20"/>
      <c r="K158" t="s">
        <v>56</v>
      </c>
      <c r="L158" t="s">
        <v>84</v>
      </c>
      <c r="M158" t="s">
        <v>83</v>
      </c>
    </row>
    <row r="159" spans="1:16" x14ac:dyDescent="0.3">
      <c r="A159">
        <v>101697</v>
      </c>
      <c r="B159">
        <v>129</v>
      </c>
      <c r="C159" t="s">
        <v>34</v>
      </c>
      <c r="D159" t="s">
        <v>83</v>
      </c>
      <c r="E159">
        <v>50</v>
      </c>
      <c r="F159" s="20">
        <v>46042</v>
      </c>
      <c r="G159" s="20"/>
      <c r="H159" s="20"/>
      <c r="I159" s="20">
        <v>46021</v>
      </c>
      <c r="J159" s="20"/>
      <c r="K159" t="s">
        <v>56</v>
      </c>
      <c r="L159" t="s">
        <v>84</v>
      </c>
      <c r="M159" t="s">
        <v>83</v>
      </c>
    </row>
    <row r="160" spans="1:16" x14ac:dyDescent="0.3">
      <c r="A160">
        <v>101698</v>
      </c>
      <c r="B160">
        <v>129</v>
      </c>
      <c r="C160" t="s">
        <v>34</v>
      </c>
      <c r="D160" t="s">
        <v>83</v>
      </c>
      <c r="E160">
        <v>50</v>
      </c>
      <c r="F160" s="20">
        <v>46073</v>
      </c>
      <c r="G160" s="20"/>
      <c r="H160" s="20"/>
      <c r="I160" s="20">
        <v>46052</v>
      </c>
      <c r="J160" s="20"/>
      <c r="K160" t="s">
        <v>56</v>
      </c>
      <c r="L160" t="s">
        <v>84</v>
      </c>
      <c r="M160" t="s">
        <v>83</v>
      </c>
    </row>
    <row r="161" spans="1:13" x14ac:dyDescent="0.3">
      <c r="A161">
        <v>77085</v>
      </c>
      <c r="B161">
        <v>129</v>
      </c>
      <c r="C161" t="s">
        <v>34</v>
      </c>
      <c r="D161" t="s">
        <v>75</v>
      </c>
      <c r="E161">
        <v>1343</v>
      </c>
      <c r="F161" s="20">
        <v>45716</v>
      </c>
      <c r="G161" s="20"/>
      <c r="H161" s="20"/>
      <c r="I161" s="20">
        <v>45716</v>
      </c>
      <c r="J161" s="20"/>
      <c r="K161" t="s">
        <v>56</v>
      </c>
      <c r="L161" t="s">
        <v>76</v>
      </c>
      <c r="M161" t="s">
        <v>77</v>
      </c>
    </row>
    <row r="162" spans="1:13" x14ac:dyDescent="0.3">
      <c r="A162">
        <v>77086</v>
      </c>
      <c r="B162">
        <v>129</v>
      </c>
      <c r="C162" t="s">
        <v>34</v>
      </c>
      <c r="D162" t="s">
        <v>75</v>
      </c>
      <c r="E162">
        <v>1343</v>
      </c>
      <c r="F162" s="20">
        <v>45746</v>
      </c>
      <c r="G162" s="20"/>
      <c r="H162" s="20"/>
      <c r="I162" s="20">
        <v>45746</v>
      </c>
      <c r="J162" s="20"/>
      <c r="K162" t="s">
        <v>56</v>
      </c>
      <c r="L162" t="s">
        <v>76</v>
      </c>
      <c r="M162" t="s">
        <v>77</v>
      </c>
    </row>
    <row r="163" spans="1:13" x14ac:dyDescent="0.3">
      <c r="A163">
        <v>77087</v>
      </c>
      <c r="B163">
        <v>129</v>
      </c>
      <c r="C163" t="s">
        <v>34</v>
      </c>
      <c r="D163" t="s">
        <v>75</v>
      </c>
      <c r="E163">
        <v>1343</v>
      </c>
      <c r="F163" s="20">
        <v>45777</v>
      </c>
      <c r="G163" s="20"/>
      <c r="H163" s="20"/>
      <c r="I163" s="20">
        <v>45777</v>
      </c>
      <c r="J163" s="20"/>
      <c r="K163" t="s">
        <v>56</v>
      </c>
      <c r="L163" t="s">
        <v>76</v>
      </c>
      <c r="M163" t="s">
        <v>77</v>
      </c>
    </row>
    <row r="164" spans="1:13" x14ac:dyDescent="0.3">
      <c r="A164">
        <v>77088</v>
      </c>
      <c r="B164">
        <v>129</v>
      </c>
      <c r="C164" t="s">
        <v>34</v>
      </c>
      <c r="D164" t="s">
        <v>75</v>
      </c>
      <c r="E164">
        <v>1343</v>
      </c>
      <c r="F164" s="20">
        <v>45807</v>
      </c>
      <c r="G164" s="20"/>
      <c r="H164" s="20"/>
      <c r="I164" s="20">
        <v>45807</v>
      </c>
      <c r="J164" s="20"/>
      <c r="K164" t="s">
        <v>56</v>
      </c>
      <c r="L164" t="s">
        <v>76</v>
      </c>
      <c r="M164" t="s">
        <v>77</v>
      </c>
    </row>
    <row r="165" spans="1:13" x14ac:dyDescent="0.3">
      <c r="A165">
        <v>77089</v>
      </c>
      <c r="B165">
        <v>129</v>
      </c>
      <c r="C165" t="s">
        <v>34</v>
      </c>
      <c r="D165" t="s">
        <v>75</v>
      </c>
      <c r="E165">
        <v>1343</v>
      </c>
      <c r="F165" s="20">
        <v>45838</v>
      </c>
      <c r="G165" s="20"/>
      <c r="H165" s="20"/>
      <c r="I165" s="20">
        <v>45838</v>
      </c>
      <c r="J165" s="20"/>
      <c r="K165" t="s">
        <v>56</v>
      </c>
      <c r="L165" t="s">
        <v>76</v>
      </c>
      <c r="M165" t="s">
        <v>77</v>
      </c>
    </row>
    <row r="166" spans="1:13" x14ac:dyDescent="0.3">
      <c r="A166">
        <v>77090</v>
      </c>
      <c r="B166">
        <v>129</v>
      </c>
      <c r="C166" t="s">
        <v>34</v>
      </c>
      <c r="D166" t="s">
        <v>75</v>
      </c>
      <c r="E166">
        <v>1343</v>
      </c>
      <c r="F166" s="20">
        <v>45868</v>
      </c>
      <c r="G166" s="20"/>
      <c r="H166" s="20"/>
      <c r="I166" s="20">
        <v>45868</v>
      </c>
      <c r="J166" s="20"/>
      <c r="K166" t="s">
        <v>56</v>
      </c>
      <c r="L166" t="s">
        <v>76</v>
      </c>
      <c r="M166" t="s">
        <v>77</v>
      </c>
    </row>
    <row r="167" spans="1:13" x14ac:dyDescent="0.3">
      <c r="A167">
        <v>77091</v>
      </c>
      <c r="B167">
        <v>129</v>
      </c>
      <c r="C167" t="s">
        <v>34</v>
      </c>
      <c r="D167" t="s">
        <v>75</v>
      </c>
      <c r="E167">
        <v>1343</v>
      </c>
      <c r="F167" s="20">
        <v>45899</v>
      </c>
      <c r="G167" s="20"/>
      <c r="H167" s="20"/>
      <c r="I167" s="20">
        <v>45899</v>
      </c>
      <c r="J167" s="20"/>
      <c r="K167" t="s">
        <v>56</v>
      </c>
      <c r="L167" t="s">
        <v>76</v>
      </c>
      <c r="M167" t="s">
        <v>77</v>
      </c>
    </row>
    <row r="168" spans="1:13" x14ac:dyDescent="0.3">
      <c r="A168">
        <v>77092</v>
      </c>
      <c r="B168">
        <v>129</v>
      </c>
      <c r="C168" t="s">
        <v>34</v>
      </c>
      <c r="D168" t="s">
        <v>75</v>
      </c>
      <c r="E168">
        <v>1343</v>
      </c>
      <c r="F168" s="20">
        <v>45930</v>
      </c>
      <c r="G168" s="20"/>
      <c r="H168" s="20"/>
      <c r="I168" s="20">
        <v>45930</v>
      </c>
      <c r="J168" s="20"/>
      <c r="K168" t="s">
        <v>56</v>
      </c>
      <c r="L168" t="s">
        <v>76</v>
      </c>
      <c r="M168" t="s">
        <v>77</v>
      </c>
    </row>
    <row r="169" spans="1:13" x14ac:dyDescent="0.3">
      <c r="A169">
        <v>77093</v>
      </c>
      <c r="B169">
        <v>129</v>
      </c>
      <c r="C169" t="s">
        <v>34</v>
      </c>
      <c r="D169" t="s">
        <v>75</v>
      </c>
      <c r="E169">
        <v>1343</v>
      </c>
      <c r="F169" s="20">
        <v>45960</v>
      </c>
      <c r="G169" s="20"/>
      <c r="H169" s="20"/>
      <c r="I169" s="20">
        <v>45960</v>
      </c>
      <c r="J169" s="20"/>
      <c r="K169" t="s">
        <v>56</v>
      </c>
      <c r="L169" t="s">
        <v>76</v>
      </c>
      <c r="M169" t="s">
        <v>77</v>
      </c>
    </row>
    <row r="170" spans="1:13" x14ac:dyDescent="0.3">
      <c r="A170">
        <v>77094</v>
      </c>
      <c r="B170">
        <v>129</v>
      </c>
      <c r="C170" t="s">
        <v>34</v>
      </c>
      <c r="D170" t="s">
        <v>75</v>
      </c>
      <c r="E170">
        <v>1343</v>
      </c>
      <c r="F170" s="20">
        <v>45991</v>
      </c>
      <c r="G170" s="20"/>
      <c r="H170" s="20"/>
      <c r="I170" s="20">
        <v>45991</v>
      </c>
      <c r="J170" s="20"/>
      <c r="K170" t="s">
        <v>56</v>
      </c>
      <c r="L170" t="s">
        <v>76</v>
      </c>
      <c r="M170" t="s">
        <v>77</v>
      </c>
    </row>
    <row r="171" spans="1:13" x14ac:dyDescent="0.3">
      <c r="A171">
        <v>77095</v>
      </c>
      <c r="B171">
        <v>129</v>
      </c>
      <c r="C171" t="s">
        <v>34</v>
      </c>
      <c r="D171" t="s">
        <v>75</v>
      </c>
      <c r="E171">
        <v>1343</v>
      </c>
      <c r="F171" s="20">
        <v>46021</v>
      </c>
      <c r="G171" s="20"/>
      <c r="H171" s="20"/>
      <c r="I171" s="20">
        <v>46021</v>
      </c>
      <c r="J171" s="20"/>
      <c r="K171" t="s">
        <v>56</v>
      </c>
      <c r="L171" t="s">
        <v>76</v>
      </c>
      <c r="M171" t="s">
        <v>77</v>
      </c>
    </row>
    <row r="172" spans="1:13" x14ac:dyDescent="0.3">
      <c r="A172">
        <v>77096</v>
      </c>
      <c r="B172">
        <v>129</v>
      </c>
      <c r="C172" t="s">
        <v>34</v>
      </c>
      <c r="D172" t="s">
        <v>75</v>
      </c>
      <c r="E172">
        <v>1343</v>
      </c>
      <c r="F172" s="20">
        <v>46052</v>
      </c>
      <c r="G172" s="20"/>
      <c r="H172" s="20"/>
      <c r="I172" s="20">
        <v>46052</v>
      </c>
      <c r="J172" s="20"/>
      <c r="K172" t="s">
        <v>56</v>
      </c>
      <c r="L172" t="s">
        <v>76</v>
      </c>
      <c r="M172" t="s">
        <v>77</v>
      </c>
    </row>
    <row r="173" spans="1:13" x14ac:dyDescent="0.3">
      <c r="A173">
        <v>77097</v>
      </c>
      <c r="B173">
        <v>129</v>
      </c>
      <c r="C173" t="s">
        <v>34</v>
      </c>
      <c r="D173" t="s">
        <v>75</v>
      </c>
      <c r="E173">
        <v>1343</v>
      </c>
      <c r="F173" s="20">
        <v>46081</v>
      </c>
      <c r="G173" s="20"/>
      <c r="H173" s="20"/>
      <c r="I173" s="20">
        <v>46081</v>
      </c>
      <c r="J173" s="20"/>
      <c r="K173" t="s">
        <v>56</v>
      </c>
      <c r="L173" t="s">
        <v>76</v>
      </c>
      <c r="M173" t="s">
        <v>77</v>
      </c>
    </row>
    <row r="174" spans="1:13" x14ac:dyDescent="0.3">
      <c r="A174">
        <v>77098</v>
      </c>
      <c r="B174">
        <v>129</v>
      </c>
      <c r="C174" t="s">
        <v>34</v>
      </c>
      <c r="D174" t="s">
        <v>75</v>
      </c>
      <c r="E174">
        <v>1343</v>
      </c>
      <c r="F174" s="20">
        <v>46111</v>
      </c>
      <c r="G174" s="20"/>
      <c r="H174" s="20"/>
      <c r="I174" s="20">
        <v>46111</v>
      </c>
      <c r="J174" s="20"/>
      <c r="K174" t="s">
        <v>56</v>
      </c>
      <c r="L174" t="s">
        <v>76</v>
      </c>
      <c r="M174" t="s">
        <v>77</v>
      </c>
    </row>
    <row r="175" spans="1:13" x14ac:dyDescent="0.3">
      <c r="A175">
        <v>77099</v>
      </c>
      <c r="B175">
        <v>129</v>
      </c>
      <c r="C175" t="s">
        <v>34</v>
      </c>
      <c r="D175" t="s">
        <v>75</v>
      </c>
      <c r="E175">
        <v>1343</v>
      </c>
      <c r="F175" s="20">
        <v>46142</v>
      </c>
      <c r="G175" s="20"/>
      <c r="H175" s="20"/>
      <c r="I175" s="20">
        <v>46142</v>
      </c>
      <c r="J175" s="20"/>
      <c r="K175" t="s">
        <v>56</v>
      </c>
      <c r="L175" t="s">
        <v>76</v>
      </c>
      <c r="M175" t="s">
        <v>77</v>
      </c>
    </row>
    <row r="176" spans="1:13" x14ac:dyDescent="0.3">
      <c r="A176">
        <v>77100</v>
      </c>
      <c r="B176">
        <v>129</v>
      </c>
      <c r="C176" t="s">
        <v>34</v>
      </c>
      <c r="D176" t="s">
        <v>75</v>
      </c>
      <c r="E176">
        <v>1343</v>
      </c>
      <c r="F176" s="20">
        <v>46172</v>
      </c>
      <c r="G176" s="20"/>
      <c r="H176" s="20"/>
      <c r="I176" s="20">
        <v>46172</v>
      </c>
      <c r="J176" s="20"/>
      <c r="K176" t="s">
        <v>56</v>
      </c>
      <c r="L176" t="s">
        <v>76</v>
      </c>
      <c r="M176" t="s">
        <v>77</v>
      </c>
    </row>
    <row r="177" spans="1:13" x14ac:dyDescent="0.3">
      <c r="A177">
        <v>77101</v>
      </c>
      <c r="B177">
        <v>129</v>
      </c>
      <c r="C177" t="s">
        <v>34</v>
      </c>
      <c r="D177" t="s">
        <v>75</v>
      </c>
      <c r="E177">
        <v>1343</v>
      </c>
      <c r="F177" s="20">
        <v>46203</v>
      </c>
      <c r="G177" s="20"/>
      <c r="H177" s="20"/>
      <c r="I177" s="20">
        <v>46203</v>
      </c>
      <c r="J177" s="20"/>
      <c r="K177" t="s">
        <v>56</v>
      </c>
      <c r="L177" t="s">
        <v>76</v>
      </c>
      <c r="M177" t="s">
        <v>77</v>
      </c>
    </row>
    <row r="178" spans="1:13" x14ac:dyDescent="0.3">
      <c r="A178">
        <v>77102</v>
      </c>
      <c r="B178">
        <v>129</v>
      </c>
      <c r="C178" t="s">
        <v>34</v>
      </c>
      <c r="D178" t="s">
        <v>75</v>
      </c>
      <c r="E178">
        <v>1343</v>
      </c>
      <c r="F178" s="20">
        <v>46233</v>
      </c>
      <c r="G178" s="20"/>
      <c r="H178" s="20"/>
      <c r="I178" s="20">
        <v>46233</v>
      </c>
      <c r="J178" s="20"/>
      <c r="K178" t="s">
        <v>56</v>
      </c>
      <c r="L178" t="s">
        <v>76</v>
      </c>
      <c r="M178" t="s">
        <v>77</v>
      </c>
    </row>
    <row r="179" spans="1:13" x14ac:dyDescent="0.3">
      <c r="A179">
        <v>77103</v>
      </c>
      <c r="B179">
        <v>129</v>
      </c>
      <c r="C179" t="s">
        <v>34</v>
      </c>
      <c r="D179" t="s">
        <v>75</v>
      </c>
      <c r="E179">
        <v>1343</v>
      </c>
      <c r="F179" s="20">
        <v>46264</v>
      </c>
      <c r="G179" s="20"/>
      <c r="H179" s="20"/>
      <c r="I179" s="20">
        <v>46264</v>
      </c>
      <c r="J179" s="20"/>
      <c r="K179" t="s">
        <v>56</v>
      </c>
      <c r="L179" t="s">
        <v>76</v>
      </c>
      <c r="M179" t="s">
        <v>77</v>
      </c>
    </row>
    <row r="180" spans="1:13" x14ac:dyDescent="0.3">
      <c r="A180">
        <v>77104</v>
      </c>
      <c r="B180">
        <v>129</v>
      </c>
      <c r="C180" t="s">
        <v>34</v>
      </c>
      <c r="D180" t="s">
        <v>75</v>
      </c>
      <c r="E180">
        <v>1343</v>
      </c>
      <c r="F180" s="20">
        <v>46295</v>
      </c>
      <c r="G180" s="20"/>
      <c r="H180" s="20"/>
      <c r="I180" s="20">
        <v>46295</v>
      </c>
      <c r="J180" s="20"/>
      <c r="K180" t="s">
        <v>56</v>
      </c>
      <c r="L180" t="s">
        <v>76</v>
      </c>
      <c r="M180" t="s">
        <v>77</v>
      </c>
    </row>
    <row r="181" spans="1:13" x14ac:dyDescent="0.3">
      <c r="A181">
        <v>77105</v>
      </c>
      <c r="B181">
        <v>129</v>
      </c>
      <c r="C181" t="s">
        <v>34</v>
      </c>
      <c r="D181" t="s">
        <v>75</v>
      </c>
      <c r="E181">
        <v>1343</v>
      </c>
      <c r="F181" s="20">
        <v>46325</v>
      </c>
      <c r="G181" s="20"/>
      <c r="H181" s="20"/>
      <c r="I181" s="20">
        <v>46325</v>
      </c>
      <c r="J181" s="20"/>
      <c r="K181" t="s">
        <v>56</v>
      </c>
      <c r="L181" t="s">
        <v>76</v>
      </c>
      <c r="M181" t="s">
        <v>77</v>
      </c>
    </row>
    <row r="182" spans="1:13" x14ac:dyDescent="0.3">
      <c r="A182">
        <v>77106</v>
      </c>
      <c r="B182">
        <v>129</v>
      </c>
      <c r="C182" t="s">
        <v>34</v>
      </c>
      <c r="D182" t="s">
        <v>75</v>
      </c>
      <c r="E182">
        <v>1343</v>
      </c>
      <c r="F182" s="20">
        <v>46356</v>
      </c>
      <c r="G182" s="20"/>
      <c r="H182" s="20"/>
      <c r="I182" s="20">
        <v>46356</v>
      </c>
      <c r="J182" s="20"/>
      <c r="K182" t="s">
        <v>56</v>
      </c>
      <c r="L182" t="s">
        <v>76</v>
      </c>
      <c r="M182" t="s">
        <v>77</v>
      </c>
    </row>
    <row r="183" spans="1:13" x14ac:dyDescent="0.3">
      <c r="A183">
        <v>77107</v>
      </c>
      <c r="B183">
        <v>129</v>
      </c>
      <c r="C183" t="s">
        <v>34</v>
      </c>
      <c r="D183" t="s">
        <v>75</v>
      </c>
      <c r="E183">
        <v>1343</v>
      </c>
      <c r="F183" s="20">
        <v>46386</v>
      </c>
      <c r="G183" s="20"/>
      <c r="H183" s="20"/>
      <c r="I183" s="20">
        <v>46386</v>
      </c>
      <c r="J183" s="20"/>
      <c r="K183" t="s">
        <v>56</v>
      </c>
      <c r="L183" t="s">
        <v>76</v>
      </c>
      <c r="M183" t="s">
        <v>77</v>
      </c>
    </row>
    <row r="184" spans="1:13" x14ac:dyDescent="0.3">
      <c r="A184">
        <v>77108</v>
      </c>
      <c r="B184">
        <v>129</v>
      </c>
      <c r="C184" t="s">
        <v>34</v>
      </c>
      <c r="D184" t="s">
        <v>75</v>
      </c>
      <c r="E184">
        <v>1343</v>
      </c>
      <c r="F184" s="20">
        <v>46417</v>
      </c>
      <c r="G184" s="20"/>
      <c r="H184" s="20"/>
      <c r="I184" s="20">
        <v>46417</v>
      </c>
      <c r="J184" s="20"/>
      <c r="K184" t="s">
        <v>56</v>
      </c>
      <c r="L184" t="s">
        <v>76</v>
      </c>
      <c r="M184" t="s">
        <v>77</v>
      </c>
    </row>
    <row r="185" spans="1:13" x14ac:dyDescent="0.3">
      <c r="A185">
        <v>77109</v>
      </c>
      <c r="B185">
        <v>129</v>
      </c>
      <c r="C185" t="s">
        <v>34</v>
      </c>
      <c r="D185" t="s">
        <v>75</v>
      </c>
      <c r="E185">
        <v>1343</v>
      </c>
      <c r="F185" s="20">
        <v>46446</v>
      </c>
      <c r="G185" s="20"/>
      <c r="H185" s="20"/>
      <c r="I185" s="20">
        <v>46446</v>
      </c>
      <c r="J185" s="20"/>
      <c r="K185" t="s">
        <v>56</v>
      </c>
      <c r="L185" t="s">
        <v>76</v>
      </c>
      <c r="M185" t="s">
        <v>77</v>
      </c>
    </row>
    <row r="186" spans="1:13" x14ac:dyDescent="0.3">
      <c r="A186">
        <v>77110</v>
      </c>
      <c r="B186">
        <v>129</v>
      </c>
      <c r="C186" t="s">
        <v>34</v>
      </c>
      <c r="D186" t="s">
        <v>75</v>
      </c>
      <c r="E186">
        <v>1343</v>
      </c>
      <c r="F186" s="20">
        <v>46476</v>
      </c>
      <c r="G186" s="20"/>
      <c r="H186" s="20"/>
      <c r="I186" s="20">
        <v>46476</v>
      </c>
      <c r="J186" s="20"/>
      <c r="K186" t="s">
        <v>56</v>
      </c>
      <c r="L186" t="s">
        <v>76</v>
      </c>
      <c r="M186" t="s">
        <v>77</v>
      </c>
    </row>
    <row r="187" spans="1:13" x14ac:dyDescent="0.3">
      <c r="A187">
        <v>77111</v>
      </c>
      <c r="B187">
        <v>129</v>
      </c>
      <c r="C187" t="s">
        <v>34</v>
      </c>
      <c r="D187" t="s">
        <v>75</v>
      </c>
      <c r="E187">
        <v>1343</v>
      </c>
      <c r="F187" s="20">
        <v>46507</v>
      </c>
      <c r="G187" s="20"/>
      <c r="H187" s="20"/>
      <c r="I187" s="20">
        <v>46507</v>
      </c>
      <c r="J187" s="20"/>
      <c r="K187" t="s">
        <v>56</v>
      </c>
      <c r="L187" t="s">
        <v>76</v>
      </c>
      <c r="M187" t="s">
        <v>77</v>
      </c>
    </row>
    <row r="188" spans="1:13" x14ac:dyDescent="0.3">
      <c r="A188">
        <v>77112</v>
      </c>
      <c r="B188">
        <v>129</v>
      </c>
      <c r="C188" t="s">
        <v>34</v>
      </c>
      <c r="D188" t="s">
        <v>75</v>
      </c>
      <c r="E188">
        <v>1343</v>
      </c>
      <c r="F188" s="20">
        <v>46537</v>
      </c>
      <c r="G188" s="20"/>
      <c r="H188" s="20"/>
      <c r="I188" s="20">
        <v>46537</v>
      </c>
      <c r="J188" s="20"/>
      <c r="K188" t="s">
        <v>56</v>
      </c>
      <c r="L188" t="s">
        <v>76</v>
      </c>
      <c r="M188" t="s">
        <v>77</v>
      </c>
    </row>
    <row r="189" spans="1:13" x14ac:dyDescent="0.3">
      <c r="A189">
        <v>77113</v>
      </c>
      <c r="B189">
        <v>129</v>
      </c>
      <c r="C189" t="s">
        <v>34</v>
      </c>
      <c r="D189" t="s">
        <v>75</v>
      </c>
      <c r="E189">
        <v>1343</v>
      </c>
      <c r="F189" s="20">
        <v>46568</v>
      </c>
      <c r="G189" s="20"/>
      <c r="H189" s="20"/>
      <c r="I189" s="20">
        <v>46568</v>
      </c>
      <c r="J189" s="20"/>
      <c r="K189" t="s">
        <v>56</v>
      </c>
      <c r="L189" t="s">
        <v>76</v>
      </c>
      <c r="M189" t="s">
        <v>77</v>
      </c>
    </row>
    <row r="190" spans="1:13" x14ac:dyDescent="0.3">
      <c r="A190">
        <v>77114</v>
      </c>
      <c r="B190">
        <v>129</v>
      </c>
      <c r="C190" t="s">
        <v>34</v>
      </c>
      <c r="D190" t="s">
        <v>75</v>
      </c>
      <c r="E190">
        <v>1343</v>
      </c>
      <c r="F190" s="20">
        <v>46598</v>
      </c>
      <c r="G190" s="20"/>
      <c r="H190" s="20"/>
      <c r="I190" s="20">
        <v>46598</v>
      </c>
      <c r="J190" s="20"/>
      <c r="K190" t="s">
        <v>56</v>
      </c>
      <c r="L190" t="s">
        <v>76</v>
      </c>
      <c r="M190" t="s">
        <v>77</v>
      </c>
    </row>
    <row r="191" spans="1:13" x14ac:dyDescent="0.3">
      <c r="A191">
        <v>77115</v>
      </c>
      <c r="B191">
        <v>129</v>
      </c>
      <c r="C191" t="s">
        <v>34</v>
      </c>
      <c r="D191" t="s">
        <v>75</v>
      </c>
      <c r="E191">
        <v>1343</v>
      </c>
      <c r="F191" s="20">
        <v>46629</v>
      </c>
      <c r="G191" s="20"/>
      <c r="H191" s="20"/>
      <c r="I191" s="20">
        <v>46629</v>
      </c>
      <c r="J191" s="20"/>
      <c r="K191" t="s">
        <v>56</v>
      </c>
      <c r="L191" t="s">
        <v>76</v>
      </c>
      <c r="M191" t="s">
        <v>77</v>
      </c>
    </row>
    <row r="192" spans="1:13" x14ac:dyDescent="0.3">
      <c r="A192">
        <v>77116</v>
      </c>
      <c r="B192">
        <v>129</v>
      </c>
      <c r="C192" t="s">
        <v>34</v>
      </c>
      <c r="D192" t="s">
        <v>75</v>
      </c>
      <c r="E192">
        <v>1343</v>
      </c>
      <c r="F192" s="20">
        <v>46660</v>
      </c>
      <c r="G192" s="20"/>
      <c r="H192" s="20"/>
      <c r="I192" s="20">
        <v>46660</v>
      </c>
      <c r="J192" s="20"/>
      <c r="K192" t="s">
        <v>56</v>
      </c>
      <c r="L192" t="s">
        <v>76</v>
      </c>
      <c r="M192" t="s">
        <v>77</v>
      </c>
    </row>
    <row r="193" spans="1:13" x14ac:dyDescent="0.3">
      <c r="A193">
        <v>77117</v>
      </c>
      <c r="B193">
        <v>129</v>
      </c>
      <c r="C193" t="s">
        <v>34</v>
      </c>
      <c r="D193" t="s">
        <v>75</v>
      </c>
      <c r="E193">
        <v>1343</v>
      </c>
      <c r="F193" s="20">
        <v>46690</v>
      </c>
      <c r="G193" s="20"/>
      <c r="H193" s="20"/>
      <c r="I193" s="20">
        <v>46690</v>
      </c>
      <c r="J193" s="20"/>
      <c r="K193" t="s">
        <v>56</v>
      </c>
      <c r="L193" t="s">
        <v>76</v>
      </c>
      <c r="M193" t="s">
        <v>77</v>
      </c>
    </row>
    <row r="194" spans="1:13" x14ac:dyDescent="0.3">
      <c r="A194">
        <v>77118</v>
      </c>
      <c r="B194">
        <v>129</v>
      </c>
      <c r="C194" t="s">
        <v>34</v>
      </c>
      <c r="D194" t="s">
        <v>75</v>
      </c>
      <c r="E194">
        <v>1343</v>
      </c>
      <c r="F194" s="20">
        <v>46721</v>
      </c>
      <c r="G194" s="20"/>
      <c r="H194" s="20"/>
      <c r="I194" s="20">
        <v>46721</v>
      </c>
      <c r="J194" s="20"/>
      <c r="K194" t="s">
        <v>56</v>
      </c>
      <c r="L194" t="s">
        <v>76</v>
      </c>
      <c r="M194" t="s">
        <v>77</v>
      </c>
    </row>
    <row r="195" spans="1:13" x14ac:dyDescent="0.3">
      <c r="A195">
        <v>77119</v>
      </c>
      <c r="B195">
        <v>129</v>
      </c>
      <c r="C195" t="s">
        <v>34</v>
      </c>
      <c r="D195" t="s">
        <v>75</v>
      </c>
      <c r="E195">
        <v>1343</v>
      </c>
      <c r="F195" s="20">
        <v>46751</v>
      </c>
      <c r="G195" s="20"/>
      <c r="H195" s="20"/>
      <c r="I195" s="20">
        <v>46751</v>
      </c>
      <c r="J195" s="20"/>
      <c r="K195" t="s">
        <v>56</v>
      </c>
      <c r="L195" t="s">
        <v>76</v>
      </c>
      <c r="M195" t="s">
        <v>77</v>
      </c>
    </row>
    <row r="196" spans="1:13" x14ac:dyDescent="0.3">
      <c r="A196">
        <v>77120</v>
      </c>
      <c r="B196">
        <v>129</v>
      </c>
      <c r="C196" t="s">
        <v>34</v>
      </c>
      <c r="D196" t="s">
        <v>75</v>
      </c>
      <c r="E196">
        <v>1343</v>
      </c>
      <c r="F196" s="20">
        <v>46782</v>
      </c>
      <c r="G196" s="20"/>
      <c r="H196" s="20"/>
      <c r="I196" s="20">
        <v>46782</v>
      </c>
      <c r="J196" s="20"/>
      <c r="K196" t="s">
        <v>56</v>
      </c>
      <c r="L196" t="s">
        <v>76</v>
      </c>
      <c r="M196" t="s">
        <v>77</v>
      </c>
    </row>
    <row r="197" spans="1:13" x14ac:dyDescent="0.3">
      <c r="A197">
        <v>77121</v>
      </c>
      <c r="B197">
        <v>129</v>
      </c>
      <c r="C197" t="s">
        <v>34</v>
      </c>
      <c r="D197" t="s">
        <v>75</v>
      </c>
      <c r="E197">
        <v>1343</v>
      </c>
      <c r="F197" s="20">
        <v>46812</v>
      </c>
      <c r="G197" s="20"/>
      <c r="H197" s="20"/>
      <c r="I197" s="20">
        <v>46812</v>
      </c>
      <c r="J197" s="20"/>
      <c r="K197" t="s">
        <v>56</v>
      </c>
      <c r="L197" t="s">
        <v>76</v>
      </c>
      <c r="M197" t="s">
        <v>77</v>
      </c>
    </row>
    <row r="198" spans="1:13" x14ac:dyDescent="0.3">
      <c r="A198">
        <v>77122</v>
      </c>
      <c r="B198">
        <v>129</v>
      </c>
      <c r="C198" t="s">
        <v>34</v>
      </c>
      <c r="D198" t="s">
        <v>75</v>
      </c>
      <c r="E198">
        <v>1343</v>
      </c>
      <c r="F198" s="20">
        <v>46842</v>
      </c>
      <c r="G198" s="20"/>
      <c r="H198" s="20"/>
      <c r="I198" s="20">
        <v>46842</v>
      </c>
      <c r="J198" s="20"/>
      <c r="K198" t="s">
        <v>56</v>
      </c>
      <c r="L198" t="s">
        <v>76</v>
      </c>
      <c r="M198" t="s">
        <v>77</v>
      </c>
    </row>
    <row r="199" spans="1:13" x14ac:dyDescent="0.3">
      <c r="A199">
        <v>77123</v>
      </c>
      <c r="B199">
        <v>129</v>
      </c>
      <c r="C199" t="s">
        <v>34</v>
      </c>
      <c r="D199" t="s">
        <v>75</v>
      </c>
      <c r="E199">
        <v>1343</v>
      </c>
      <c r="F199" s="20">
        <v>46873</v>
      </c>
      <c r="G199" s="20"/>
      <c r="H199" s="20"/>
      <c r="I199" s="20">
        <v>46873</v>
      </c>
      <c r="J199" s="20"/>
      <c r="K199" t="s">
        <v>56</v>
      </c>
      <c r="L199" t="s">
        <v>76</v>
      </c>
      <c r="M199" t="s">
        <v>77</v>
      </c>
    </row>
    <row r="200" spans="1:13" x14ac:dyDescent="0.3">
      <c r="A200">
        <v>77124</v>
      </c>
      <c r="B200">
        <v>129</v>
      </c>
      <c r="C200" t="s">
        <v>34</v>
      </c>
      <c r="D200" t="s">
        <v>75</v>
      </c>
      <c r="E200">
        <v>1343</v>
      </c>
      <c r="F200" s="20">
        <v>46903</v>
      </c>
      <c r="G200" s="20"/>
      <c r="H200" s="20"/>
      <c r="I200" s="20">
        <v>46903</v>
      </c>
      <c r="J200" s="20"/>
      <c r="K200" t="s">
        <v>56</v>
      </c>
      <c r="L200" t="s">
        <v>76</v>
      </c>
      <c r="M200" t="s">
        <v>77</v>
      </c>
    </row>
    <row r="201" spans="1:13" x14ac:dyDescent="0.3">
      <c r="A201">
        <v>77125</v>
      </c>
      <c r="B201">
        <v>129</v>
      </c>
      <c r="C201" t="s">
        <v>34</v>
      </c>
      <c r="D201" t="s">
        <v>75</v>
      </c>
      <c r="E201">
        <v>1343</v>
      </c>
      <c r="F201" s="20">
        <v>46934</v>
      </c>
      <c r="G201" s="20"/>
      <c r="H201" s="20"/>
      <c r="I201" s="20">
        <v>46934</v>
      </c>
      <c r="J201" s="20"/>
      <c r="K201" t="s">
        <v>56</v>
      </c>
      <c r="L201" t="s">
        <v>76</v>
      </c>
      <c r="M201" t="s">
        <v>77</v>
      </c>
    </row>
    <row r="202" spans="1:13" x14ac:dyDescent="0.3">
      <c r="A202">
        <v>77126</v>
      </c>
      <c r="B202">
        <v>129</v>
      </c>
      <c r="C202" t="s">
        <v>34</v>
      </c>
      <c r="D202" t="s">
        <v>75</v>
      </c>
      <c r="E202">
        <v>1343</v>
      </c>
      <c r="F202" s="20">
        <v>46964</v>
      </c>
      <c r="G202" s="20"/>
      <c r="H202" s="20"/>
      <c r="I202" s="20">
        <v>46964</v>
      </c>
      <c r="J202" s="20"/>
      <c r="K202" t="s">
        <v>56</v>
      </c>
      <c r="L202" t="s">
        <v>76</v>
      </c>
      <c r="M202" t="s">
        <v>77</v>
      </c>
    </row>
    <row r="203" spans="1:13" x14ac:dyDescent="0.3">
      <c r="A203">
        <v>77127</v>
      </c>
      <c r="B203">
        <v>129</v>
      </c>
      <c r="C203" t="s">
        <v>34</v>
      </c>
      <c r="D203" t="s">
        <v>75</v>
      </c>
      <c r="E203">
        <v>1343</v>
      </c>
      <c r="F203" s="20">
        <v>46995</v>
      </c>
      <c r="G203" s="20"/>
      <c r="H203" s="20"/>
      <c r="I203" s="20">
        <v>46995</v>
      </c>
      <c r="J203" s="20"/>
      <c r="K203" t="s">
        <v>56</v>
      </c>
      <c r="L203" t="s">
        <v>76</v>
      </c>
      <c r="M203" t="s">
        <v>77</v>
      </c>
    </row>
    <row r="204" spans="1:13" x14ac:dyDescent="0.3">
      <c r="A204">
        <v>77128</v>
      </c>
      <c r="B204">
        <v>129</v>
      </c>
      <c r="C204" t="s">
        <v>34</v>
      </c>
      <c r="D204" t="s">
        <v>75</v>
      </c>
      <c r="E204">
        <v>1343</v>
      </c>
      <c r="F204" s="20">
        <v>47026</v>
      </c>
      <c r="G204" s="20"/>
      <c r="H204" s="20"/>
      <c r="I204" s="20">
        <v>47026</v>
      </c>
      <c r="J204" s="20"/>
      <c r="K204" t="s">
        <v>56</v>
      </c>
      <c r="L204" t="s">
        <v>76</v>
      </c>
      <c r="M204" t="s">
        <v>77</v>
      </c>
    </row>
    <row r="205" spans="1:13" x14ac:dyDescent="0.3">
      <c r="A205">
        <v>77129</v>
      </c>
      <c r="B205">
        <v>129</v>
      </c>
      <c r="C205" t="s">
        <v>34</v>
      </c>
      <c r="D205" t="s">
        <v>75</v>
      </c>
      <c r="E205">
        <v>1343</v>
      </c>
      <c r="F205" s="20">
        <v>47056</v>
      </c>
      <c r="G205" s="20"/>
      <c r="H205" s="20"/>
      <c r="I205" s="20">
        <v>47056</v>
      </c>
      <c r="J205" s="20"/>
      <c r="K205" t="s">
        <v>56</v>
      </c>
      <c r="L205" t="s">
        <v>76</v>
      </c>
      <c r="M205" t="s">
        <v>77</v>
      </c>
    </row>
    <row r="206" spans="1:13" x14ac:dyDescent="0.3">
      <c r="A206">
        <v>77130</v>
      </c>
      <c r="B206">
        <v>129</v>
      </c>
      <c r="C206" t="s">
        <v>34</v>
      </c>
      <c r="D206" t="s">
        <v>75</v>
      </c>
      <c r="E206">
        <v>1343</v>
      </c>
      <c r="F206" s="20">
        <v>47087</v>
      </c>
      <c r="G206" s="20"/>
      <c r="H206" s="20"/>
      <c r="I206" s="20">
        <v>47087</v>
      </c>
      <c r="J206" s="20"/>
      <c r="K206" t="s">
        <v>56</v>
      </c>
      <c r="L206" t="s">
        <v>76</v>
      </c>
      <c r="M206" t="s">
        <v>77</v>
      </c>
    </row>
    <row r="207" spans="1:13" x14ac:dyDescent="0.3">
      <c r="A207">
        <v>77131</v>
      </c>
      <c r="B207">
        <v>129</v>
      </c>
      <c r="C207" t="s">
        <v>34</v>
      </c>
      <c r="D207" t="s">
        <v>75</v>
      </c>
      <c r="E207">
        <v>1343</v>
      </c>
      <c r="F207" s="20">
        <v>47117</v>
      </c>
      <c r="G207" s="20"/>
      <c r="H207" s="20"/>
      <c r="I207" s="20">
        <v>47117</v>
      </c>
      <c r="J207" s="20"/>
      <c r="K207" t="s">
        <v>56</v>
      </c>
      <c r="L207" t="s">
        <v>76</v>
      </c>
      <c r="M207" t="s">
        <v>77</v>
      </c>
    </row>
    <row r="208" spans="1:13" x14ac:dyDescent="0.3">
      <c r="A208">
        <v>77132</v>
      </c>
      <c r="B208">
        <v>129</v>
      </c>
      <c r="C208" t="s">
        <v>34</v>
      </c>
      <c r="D208" t="s">
        <v>75</v>
      </c>
      <c r="E208">
        <v>1343</v>
      </c>
      <c r="F208" s="20">
        <v>47148</v>
      </c>
      <c r="G208" s="20"/>
      <c r="H208" s="20"/>
      <c r="I208" s="20">
        <v>47148</v>
      </c>
      <c r="J208" s="20"/>
      <c r="K208" t="s">
        <v>56</v>
      </c>
      <c r="L208" t="s">
        <v>76</v>
      </c>
      <c r="M208" t="s">
        <v>77</v>
      </c>
    </row>
    <row r="209" spans="1:13" x14ac:dyDescent="0.3">
      <c r="A209">
        <v>77133</v>
      </c>
      <c r="B209">
        <v>129</v>
      </c>
      <c r="C209" t="s">
        <v>34</v>
      </c>
      <c r="D209" t="s">
        <v>75</v>
      </c>
      <c r="E209">
        <v>1343</v>
      </c>
      <c r="F209" s="20">
        <v>47177</v>
      </c>
      <c r="G209" s="20"/>
      <c r="H209" s="20"/>
      <c r="I209" s="20">
        <v>47177</v>
      </c>
      <c r="J209" s="20"/>
      <c r="K209" t="s">
        <v>56</v>
      </c>
      <c r="L209" t="s">
        <v>76</v>
      </c>
      <c r="M209" t="s">
        <v>77</v>
      </c>
    </row>
    <row r="210" spans="1:13" x14ac:dyDescent="0.3">
      <c r="A210">
        <v>77134</v>
      </c>
      <c r="B210">
        <v>129</v>
      </c>
      <c r="C210" t="s">
        <v>34</v>
      </c>
      <c r="D210" t="s">
        <v>75</v>
      </c>
      <c r="E210">
        <v>1343</v>
      </c>
      <c r="F210" s="20">
        <v>47207</v>
      </c>
      <c r="G210" s="20"/>
      <c r="H210" s="20"/>
      <c r="I210" s="20">
        <v>47207</v>
      </c>
      <c r="J210" s="20"/>
      <c r="K210" t="s">
        <v>56</v>
      </c>
      <c r="L210" t="s">
        <v>76</v>
      </c>
      <c r="M210" t="s">
        <v>77</v>
      </c>
    </row>
    <row r="211" spans="1:13" x14ac:dyDescent="0.3">
      <c r="A211">
        <v>77135</v>
      </c>
      <c r="B211">
        <v>129</v>
      </c>
      <c r="C211" t="s">
        <v>34</v>
      </c>
      <c r="D211" t="s">
        <v>75</v>
      </c>
      <c r="E211">
        <v>1343</v>
      </c>
      <c r="F211" s="20">
        <v>47238</v>
      </c>
      <c r="G211" s="20"/>
      <c r="H211" s="20"/>
      <c r="I211" s="20">
        <v>47238</v>
      </c>
      <c r="J211" s="20"/>
      <c r="K211" t="s">
        <v>56</v>
      </c>
      <c r="L211" t="s">
        <v>76</v>
      </c>
      <c r="M211" t="s">
        <v>77</v>
      </c>
    </row>
    <row r="212" spans="1:13" x14ac:dyDescent="0.3">
      <c r="A212">
        <v>77136</v>
      </c>
      <c r="B212">
        <v>129</v>
      </c>
      <c r="C212" t="s">
        <v>34</v>
      </c>
      <c r="D212" t="s">
        <v>75</v>
      </c>
      <c r="E212">
        <v>1343</v>
      </c>
      <c r="F212" s="20">
        <v>47268</v>
      </c>
      <c r="G212" s="20"/>
      <c r="H212" s="20"/>
      <c r="I212" s="20">
        <v>47268</v>
      </c>
      <c r="J212" s="20"/>
      <c r="K212" t="s">
        <v>56</v>
      </c>
      <c r="L212" t="s">
        <v>76</v>
      </c>
      <c r="M212" t="s">
        <v>77</v>
      </c>
    </row>
    <row r="213" spans="1:13" x14ac:dyDescent="0.3">
      <c r="A213">
        <v>77137</v>
      </c>
      <c r="B213">
        <v>129</v>
      </c>
      <c r="C213" t="s">
        <v>34</v>
      </c>
      <c r="D213" t="s">
        <v>75</v>
      </c>
      <c r="E213">
        <v>1343</v>
      </c>
      <c r="F213" s="20">
        <v>47299</v>
      </c>
      <c r="G213" s="20"/>
      <c r="H213" s="20"/>
      <c r="I213" s="20">
        <v>47299</v>
      </c>
      <c r="J213" s="20"/>
      <c r="K213" t="s">
        <v>56</v>
      </c>
      <c r="L213" t="s">
        <v>76</v>
      </c>
      <c r="M213" t="s">
        <v>77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"/>
  <sheetViews>
    <sheetView workbookViewId="0"/>
  </sheetViews>
  <sheetFormatPr defaultRowHeight="14.4" x14ac:dyDescent="0.3"/>
  <sheetData>
    <row r="1" spans="1:25" x14ac:dyDescent="0.3">
      <c r="A1" t="s">
        <v>188</v>
      </c>
      <c r="B1" t="s">
        <v>39</v>
      </c>
      <c r="C1" t="s">
        <v>19</v>
      </c>
      <c r="D1" t="s">
        <v>18</v>
      </c>
      <c r="E1" t="s">
        <v>54</v>
      </c>
      <c r="F1" t="s">
        <v>40</v>
      </c>
      <c r="G1" t="s">
        <v>189</v>
      </c>
      <c r="H1" t="s">
        <v>190</v>
      </c>
      <c r="I1" t="s">
        <v>191</v>
      </c>
      <c r="J1" t="s">
        <v>31</v>
      </c>
      <c r="K1" t="s">
        <v>29</v>
      </c>
      <c r="L1" t="s">
        <v>192</v>
      </c>
      <c r="M1" t="s">
        <v>193</v>
      </c>
      <c r="N1" t="s">
        <v>194</v>
      </c>
      <c r="O1" t="s">
        <v>195</v>
      </c>
      <c r="P1" t="s">
        <v>45</v>
      </c>
      <c r="Q1" t="s">
        <v>46</v>
      </c>
      <c r="R1" t="s">
        <v>32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7"/>
  <sheetViews>
    <sheetView workbookViewId="0"/>
  </sheetViews>
  <sheetFormatPr defaultRowHeight="14.4" x14ac:dyDescent="0.3"/>
  <sheetData>
    <row r="1" spans="1:10" x14ac:dyDescent="0.3">
      <c r="A1" t="s">
        <v>217</v>
      </c>
      <c r="B1" t="s">
        <v>218</v>
      </c>
      <c r="C1" t="s">
        <v>219</v>
      </c>
      <c r="D1" t="s">
        <v>220</v>
      </c>
      <c r="E1" t="s">
        <v>221</v>
      </c>
      <c r="F1" t="s">
        <v>222</v>
      </c>
      <c r="G1" t="s">
        <v>223</v>
      </c>
      <c r="H1" t="s">
        <v>224</v>
      </c>
      <c r="I1" t="s">
        <v>225</v>
      </c>
      <c r="J1" t="s">
        <v>226</v>
      </c>
    </row>
    <row r="2" spans="1:10" x14ac:dyDescent="0.3">
      <c r="A2">
        <v>3485</v>
      </c>
      <c r="B2" s="20">
        <v>45687</v>
      </c>
      <c r="C2">
        <v>129</v>
      </c>
      <c r="D2" t="s">
        <v>34</v>
      </c>
      <c r="E2">
        <v>143</v>
      </c>
      <c r="F2" t="s">
        <v>227</v>
      </c>
      <c r="G2">
        <v>0</v>
      </c>
      <c r="I2">
        <v>0</v>
      </c>
      <c r="J2">
        <v>5000</v>
      </c>
    </row>
    <row r="3" spans="1:10" x14ac:dyDescent="0.3">
      <c r="A3">
        <v>2901</v>
      </c>
      <c r="B3" s="20">
        <v>45660</v>
      </c>
      <c r="C3">
        <v>129</v>
      </c>
      <c r="D3" t="s">
        <v>34</v>
      </c>
      <c r="E3">
        <v>143</v>
      </c>
      <c r="F3" t="s">
        <v>227</v>
      </c>
      <c r="G3">
        <v>0</v>
      </c>
      <c r="I3">
        <v>0</v>
      </c>
      <c r="J3">
        <v>5000</v>
      </c>
    </row>
    <row r="4" spans="1:10" x14ac:dyDescent="0.3">
      <c r="A4">
        <v>2615</v>
      </c>
      <c r="B4" s="20">
        <v>45630</v>
      </c>
      <c r="C4">
        <v>129</v>
      </c>
      <c r="D4" t="s">
        <v>34</v>
      </c>
      <c r="E4">
        <v>143</v>
      </c>
      <c r="F4" t="s">
        <v>227</v>
      </c>
      <c r="G4">
        <v>0</v>
      </c>
      <c r="I4">
        <v>0</v>
      </c>
      <c r="J4">
        <v>5000</v>
      </c>
    </row>
    <row r="5" spans="1:10" x14ac:dyDescent="0.3">
      <c r="A5">
        <v>2313</v>
      </c>
      <c r="B5" s="20">
        <v>45596</v>
      </c>
      <c r="C5">
        <v>129</v>
      </c>
      <c r="D5" t="s">
        <v>34</v>
      </c>
      <c r="E5">
        <v>143</v>
      </c>
      <c r="F5" t="s">
        <v>227</v>
      </c>
      <c r="G5">
        <v>0</v>
      </c>
      <c r="I5">
        <v>0</v>
      </c>
      <c r="J5">
        <v>5000</v>
      </c>
    </row>
    <row r="6" spans="1:10" x14ac:dyDescent="0.3">
      <c r="A6">
        <v>2054</v>
      </c>
      <c r="B6" s="20">
        <v>45573</v>
      </c>
      <c r="C6">
        <v>129</v>
      </c>
      <c r="D6" t="s">
        <v>34</v>
      </c>
      <c r="E6">
        <v>105</v>
      </c>
      <c r="F6" t="s">
        <v>228</v>
      </c>
      <c r="G6">
        <v>0</v>
      </c>
      <c r="I6">
        <v>0</v>
      </c>
      <c r="J6">
        <v>4000</v>
      </c>
    </row>
    <row r="7" spans="1:10" x14ac:dyDescent="0.3">
      <c r="A7">
        <v>1967</v>
      </c>
      <c r="B7" s="20">
        <v>45565</v>
      </c>
      <c r="C7">
        <v>104</v>
      </c>
      <c r="D7" t="s">
        <v>229</v>
      </c>
      <c r="E7">
        <v>129</v>
      </c>
      <c r="F7" t="s">
        <v>34</v>
      </c>
      <c r="G7">
        <v>0</v>
      </c>
      <c r="I7">
        <v>590</v>
      </c>
      <c r="J7">
        <v>0</v>
      </c>
    </row>
    <row r="8" spans="1:10" x14ac:dyDescent="0.3">
      <c r="A8">
        <v>1755</v>
      </c>
      <c r="B8" s="20">
        <v>45544</v>
      </c>
      <c r="C8">
        <v>129</v>
      </c>
      <c r="D8" t="s">
        <v>34</v>
      </c>
      <c r="E8">
        <v>105</v>
      </c>
      <c r="F8" t="s">
        <v>228</v>
      </c>
      <c r="G8">
        <v>0</v>
      </c>
      <c r="I8">
        <v>0</v>
      </c>
      <c r="J8">
        <v>5000</v>
      </c>
    </row>
    <row r="9" spans="1:10" x14ac:dyDescent="0.3">
      <c r="A9">
        <v>1423</v>
      </c>
      <c r="B9" s="20">
        <v>45504</v>
      </c>
      <c r="C9">
        <v>129</v>
      </c>
      <c r="D9" t="s">
        <v>34</v>
      </c>
      <c r="E9">
        <v>105</v>
      </c>
      <c r="F9" t="s">
        <v>228</v>
      </c>
      <c r="G9">
        <v>0</v>
      </c>
      <c r="I9">
        <v>0</v>
      </c>
      <c r="J9">
        <v>5000</v>
      </c>
    </row>
    <row r="10" spans="1:10" x14ac:dyDescent="0.3">
      <c r="A10">
        <v>1288</v>
      </c>
      <c r="B10" s="20">
        <v>45490</v>
      </c>
      <c r="C10">
        <v>129</v>
      </c>
      <c r="D10" t="s">
        <v>34</v>
      </c>
      <c r="E10">
        <v>105</v>
      </c>
      <c r="F10" t="s">
        <v>228</v>
      </c>
      <c r="G10">
        <v>0</v>
      </c>
      <c r="I10">
        <v>0</v>
      </c>
      <c r="J10">
        <v>2000</v>
      </c>
    </row>
    <row r="11" spans="1:10" x14ac:dyDescent="0.3">
      <c r="A11">
        <v>1208</v>
      </c>
      <c r="B11" s="20">
        <v>45483</v>
      </c>
      <c r="C11">
        <v>129</v>
      </c>
      <c r="D11" t="s">
        <v>34</v>
      </c>
      <c r="E11">
        <v>105</v>
      </c>
      <c r="F11" t="s">
        <v>228</v>
      </c>
      <c r="G11">
        <v>0</v>
      </c>
      <c r="I11">
        <v>0</v>
      </c>
      <c r="J11">
        <v>5000</v>
      </c>
    </row>
    <row r="12" spans="1:10" x14ac:dyDescent="0.3">
      <c r="A12">
        <v>903</v>
      </c>
      <c r="B12" s="20">
        <v>45455</v>
      </c>
      <c r="C12">
        <v>129</v>
      </c>
      <c r="D12" t="s">
        <v>34</v>
      </c>
      <c r="E12">
        <v>105</v>
      </c>
      <c r="F12" t="s">
        <v>228</v>
      </c>
      <c r="G12">
        <v>0</v>
      </c>
      <c r="I12">
        <v>0</v>
      </c>
      <c r="J12">
        <v>5000</v>
      </c>
    </row>
    <row r="13" spans="1:10" x14ac:dyDescent="0.3">
      <c r="A13">
        <v>877</v>
      </c>
      <c r="B13" s="20">
        <v>45453</v>
      </c>
      <c r="C13">
        <v>129</v>
      </c>
      <c r="D13" t="s">
        <v>34</v>
      </c>
      <c r="E13">
        <v>105</v>
      </c>
      <c r="F13" t="s">
        <v>228</v>
      </c>
      <c r="G13">
        <v>0</v>
      </c>
      <c r="I13">
        <v>0</v>
      </c>
      <c r="J13">
        <v>5000</v>
      </c>
    </row>
    <row r="14" spans="1:10" x14ac:dyDescent="0.3">
      <c r="A14">
        <v>505</v>
      </c>
      <c r="B14" s="20">
        <v>45412</v>
      </c>
      <c r="C14">
        <v>105</v>
      </c>
      <c r="D14" t="s">
        <v>228</v>
      </c>
      <c r="E14">
        <v>129</v>
      </c>
      <c r="F14" t="s">
        <v>34</v>
      </c>
      <c r="G14">
        <v>0</v>
      </c>
      <c r="I14">
        <v>6740</v>
      </c>
      <c r="J14">
        <v>0</v>
      </c>
    </row>
    <row r="15" spans="1:10" x14ac:dyDescent="0.3">
      <c r="A15">
        <v>492</v>
      </c>
      <c r="B15" s="20">
        <v>45411</v>
      </c>
      <c r="C15">
        <v>105</v>
      </c>
      <c r="D15" t="s">
        <v>228</v>
      </c>
      <c r="E15">
        <v>129</v>
      </c>
      <c r="F15" t="s">
        <v>34</v>
      </c>
      <c r="G15">
        <v>0</v>
      </c>
      <c r="I15">
        <v>1130</v>
      </c>
      <c r="J15">
        <v>0</v>
      </c>
    </row>
    <row r="16" spans="1:10" x14ac:dyDescent="0.3">
      <c r="A16">
        <v>430</v>
      </c>
      <c r="B16" s="20">
        <v>45383</v>
      </c>
      <c r="C16">
        <v>105</v>
      </c>
      <c r="D16" t="s">
        <v>228</v>
      </c>
      <c r="E16">
        <v>129</v>
      </c>
      <c r="F16" t="s">
        <v>34</v>
      </c>
      <c r="G16">
        <v>0</v>
      </c>
      <c r="I16">
        <v>50</v>
      </c>
      <c r="J16">
        <v>0</v>
      </c>
    </row>
    <row r="17" spans="1:10" x14ac:dyDescent="0.3">
      <c r="A17">
        <v>146</v>
      </c>
      <c r="B17" s="20">
        <v>45350</v>
      </c>
      <c r="C17">
        <v>105</v>
      </c>
      <c r="D17" t="s">
        <v>228</v>
      </c>
      <c r="E17">
        <v>129</v>
      </c>
      <c r="F17" t="s">
        <v>34</v>
      </c>
      <c r="G17">
        <v>0</v>
      </c>
      <c r="I17">
        <v>100</v>
      </c>
      <c r="J17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orkbookViewId="0"/>
  </sheetViews>
  <sheetFormatPr defaultRowHeight="14.4" x14ac:dyDescent="0.3"/>
  <sheetData>
    <row r="1" spans="1:6" x14ac:dyDescent="0.3">
      <c r="A1" t="s">
        <v>230</v>
      </c>
      <c r="B1" t="s">
        <v>18</v>
      </c>
      <c r="C1" t="s">
        <v>19</v>
      </c>
      <c r="D1" t="s">
        <v>22</v>
      </c>
      <c r="E1" t="s">
        <v>23</v>
      </c>
      <c r="F1" t="s"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Conciliacao</vt:lpstr>
      <vt:lpstr>df_extratos</vt:lpstr>
      <vt:lpstr>df_extrato_zig</vt:lpstr>
      <vt:lpstr>df_zig_faturam</vt:lpstr>
      <vt:lpstr>view_parc_agrup</vt:lpstr>
      <vt:lpstr>df_blueme_sem_parcelamento</vt:lpstr>
      <vt:lpstr>df_blueme_com_parcelamento</vt:lpstr>
      <vt:lpstr>df_mutuos</vt:lpstr>
      <vt:lpstr>df_tesouraria_trans</vt:lpstr>
      <vt:lpstr>df_ajustes_conciliaco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Gomes da Cunha</dc:creator>
  <cp:lastModifiedBy>Isabella Gomes</cp:lastModifiedBy>
  <dcterms:created xsi:type="dcterms:W3CDTF">2023-11-14T17:21:36Z</dcterms:created>
  <dcterms:modified xsi:type="dcterms:W3CDTF">2025-02-18T14:51:41Z</dcterms:modified>
</cp:coreProperties>
</file>