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53F092B6-F092-4AE9-8937-323C586AC84A}" xr6:coauthVersionLast="47" xr6:coauthVersionMax="47" xr10:uidLastSave="{00000000-0000-0000-0000-000000000000}"/>
  <bookViews>
    <workbookView xWindow="-5028" yWindow="-13068" windowWidth="23256" windowHeight="12456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  <c r="M3" i="1" l="1"/>
  <c r="K3" i="1"/>
  <c r="L3" i="1" s="1"/>
  <c r="J3" i="1"/>
  <c r="I3" i="1"/>
  <c r="H3" i="1"/>
  <c r="A3" i="1"/>
  <c r="C3" i="1" s="1"/>
  <c r="M2" i="1"/>
  <c r="L2" i="1"/>
  <c r="K2" i="1"/>
  <c r="J2" i="1"/>
  <c r="I2" i="1"/>
  <c r="H2" i="1"/>
  <c r="F2" i="1"/>
  <c r="E2" i="1"/>
  <c r="D2" i="1"/>
  <c r="C2" i="1"/>
  <c r="G2" i="1" l="1"/>
  <c r="N2" i="1" s="1"/>
  <c r="A4" i="1"/>
  <c r="E3" i="1"/>
  <c r="D3" i="1"/>
  <c r="F3" i="1"/>
  <c r="G3" i="1" s="1"/>
  <c r="N3" i="1" s="1"/>
  <c r="A5" i="1" l="1"/>
  <c r="C4" i="1"/>
  <c r="F4" i="1"/>
  <c r="G4" i="1" s="1"/>
  <c r="E4" i="1"/>
  <c r="D4" i="1"/>
  <c r="I4" i="1"/>
  <c r="H4" i="1"/>
  <c r="M4" i="1"/>
  <c r="K4" i="1"/>
  <c r="L4" i="1" s="1"/>
  <c r="N4" i="1" s="1"/>
  <c r="J4" i="1"/>
  <c r="M5" i="1" l="1"/>
  <c r="J5" i="1"/>
  <c r="H5" i="1"/>
  <c r="F5" i="1"/>
  <c r="G5" i="1" s="1"/>
  <c r="E5" i="1"/>
  <c r="D5" i="1"/>
  <c r="A6" i="1"/>
  <c r="K5" i="1"/>
  <c r="L5" i="1" s="1"/>
  <c r="N5" i="1" s="1"/>
  <c r="I5" i="1"/>
  <c r="C5" i="1"/>
  <c r="K6" i="1" l="1"/>
  <c r="L6" i="1" s="1"/>
  <c r="J6" i="1"/>
  <c r="H6" i="1"/>
  <c r="I6" i="1"/>
  <c r="F6" i="1"/>
  <c r="G6" i="1" s="1"/>
  <c r="E6" i="1"/>
  <c r="D6" i="1"/>
  <c r="C6" i="1"/>
  <c r="M6" i="1"/>
  <c r="A7" i="1"/>
  <c r="I7" i="1" l="1"/>
  <c r="H7" i="1"/>
  <c r="F7" i="1"/>
  <c r="G7" i="1" s="1"/>
  <c r="M7" i="1"/>
  <c r="K7" i="1"/>
  <c r="L7" i="1" s="1"/>
  <c r="N7" i="1" s="1"/>
  <c r="J7" i="1"/>
  <c r="A8" i="1"/>
  <c r="E7" i="1"/>
  <c r="D7" i="1"/>
  <c r="C7" i="1"/>
  <c r="N6" i="1"/>
  <c r="F8" i="1" l="1"/>
  <c r="G8" i="1" s="1"/>
  <c r="D8" i="1"/>
  <c r="M8" i="1"/>
  <c r="K8" i="1"/>
  <c r="J8" i="1"/>
  <c r="E8" i="1"/>
  <c r="C8" i="1"/>
  <c r="A9" i="1"/>
  <c r="I8" i="1"/>
  <c r="H8" i="1"/>
  <c r="E9" i="1" l="1"/>
  <c r="D9" i="1"/>
  <c r="M9" i="1"/>
  <c r="A10" i="1"/>
  <c r="K9" i="1"/>
  <c r="L9" i="1" s="1"/>
  <c r="J9" i="1"/>
  <c r="H9" i="1"/>
  <c r="F9" i="1"/>
  <c r="G9" i="1" s="1"/>
  <c r="C9" i="1"/>
  <c r="I9" i="1"/>
  <c r="L8" i="1"/>
  <c r="N8" i="1" s="1"/>
  <c r="N9" i="1" l="1"/>
  <c r="A11" i="1"/>
  <c r="C10" i="1"/>
  <c r="D10" i="1"/>
  <c r="M10" i="1"/>
  <c r="F10" i="1"/>
  <c r="G10" i="1" s="1"/>
  <c r="E10" i="1"/>
  <c r="K10" i="1"/>
  <c r="L10" i="1" s="1"/>
  <c r="I10" i="1"/>
  <c r="H10" i="1"/>
  <c r="J10" i="1"/>
  <c r="N10" i="1" l="1"/>
  <c r="M11" i="1"/>
  <c r="J11" i="1"/>
  <c r="E11" i="1"/>
  <c r="D11" i="1"/>
  <c r="C11" i="1"/>
  <c r="A12" i="1"/>
  <c r="K11" i="1"/>
  <c r="L11" i="1" s="1"/>
  <c r="H11" i="1"/>
  <c r="I11" i="1"/>
  <c r="F11" i="1"/>
  <c r="G11" i="1" s="1"/>
  <c r="N11" i="1" l="1"/>
  <c r="K12" i="1"/>
  <c r="L12" i="1" s="1"/>
  <c r="J12" i="1"/>
  <c r="H12" i="1"/>
  <c r="F12" i="1"/>
  <c r="G12" i="1" s="1"/>
  <c r="E12" i="1"/>
  <c r="D12" i="1"/>
  <c r="C12" i="1"/>
  <c r="A13" i="1"/>
  <c r="M12" i="1"/>
  <c r="I12" i="1"/>
  <c r="N12" i="1" l="1"/>
  <c r="I13" i="1"/>
  <c r="H13" i="1"/>
  <c r="F13" i="1"/>
  <c r="G13" i="1" s="1"/>
  <c r="J13" i="1"/>
  <c r="E13" i="1"/>
  <c r="D13" i="1"/>
  <c r="C13" i="1"/>
  <c r="A14" i="1"/>
  <c r="M13" i="1"/>
  <c r="K13" i="1"/>
  <c r="L13" i="1" s="1"/>
  <c r="N13" i="1" s="1"/>
  <c r="F14" i="1" l="1"/>
  <c r="D14" i="1"/>
  <c r="K14" i="1"/>
  <c r="L14" i="1" s="1"/>
  <c r="J14" i="1"/>
  <c r="I14" i="1"/>
  <c r="H14" i="1"/>
  <c r="E14" i="1"/>
  <c r="M14" i="1"/>
  <c r="C14" i="1"/>
  <c r="A15" i="1"/>
  <c r="E15" i="1" l="1"/>
  <c r="D15" i="1"/>
  <c r="J15" i="1"/>
  <c r="K15" i="1"/>
  <c r="L15" i="1" s="1"/>
  <c r="I15" i="1"/>
  <c r="H15" i="1"/>
  <c r="A16" i="1"/>
  <c r="M15" i="1"/>
  <c r="F15" i="1"/>
  <c r="G15" i="1" s="1"/>
  <c r="C15" i="1"/>
  <c r="G14" i="1"/>
  <c r="N14" i="1" s="1"/>
  <c r="A17" i="1" l="1"/>
  <c r="C16" i="1"/>
  <c r="M16" i="1"/>
  <c r="K16" i="1"/>
  <c r="L16" i="1" s="1"/>
  <c r="J16" i="1"/>
  <c r="I16" i="1"/>
  <c r="E16" i="1"/>
  <c r="D16" i="1"/>
  <c r="H16" i="1"/>
  <c r="F16" i="1"/>
  <c r="G16" i="1" s="1"/>
  <c r="N15" i="1"/>
  <c r="N16" i="1" l="1"/>
  <c r="M17" i="1"/>
  <c r="J17" i="1"/>
  <c r="A18" i="1"/>
  <c r="K17" i="1"/>
  <c r="L17" i="1" s="1"/>
  <c r="I17" i="1"/>
  <c r="H17" i="1"/>
  <c r="F17" i="1"/>
  <c r="G17" i="1" s="1"/>
  <c r="E17" i="1"/>
  <c r="D17" i="1"/>
  <c r="C17" i="1"/>
  <c r="N17" i="1" l="1"/>
  <c r="K18" i="1"/>
  <c r="J18" i="1"/>
  <c r="H18" i="1"/>
  <c r="C18" i="1"/>
  <c r="A19" i="1"/>
  <c r="E18" i="1"/>
  <c r="D18" i="1"/>
  <c r="I18" i="1"/>
  <c r="F18" i="1"/>
  <c r="G18" i="1" s="1"/>
  <c r="M18" i="1"/>
  <c r="I19" i="1" l="1"/>
  <c r="H19" i="1"/>
  <c r="F19" i="1"/>
  <c r="G19" i="1" s="1"/>
  <c r="D19" i="1"/>
  <c r="C19" i="1"/>
  <c r="A20" i="1"/>
  <c r="M19" i="1"/>
  <c r="K19" i="1"/>
  <c r="L19" i="1" s="1"/>
  <c r="E19" i="1"/>
  <c r="J19" i="1"/>
  <c r="L18" i="1"/>
  <c r="N18" i="1" s="1"/>
  <c r="N19" i="1" l="1"/>
  <c r="F20" i="1"/>
  <c r="G20" i="1" s="1"/>
  <c r="D20" i="1"/>
  <c r="H20" i="1"/>
  <c r="E20" i="1"/>
  <c r="C20" i="1"/>
  <c r="A21" i="1"/>
  <c r="M20" i="1"/>
  <c r="K20" i="1"/>
  <c r="L20" i="1" s="1"/>
  <c r="J20" i="1"/>
  <c r="I20" i="1"/>
  <c r="N20" i="1" l="1"/>
  <c r="E21" i="1"/>
  <c r="D21" i="1"/>
  <c r="I21" i="1"/>
  <c r="H21" i="1"/>
  <c r="F21" i="1"/>
  <c r="G21" i="1" s="1"/>
  <c r="C21" i="1"/>
  <c r="A22" i="1"/>
  <c r="M21" i="1"/>
  <c r="K21" i="1"/>
  <c r="L21" i="1" s="1"/>
  <c r="J21" i="1"/>
  <c r="A23" i="1" l="1"/>
  <c r="C22" i="1"/>
  <c r="J22" i="1"/>
  <c r="I22" i="1"/>
  <c r="H22" i="1"/>
  <c r="F22" i="1"/>
  <c r="G22" i="1" s="1"/>
  <c r="D22" i="1"/>
  <c r="M22" i="1"/>
  <c r="K22" i="1"/>
  <c r="L22" i="1" s="1"/>
  <c r="E22" i="1"/>
  <c r="N21" i="1"/>
  <c r="N22" i="1" l="1"/>
  <c r="M23" i="1"/>
  <c r="J23" i="1"/>
  <c r="K23" i="1"/>
  <c r="L23" i="1" s="1"/>
  <c r="I23" i="1"/>
  <c r="H23" i="1"/>
  <c r="A24" i="1"/>
  <c r="F23" i="1"/>
  <c r="G23" i="1" s="1"/>
  <c r="D23" i="1"/>
  <c r="C23" i="1"/>
  <c r="E23" i="1"/>
  <c r="K24" i="1" l="1"/>
  <c r="L24" i="1" s="1"/>
  <c r="J24" i="1"/>
  <c r="H24" i="1"/>
  <c r="A25" i="1"/>
  <c r="M24" i="1"/>
  <c r="I24" i="1"/>
  <c r="C24" i="1"/>
  <c r="D24" i="1"/>
  <c r="F24" i="1"/>
  <c r="G24" i="1" s="1"/>
  <c r="E24" i="1"/>
  <c r="N23" i="1"/>
  <c r="J25" i="1" l="1"/>
  <c r="I25" i="1"/>
  <c r="H25" i="1"/>
  <c r="F25" i="1"/>
  <c r="G25" i="1" s="1"/>
  <c r="A26" i="1"/>
  <c r="M25" i="1"/>
  <c r="K25" i="1"/>
  <c r="L25" i="1" s="1"/>
  <c r="D25" i="1"/>
  <c r="C25" i="1"/>
  <c r="E25" i="1"/>
  <c r="N24" i="1"/>
  <c r="N25" i="1" l="1"/>
  <c r="H26" i="1"/>
  <c r="I26" i="1"/>
  <c r="E26" i="1"/>
  <c r="C26" i="1"/>
  <c r="A27" i="1"/>
  <c r="D26" i="1"/>
  <c r="K26" i="1"/>
  <c r="L26" i="1" s="1"/>
  <c r="J26" i="1"/>
  <c r="M26" i="1"/>
  <c r="F26" i="1"/>
  <c r="G26" i="1" s="1"/>
  <c r="N26" i="1" l="1"/>
  <c r="F27" i="1"/>
  <c r="H27" i="1"/>
  <c r="D27" i="1"/>
  <c r="I27" i="1"/>
  <c r="E27" i="1"/>
  <c r="C27" i="1"/>
  <c r="A28" i="1"/>
  <c r="M27" i="1"/>
  <c r="J27" i="1"/>
  <c r="K27" i="1"/>
  <c r="L27" i="1" s="1"/>
  <c r="D28" i="1" l="1"/>
  <c r="F28" i="1"/>
  <c r="G28" i="1" s="1"/>
  <c r="C28" i="1"/>
  <c r="K28" i="1"/>
  <c r="L28" i="1" s="1"/>
  <c r="J28" i="1"/>
  <c r="I28" i="1"/>
  <c r="H28" i="1"/>
  <c r="E28" i="1"/>
  <c r="A29" i="1"/>
  <c r="M28" i="1"/>
  <c r="G27" i="1"/>
  <c r="N27" i="1" s="1"/>
  <c r="N28" i="1" l="1"/>
  <c r="F29" i="1"/>
  <c r="E29" i="1"/>
  <c r="C29" i="1"/>
  <c r="M29" i="1"/>
  <c r="K29" i="1"/>
  <c r="L29" i="1" s="1"/>
  <c r="J29" i="1"/>
  <c r="I29" i="1"/>
  <c r="A30" i="1"/>
  <c r="D29" i="1"/>
  <c r="H29" i="1"/>
  <c r="G29" i="1" l="1"/>
  <c r="N29" i="1" s="1"/>
  <c r="E30" i="1"/>
  <c r="D30" i="1"/>
  <c r="A31" i="1"/>
  <c r="M30" i="1"/>
  <c r="K30" i="1"/>
  <c r="L30" i="1" s="1"/>
  <c r="F30" i="1"/>
  <c r="G30" i="1" s="1"/>
  <c r="C30" i="1"/>
  <c r="I30" i="1"/>
  <c r="J30" i="1"/>
  <c r="H30" i="1"/>
  <c r="J31" i="1" l="1"/>
  <c r="D31" i="1"/>
  <c r="C31" i="1"/>
  <c r="E31" i="1"/>
  <c r="A32" i="1"/>
  <c r="M31" i="1"/>
  <c r="I31" i="1"/>
  <c r="H31" i="1"/>
  <c r="F31" i="1"/>
  <c r="G31" i="1" s="1"/>
  <c r="K31" i="1"/>
  <c r="L31" i="1" s="1"/>
  <c r="N31" i="1" s="1"/>
  <c r="N30" i="1"/>
  <c r="H32" i="1" l="1"/>
  <c r="C32" i="1"/>
  <c r="A33" i="1"/>
  <c r="M32" i="1"/>
  <c r="F32" i="1"/>
  <c r="E32" i="1"/>
  <c r="D32" i="1"/>
  <c r="J32" i="1"/>
  <c r="I32" i="1"/>
  <c r="K32" i="1"/>
  <c r="L32" i="1" s="1"/>
  <c r="G32" i="1" l="1"/>
  <c r="N32" i="1"/>
  <c r="F33" i="1"/>
  <c r="G33" i="1" s="1"/>
  <c r="A34" i="1"/>
  <c r="J33" i="1"/>
  <c r="I33" i="1"/>
  <c r="H33" i="1"/>
  <c r="E33" i="1"/>
  <c r="M33" i="1"/>
  <c r="K33" i="1"/>
  <c r="L33" i="1" s="1"/>
  <c r="N33" i="1" s="1"/>
  <c r="D33" i="1"/>
  <c r="C33" i="1"/>
  <c r="D34" i="1" l="1"/>
  <c r="M34" i="1"/>
  <c r="K34" i="1"/>
  <c r="L34" i="1" s="1"/>
  <c r="A35" i="1"/>
  <c r="J34" i="1"/>
  <c r="I34" i="1"/>
  <c r="H34" i="1"/>
  <c r="F34" i="1"/>
  <c r="G34" i="1" s="1"/>
  <c r="E34" i="1"/>
  <c r="C34" i="1"/>
  <c r="M35" i="1" l="1"/>
  <c r="J35" i="1"/>
  <c r="A36" i="1"/>
  <c r="K35" i="1"/>
  <c r="L35" i="1" s="1"/>
  <c r="I35" i="1"/>
  <c r="H35" i="1"/>
  <c r="F35" i="1"/>
  <c r="G35" i="1" s="1"/>
  <c r="E35" i="1"/>
  <c r="D35" i="1"/>
  <c r="C35" i="1"/>
  <c r="N34" i="1"/>
  <c r="N35" i="1" l="1"/>
  <c r="K36" i="1"/>
  <c r="L36" i="1" s="1"/>
  <c r="M36" i="1"/>
  <c r="I36" i="1"/>
  <c r="D36" i="1"/>
  <c r="C36" i="1"/>
  <c r="J36" i="1"/>
  <c r="H36" i="1"/>
  <c r="F36" i="1"/>
  <c r="G36" i="1" s="1"/>
  <c r="A37" i="1"/>
  <c r="E36" i="1"/>
  <c r="J37" i="1" l="1"/>
  <c r="I37" i="1"/>
  <c r="M37" i="1"/>
  <c r="K37" i="1"/>
  <c r="L37" i="1" s="1"/>
  <c r="F37" i="1"/>
  <c r="G37" i="1" s="1"/>
  <c r="E37" i="1"/>
  <c r="D37" i="1"/>
  <c r="C37" i="1"/>
  <c r="A38" i="1"/>
  <c r="H37" i="1"/>
  <c r="N36" i="1"/>
  <c r="N37" i="1" l="1"/>
  <c r="H38" i="1"/>
  <c r="M38" i="1"/>
  <c r="K38" i="1"/>
  <c r="L38" i="1" s="1"/>
  <c r="A39" i="1"/>
  <c r="J38" i="1"/>
  <c r="I38" i="1"/>
  <c r="F38" i="1"/>
  <c r="G38" i="1" s="1"/>
  <c r="E38" i="1"/>
  <c r="C38" i="1"/>
  <c r="D38" i="1"/>
  <c r="F39" i="1" l="1"/>
  <c r="G39" i="1" s="1"/>
  <c r="E39" i="1"/>
  <c r="M39" i="1"/>
  <c r="K39" i="1"/>
  <c r="L39" i="1" s="1"/>
  <c r="N39" i="1" s="1"/>
  <c r="A40" i="1"/>
  <c r="D39" i="1"/>
  <c r="C39" i="1"/>
  <c r="J39" i="1"/>
  <c r="I39" i="1"/>
  <c r="H39" i="1"/>
  <c r="N38" i="1"/>
  <c r="D40" i="1" l="1"/>
  <c r="A41" i="1"/>
  <c r="C40" i="1"/>
  <c r="M40" i="1"/>
  <c r="K40" i="1"/>
  <c r="L40" i="1" s="1"/>
  <c r="F40" i="1"/>
  <c r="G40" i="1" s="1"/>
  <c r="E40" i="1"/>
  <c r="I40" i="1"/>
  <c r="H40" i="1"/>
  <c r="J40" i="1"/>
  <c r="N40" i="1" l="1"/>
  <c r="M41" i="1"/>
  <c r="A42" i="1"/>
  <c r="K41" i="1"/>
  <c r="L41" i="1" s="1"/>
  <c r="I41" i="1"/>
  <c r="H41" i="1"/>
  <c r="F41" i="1"/>
  <c r="G41" i="1" s="1"/>
  <c r="E41" i="1"/>
  <c r="J41" i="1"/>
  <c r="D41" i="1"/>
  <c r="C41" i="1"/>
  <c r="K42" i="1" l="1"/>
  <c r="L42" i="1" s="1"/>
  <c r="A43" i="1"/>
  <c r="M42" i="1"/>
  <c r="J42" i="1"/>
  <c r="I42" i="1"/>
  <c r="H42" i="1"/>
  <c r="F42" i="1"/>
  <c r="G42" i="1" s="1"/>
  <c r="E42" i="1"/>
  <c r="C42" i="1"/>
  <c r="D42" i="1"/>
  <c r="N41" i="1"/>
  <c r="N42" i="1" l="1"/>
  <c r="J43" i="1"/>
  <c r="I43" i="1"/>
  <c r="A44" i="1"/>
  <c r="M43" i="1"/>
  <c r="C43" i="1"/>
  <c r="K43" i="1"/>
  <c r="L43" i="1" s="1"/>
  <c r="H43" i="1"/>
  <c r="F43" i="1"/>
  <c r="G43" i="1" s="1"/>
  <c r="D43" i="1"/>
  <c r="E43" i="1"/>
  <c r="N43" i="1" l="1"/>
  <c r="H44" i="1"/>
  <c r="A45" i="1"/>
  <c r="M44" i="1"/>
  <c r="F44" i="1"/>
  <c r="G44" i="1" s="1"/>
  <c r="D44" i="1"/>
  <c r="E44" i="1"/>
  <c r="C44" i="1"/>
  <c r="K44" i="1"/>
  <c r="L44" i="1" s="1"/>
  <c r="N44" i="1" s="1"/>
  <c r="J44" i="1"/>
  <c r="I44" i="1"/>
  <c r="F45" i="1" l="1"/>
  <c r="G45" i="1" s="1"/>
  <c r="E45" i="1"/>
  <c r="A46" i="1"/>
  <c r="M45" i="1"/>
  <c r="K45" i="1"/>
  <c r="L45" i="1" s="1"/>
  <c r="J45" i="1"/>
  <c r="I45" i="1"/>
  <c r="H45" i="1"/>
  <c r="C45" i="1"/>
  <c r="D45" i="1"/>
  <c r="N45" i="1" l="1"/>
  <c r="D46" i="1"/>
  <c r="A47" i="1"/>
  <c r="C46" i="1"/>
  <c r="M46" i="1"/>
  <c r="K46" i="1"/>
  <c r="L46" i="1" s="1"/>
  <c r="J46" i="1"/>
  <c r="F46" i="1"/>
  <c r="G46" i="1" s="1"/>
  <c r="E46" i="1"/>
  <c r="H46" i="1"/>
  <c r="I46" i="1"/>
  <c r="N46" i="1" l="1"/>
  <c r="M47" i="1"/>
  <c r="D47" i="1"/>
  <c r="C47" i="1"/>
  <c r="A48" i="1"/>
  <c r="E47" i="1"/>
  <c r="K47" i="1"/>
  <c r="L47" i="1" s="1"/>
  <c r="I47" i="1"/>
  <c r="H47" i="1"/>
  <c r="F47" i="1"/>
  <c r="G47" i="1" s="1"/>
  <c r="J47" i="1"/>
  <c r="N47" i="1" l="1"/>
  <c r="K48" i="1"/>
  <c r="L48" i="1" s="1"/>
  <c r="D48" i="1"/>
  <c r="C48" i="1"/>
  <c r="A49" i="1"/>
  <c r="H48" i="1"/>
  <c r="F48" i="1"/>
  <c r="G48" i="1" s="1"/>
  <c r="E48" i="1"/>
  <c r="J48" i="1"/>
  <c r="I48" i="1"/>
  <c r="M48" i="1"/>
  <c r="N48" i="1" l="1"/>
  <c r="K49" i="1"/>
  <c r="L49" i="1" s="1"/>
  <c r="J49" i="1"/>
  <c r="I49" i="1"/>
  <c r="H49" i="1"/>
  <c r="M49" i="1"/>
  <c r="D49" i="1"/>
  <c r="C49" i="1"/>
  <c r="A50" i="1"/>
  <c r="E49" i="1"/>
  <c r="F49" i="1"/>
  <c r="G49" i="1" s="1"/>
  <c r="N49" i="1" l="1"/>
  <c r="I50" i="1"/>
  <c r="H50" i="1"/>
  <c r="F50" i="1"/>
  <c r="G50" i="1" s="1"/>
  <c r="A51" i="1"/>
  <c r="K50" i="1"/>
  <c r="L50" i="1" s="1"/>
  <c r="N50" i="1" s="1"/>
  <c r="E50" i="1"/>
  <c r="C50" i="1"/>
  <c r="J50" i="1"/>
  <c r="D50" i="1"/>
  <c r="M50" i="1"/>
  <c r="F51" i="1" l="1"/>
  <c r="G51" i="1" s="1"/>
  <c r="E51" i="1"/>
  <c r="D51" i="1"/>
  <c r="A52" i="1"/>
  <c r="M51" i="1"/>
  <c r="K51" i="1"/>
  <c r="L51" i="1" s="1"/>
  <c r="N51" i="1" s="1"/>
  <c r="J51" i="1"/>
  <c r="I51" i="1"/>
  <c r="H51" i="1"/>
  <c r="C51" i="1"/>
  <c r="E52" i="1" l="1"/>
  <c r="D52" i="1"/>
  <c r="A53" i="1"/>
  <c r="C52" i="1"/>
  <c r="H52" i="1"/>
  <c r="F52" i="1"/>
  <c r="G52" i="1" s="1"/>
  <c r="I52" i="1"/>
  <c r="M52" i="1"/>
  <c r="K52" i="1"/>
  <c r="L52" i="1" s="1"/>
  <c r="N52" i="1" s="1"/>
  <c r="J52" i="1"/>
  <c r="A54" i="1" l="1"/>
  <c r="C53" i="1"/>
  <c r="M53" i="1"/>
  <c r="J53" i="1"/>
  <c r="I53" i="1"/>
  <c r="K53" i="1"/>
  <c r="L53" i="1" s="1"/>
  <c r="F53" i="1"/>
  <c r="G53" i="1" s="1"/>
  <c r="H53" i="1"/>
  <c r="E53" i="1"/>
  <c r="D53" i="1"/>
  <c r="N53" i="1" l="1"/>
  <c r="M54" i="1"/>
  <c r="K54" i="1"/>
  <c r="L54" i="1" s="1"/>
  <c r="J54" i="1"/>
  <c r="A55" i="1"/>
  <c r="F54" i="1"/>
  <c r="G54" i="1" s="1"/>
  <c r="E54" i="1"/>
  <c r="D54" i="1"/>
  <c r="C54" i="1"/>
  <c r="I54" i="1"/>
  <c r="H54" i="1"/>
  <c r="K55" i="1" l="1"/>
  <c r="L55" i="1" s="1"/>
  <c r="J55" i="1"/>
  <c r="I55" i="1"/>
  <c r="H55" i="1"/>
  <c r="F55" i="1"/>
  <c r="G55" i="1" s="1"/>
  <c r="E55" i="1"/>
  <c r="C55" i="1"/>
  <c r="A56" i="1"/>
  <c r="M55" i="1"/>
  <c r="D55" i="1"/>
  <c r="N54" i="1"/>
  <c r="I56" i="1" l="1"/>
  <c r="H56" i="1"/>
  <c r="F56" i="1"/>
  <c r="G56" i="1" s="1"/>
  <c r="D56" i="1"/>
  <c r="C56" i="1"/>
  <c r="M56" i="1"/>
  <c r="K56" i="1"/>
  <c r="L56" i="1" s="1"/>
  <c r="E56" i="1"/>
  <c r="A57" i="1"/>
  <c r="J56" i="1"/>
  <c r="N55" i="1"/>
  <c r="F57" i="1" l="1"/>
  <c r="G57" i="1" s="1"/>
  <c r="E57" i="1"/>
  <c r="D57" i="1"/>
  <c r="J57" i="1"/>
  <c r="I57" i="1"/>
  <c r="A58" i="1"/>
  <c r="M57" i="1"/>
  <c r="K57" i="1"/>
  <c r="L57" i="1" s="1"/>
  <c r="N57" i="1" s="1"/>
  <c r="H57" i="1"/>
  <c r="C57" i="1"/>
  <c r="N56" i="1"/>
  <c r="E58" i="1" l="1"/>
  <c r="D58" i="1"/>
  <c r="A59" i="1"/>
  <c r="C58" i="1"/>
  <c r="K58" i="1"/>
  <c r="L58" i="1" s="1"/>
  <c r="H58" i="1"/>
  <c r="I58" i="1"/>
  <c r="F58" i="1"/>
  <c r="G58" i="1" s="1"/>
  <c r="J58" i="1"/>
  <c r="M58" i="1"/>
  <c r="N58" i="1" l="1"/>
  <c r="A60" i="1"/>
  <c r="C59" i="1"/>
  <c r="M59" i="1"/>
  <c r="K59" i="1"/>
  <c r="L59" i="1" s="1"/>
  <c r="I59" i="1"/>
  <c r="H59" i="1"/>
  <c r="J59" i="1"/>
  <c r="F59" i="1"/>
  <c r="G59" i="1" s="1"/>
  <c r="E59" i="1"/>
  <c r="D59" i="1"/>
  <c r="N59" i="1" l="1"/>
  <c r="M60" i="1"/>
  <c r="K60" i="1"/>
  <c r="L60" i="1" s="1"/>
  <c r="J60" i="1"/>
  <c r="D60" i="1"/>
  <c r="C60" i="1"/>
  <c r="H60" i="1"/>
  <c r="F60" i="1"/>
  <c r="G60" i="1" s="1"/>
  <c r="E60" i="1"/>
  <c r="I60" i="1"/>
  <c r="A61" i="1"/>
  <c r="N60" i="1" l="1"/>
  <c r="K61" i="1"/>
  <c r="L61" i="1" s="1"/>
  <c r="J61" i="1"/>
  <c r="I61" i="1"/>
  <c r="H61" i="1"/>
  <c r="F61" i="1"/>
  <c r="G61" i="1" s="1"/>
  <c r="E61" i="1"/>
  <c r="C61" i="1"/>
  <c r="A62" i="1"/>
  <c r="M61" i="1"/>
  <c r="D61" i="1"/>
  <c r="N61" i="1" l="1"/>
  <c r="I62" i="1"/>
  <c r="H62" i="1"/>
  <c r="F62" i="1"/>
  <c r="G62" i="1" s="1"/>
  <c r="K62" i="1"/>
  <c r="L62" i="1" s="1"/>
  <c r="A63" i="1"/>
  <c r="M62" i="1"/>
  <c r="E62" i="1"/>
  <c r="D62" i="1"/>
  <c r="C62" i="1"/>
  <c r="J62" i="1"/>
  <c r="F63" i="1" l="1"/>
  <c r="G63" i="1" s="1"/>
  <c r="E63" i="1"/>
  <c r="D63" i="1"/>
  <c r="M63" i="1"/>
  <c r="A64" i="1"/>
  <c r="K63" i="1"/>
  <c r="L63" i="1" s="1"/>
  <c r="J63" i="1"/>
  <c r="I63" i="1"/>
  <c r="H63" i="1"/>
  <c r="C63" i="1"/>
  <c r="N62" i="1"/>
  <c r="N63" i="1" l="1"/>
  <c r="E64" i="1"/>
  <c r="D64" i="1"/>
  <c r="A65" i="1"/>
  <c r="C64" i="1"/>
  <c r="J64" i="1"/>
  <c r="I64" i="1"/>
  <c r="K64" i="1"/>
  <c r="L64" i="1" s="1"/>
  <c r="F64" i="1"/>
  <c r="G64" i="1" s="1"/>
  <c r="H64" i="1"/>
  <c r="M64" i="1"/>
  <c r="A66" i="1" l="1"/>
  <c r="C65" i="1"/>
  <c r="M65" i="1"/>
  <c r="F65" i="1"/>
  <c r="G65" i="1" s="1"/>
  <c r="E65" i="1"/>
  <c r="K65" i="1"/>
  <c r="L65" i="1" s="1"/>
  <c r="N65" i="1" s="1"/>
  <c r="J65" i="1"/>
  <c r="I65" i="1"/>
  <c r="D65" i="1"/>
  <c r="H65" i="1"/>
  <c r="N64" i="1"/>
  <c r="M66" i="1" l="1"/>
  <c r="K66" i="1"/>
  <c r="L66" i="1" s="1"/>
  <c r="J66" i="1"/>
  <c r="H66" i="1"/>
  <c r="D66" i="1"/>
  <c r="C66" i="1"/>
  <c r="I66" i="1"/>
  <c r="F66" i="1"/>
  <c r="G66" i="1" s="1"/>
  <c r="E66" i="1"/>
  <c r="A67" i="1"/>
  <c r="K67" i="1" l="1"/>
  <c r="L67" i="1" s="1"/>
  <c r="J67" i="1"/>
  <c r="I67" i="1"/>
  <c r="H67" i="1"/>
  <c r="M67" i="1"/>
  <c r="E67" i="1"/>
  <c r="A68" i="1"/>
  <c r="F67" i="1"/>
  <c r="G67" i="1" s="1"/>
  <c r="D67" i="1"/>
  <c r="C67" i="1"/>
  <c r="N66" i="1"/>
  <c r="I68" i="1" l="1"/>
  <c r="H68" i="1"/>
  <c r="F68" i="1"/>
  <c r="G68" i="1" s="1"/>
  <c r="A69" i="1"/>
  <c r="M68" i="1"/>
  <c r="K68" i="1"/>
  <c r="L68" i="1" s="1"/>
  <c r="J68" i="1"/>
  <c r="E68" i="1"/>
  <c r="D68" i="1"/>
  <c r="C68" i="1"/>
  <c r="N67" i="1"/>
  <c r="N68" i="1" l="1"/>
  <c r="F69" i="1"/>
  <c r="G69" i="1" s="1"/>
  <c r="E69" i="1"/>
  <c r="D69" i="1"/>
  <c r="H69" i="1"/>
  <c r="C69" i="1"/>
  <c r="A70" i="1"/>
  <c r="M69" i="1"/>
  <c r="K69" i="1"/>
  <c r="L69" i="1" s="1"/>
  <c r="J69" i="1"/>
  <c r="I69" i="1"/>
  <c r="N69" i="1" l="1"/>
  <c r="E70" i="1"/>
  <c r="D70" i="1"/>
  <c r="A71" i="1"/>
  <c r="C70" i="1"/>
  <c r="H70" i="1"/>
  <c r="K70" i="1"/>
  <c r="L70" i="1" s="1"/>
  <c r="I70" i="1"/>
  <c r="M70" i="1"/>
  <c r="J70" i="1"/>
  <c r="F70" i="1"/>
  <c r="G70" i="1" s="1"/>
  <c r="A72" i="1" l="1"/>
  <c r="C71" i="1"/>
  <c r="M71" i="1"/>
  <c r="J71" i="1"/>
  <c r="I71" i="1"/>
  <c r="K71" i="1"/>
  <c r="L71" i="1" s="1"/>
  <c r="H71" i="1"/>
  <c r="F71" i="1"/>
  <c r="G71" i="1" s="1"/>
  <c r="D71" i="1"/>
  <c r="E71" i="1"/>
  <c r="N70" i="1"/>
  <c r="N71" i="1" l="1"/>
  <c r="M72" i="1"/>
  <c r="K72" i="1"/>
  <c r="L72" i="1" s="1"/>
  <c r="J72" i="1"/>
  <c r="A73" i="1"/>
  <c r="F72" i="1"/>
  <c r="G72" i="1" s="1"/>
  <c r="E72" i="1"/>
  <c r="C72" i="1"/>
  <c r="H72" i="1"/>
  <c r="I72" i="1"/>
  <c r="D72" i="1"/>
  <c r="K73" i="1" l="1"/>
  <c r="L73" i="1" s="1"/>
  <c r="J73" i="1"/>
  <c r="I73" i="1"/>
  <c r="H73" i="1"/>
  <c r="M73" i="1"/>
  <c r="A74" i="1"/>
  <c r="F73" i="1"/>
  <c r="G73" i="1" s="1"/>
  <c r="E73" i="1"/>
  <c r="D73" i="1"/>
  <c r="C73" i="1"/>
  <c r="N72" i="1"/>
  <c r="I74" i="1" l="1"/>
  <c r="H74" i="1"/>
  <c r="F74" i="1"/>
  <c r="G74" i="1" s="1"/>
  <c r="D74" i="1"/>
  <c r="C74" i="1"/>
  <c r="A75" i="1"/>
  <c r="M74" i="1"/>
  <c r="K74" i="1"/>
  <c r="L74" i="1" s="1"/>
  <c r="N74" i="1" s="1"/>
  <c r="J74" i="1"/>
  <c r="E74" i="1"/>
  <c r="N73" i="1"/>
  <c r="F75" i="1" l="1"/>
  <c r="G75" i="1" s="1"/>
  <c r="E75" i="1"/>
  <c r="D75" i="1"/>
  <c r="J75" i="1"/>
  <c r="I75" i="1"/>
  <c r="H75" i="1"/>
  <c r="C75" i="1"/>
  <c r="A76" i="1"/>
  <c r="M75" i="1"/>
  <c r="K75" i="1"/>
  <c r="L75" i="1" s="1"/>
  <c r="N75" i="1" l="1"/>
  <c r="E76" i="1"/>
  <c r="D76" i="1"/>
  <c r="A77" i="1"/>
  <c r="C76" i="1"/>
  <c r="K76" i="1"/>
  <c r="L76" i="1" s="1"/>
  <c r="M76" i="1"/>
  <c r="I76" i="1"/>
  <c r="J76" i="1"/>
  <c r="H76" i="1"/>
  <c r="F76" i="1"/>
  <c r="G76" i="1" s="1"/>
  <c r="N76" i="1" l="1"/>
  <c r="A78" i="1"/>
  <c r="C77" i="1"/>
  <c r="M77" i="1"/>
  <c r="D77" i="1"/>
  <c r="E77" i="1"/>
  <c r="K77" i="1"/>
  <c r="L77" i="1" s="1"/>
  <c r="J77" i="1"/>
  <c r="I77" i="1"/>
  <c r="H77" i="1"/>
  <c r="F77" i="1"/>
  <c r="G77" i="1" s="1"/>
  <c r="N77" i="1" l="1"/>
  <c r="M78" i="1"/>
  <c r="K78" i="1"/>
  <c r="L78" i="1" s="1"/>
  <c r="J78" i="1"/>
  <c r="D78" i="1"/>
  <c r="C78" i="1"/>
  <c r="H78" i="1"/>
  <c r="E78" i="1"/>
  <c r="A79" i="1"/>
  <c r="I78" i="1"/>
  <c r="F78" i="1"/>
  <c r="G78" i="1" s="1"/>
  <c r="K79" i="1" l="1"/>
  <c r="L79" i="1" s="1"/>
  <c r="J79" i="1"/>
  <c r="I79" i="1"/>
  <c r="H79" i="1"/>
  <c r="F79" i="1"/>
  <c r="G79" i="1" s="1"/>
  <c r="E79" i="1"/>
  <c r="A80" i="1"/>
  <c r="M79" i="1"/>
  <c r="C79" i="1"/>
  <c r="D79" i="1"/>
  <c r="N78" i="1"/>
  <c r="I80" i="1" l="1"/>
  <c r="H80" i="1"/>
  <c r="F80" i="1"/>
  <c r="G80" i="1" s="1"/>
  <c r="K80" i="1"/>
  <c r="L80" i="1" s="1"/>
  <c r="A81" i="1"/>
  <c r="M80" i="1"/>
  <c r="J80" i="1"/>
  <c r="E80" i="1"/>
  <c r="D80" i="1"/>
  <c r="C80" i="1"/>
  <c r="N79" i="1"/>
  <c r="N80" i="1" l="1"/>
  <c r="F81" i="1"/>
  <c r="G81" i="1" s="1"/>
  <c r="E81" i="1"/>
  <c r="D81" i="1"/>
  <c r="M81" i="1"/>
  <c r="J81" i="1"/>
  <c r="I81" i="1"/>
  <c r="C81" i="1"/>
  <c r="K81" i="1"/>
  <c r="L81" i="1" s="1"/>
  <c r="N81" i="1" s="1"/>
  <c r="H81" i="1"/>
  <c r="A82" i="1"/>
  <c r="E82" i="1" l="1"/>
  <c r="D82" i="1"/>
  <c r="A83" i="1"/>
  <c r="C82" i="1"/>
  <c r="M82" i="1"/>
  <c r="K82" i="1"/>
  <c r="L82" i="1" s="1"/>
  <c r="J82" i="1"/>
  <c r="I82" i="1"/>
  <c r="H82" i="1"/>
  <c r="F82" i="1"/>
  <c r="G82" i="1" s="1"/>
  <c r="N82" i="1" l="1"/>
  <c r="A84" i="1"/>
  <c r="C83" i="1"/>
  <c r="M83" i="1"/>
  <c r="F83" i="1"/>
  <c r="G83" i="1" s="1"/>
  <c r="E83" i="1"/>
  <c r="D83" i="1"/>
  <c r="K83" i="1"/>
  <c r="L83" i="1" s="1"/>
  <c r="N83" i="1" s="1"/>
  <c r="J83" i="1"/>
  <c r="H83" i="1"/>
  <c r="I83" i="1"/>
  <c r="M84" i="1" l="1"/>
  <c r="K84" i="1"/>
  <c r="L84" i="1" s="1"/>
  <c r="J84" i="1"/>
  <c r="H84" i="1"/>
  <c r="I84" i="1"/>
  <c r="E84" i="1"/>
  <c r="A85" i="1"/>
  <c r="F84" i="1"/>
  <c r="G84" i="1" s="1"/>
  <c r="D84" i="1"/>
  <c r="C84" i="1"/>
  <c r="K85" i="1" l="1"/>
  <c r="L85" i="1" s="1"/>
  <c r="J85" i="1"/>
  <c r="I85" i="1"/>
  <c r="H85" i="1"/>
  <c r="M85" i="1"/>
  <c r="A86" i="1"/>
  <c r="D85" i="1"/>
  <c r="C85" i="1"/>
  <c r="F85" i="1"/>
  <c r="G85" i="1" s="1"/>
  <c r="E85" i="1"/>
  <c r="N84" i="1"/>
  <c r="I86" i="1" l="1"/>
  <c r="H86" i="1"/>
  <c r="F86" i="1"/>
  <c r="G86" i="1" s="1"/>
  <c r="A87" i="1"/>
  <c r="D86" i="1"/>
  <c r="C86" i="1"/>
  <c r="M86" i="1"/>
  <c r="K86" i="1"/>
  <c r="L86" i="1" s="1"/>
  <c r="N86" i="1" s="1"/>
  <c r="J86" i="1"/>
  <c r="E86" i="1"/>
  <c r="N85" i="1"/>
  <c r="F87" i="1" l="1"/>
  <c r="G87" i="1" s="1"/>
  <c r="E87" i="1"/>
  <c r="D87" i="1"/>
  <c r="K87" i="1"/>
  <c r="L87" i="1" s="1"/>
  <c r="N87" i="1" s="1"/>
  <c r="I87" i="1"/>
  <c r="C87" i="1"/>
  <c r="A88" i="1"/>
  <c r="M87" i="1"/>
  <c r="H87" i="1"/>
  <c r="J87" i="1"/>
  <c r="E88" i="1" l="1"/>
  <c r="D88" i="1"/>
  <c r="A89" i="1"/>
  <c r="C88" i="1"/>
  <c r="H88" i="1"/>
  <c r="M88" i="1"/>
  <c r="K88" i="1"/>
  <c r="L88" i="1" s="1"/>
  <c r="J88" i="1"/>
  <c r="I88" i="1"/>
  <c r="F88" i="1"/>
  <c r="G88" i="1" s="1"/>
  <c r="N88" i="1" l="1"/>
  <c r="A90" i="1"/>
  <c r="C89" i="1"/>
  <c r="M89" i="1"/>
  <c r="J89" i="1"/>
  <c r="I89" i="1"/>
  <c r="F89" i="1"/>
  <c r="G89" i="1" s="1"/>
  <c r="E89" i="1"/>
  <c r="D89" i="1"/>
  <c r="K89" i="1"/>
  <c r="L89" i="1" s="1"/>
  <c r="H89" i="1"/>
  <c r="N89" i="1" l="1"/>
  <c r="M90" i="1"/>
  <c r="K90" i="1"/>
  <c r="L90" i="1" s="1"/>
  <c r="J90" i="1"/>
  <c r="A91" i="1"/>
  <c r="I90" i="1"/>
  <c r="H90" i="1"/>
  <c r="F90" i="1"/>
  <c r="G90" i="1" s="1"/>
  <c r="E90" i="1"/>
  <c r="C90" i="1"/>
  <c r="D90" i="1"/>
  <c r="K91" i="1" l="1"/>
  <c r="L91" i="1" s="1"/>
  <c r="J91" i="1"/>
  <c r="I91" i="1"/>
  <c r="H91" i="1"/>
  <c r="A92" i="1"/>
  <c r="F91" i="1"/>
  <c r="G91" i="1" s="1"/>
  <c r="E91" i="1"/>
  <c r="D91" i="1"/>
  <c r="C91" i="1"/>
  <c r="M91" i="1"/>
  <c r="N90" i="1"/>
  <c r="N91" i="1" l="1"/>
  <c r="I92" i="1"/>
  <c r="H92" i="1"/>
  <c r="F92" i="1"/>
  <c r="G92" i="1" s="1"/>
  <c r="D92" i="1"/>
  <c r="C92" i="1"/>
  <c r="J92" i="1"/>
  <c r="E92" i="1"/>
  <c r="M92" i="1"/>
  <c r="A93" i="1"/>
  <c r="K92" i="1"/>
  <c r="L92" i="1" s="1"/>
  <c r="N92" i="1" s="1"/>
  <c r="F93" i="1" l="1"/>
  <c r="G93" i="1" s="1"/>
  <c r="E93" i="1"/>
  <c r="D93" i="1"/>
  <c r="J93" i="1"/>
  <c r="I93" i="1"/>
  <c r="M93" i="1"/>
  <c r="K93" i="1"/>
  <c r="L93" i="1" s="1"/>
  <c r="N93" i="1" s="1"/>
  <c r="H93" i="1"/>
  <c r="C93" i="1"/>
  <c r="A94" i="1"/>
  <c r="E94" i="1" l="1"/>
  <c r="D94" i="1"/>
  <c r="A95" i="1"/>
  <c r="C94" i="1"/>
  <c r="K94" i="1"/>
  <c r="L94" i="1" s="1"/>
  <c r="M94" i="1"/>
  <c r="J94" i="1"/>
  <c r="I94" i="1"/>
  <c r="H94" i="1"/>
  <c r="F94" i="1"/>
  <c r="G94" i="1" s="1"/>
  <c r="N94" i="1" l="1"/>
  <c r="A96" i="1"/>
  <c r="C95" i="1"/>
  <c r="M95" i="1"/>
  <c r="H95" i="1"/>
  <c r="F95" i="1"/>
  <c r="G95" i="1" s="1"/>
  <c r="E95" i="1"/>
  <c r="K95" i="1"/>
  <c r="L95" i="1" s="1"/>
  <c r="J95" i="1"/>
  <c r="I95" i="1"/>
  <c r="D95" i="1"/>
  <c r="N95" i="1" l="1"/>
  <c r="M96" i="1"/>
  <c r="K96" i="1"/>
  <c r="L96" i="1" s="1"/>
  <c r="J96" i="1"/>
  <c r="D96" i="1"/>
  <c r="C96" i="1"/>
  <c r="A97" i="1"/>
  <c r="I96" i="1"/>
  <c r="H96" i="1"/>
  <c r="E96" i="1"/>
  <c r="F96" i="1"/>
  <c r="G96" i="1" s="1"/>
  <c r="N96" i="1" l="1"/>
  <c r="K97" i="1"/>
  <c r="L97" i="1" s="1"/>
  <c r="J97" i="1"/>
  <c r="I97" i="1"/>
  <c r="H97" i="1"/>
  <c r="F97" i="1"/>
  <c r="G97" i="1" s="1"/>
  <c r="E97" i="1"/>
  <c r="A98" i="1"/>
  <c r="M97" i="1"/>
  <c r="D97" i="1"/>
  <c r="C97" i="1"/>
  <c r="I98" i="1" l="1"/>
  <c r="H98" i="1"/>
  <c r="F98" i="1"/>
  <c r="G98" i="1" s="1"/>
  <c r="K98" i="1"/>
  <c r="L98" i="1" s="1"/>
  <c r="N98" i="1" s="1"/>
  <c r="J98" i="1"/>
  <c r="E98" i="1"/>
  <c r="D98" i="1"/>
  <c r="C98" i="1"/>
  <c r="A99" i="1"/>
  <c r="M98" i="1"/>
  <c r="N97" i="1"/>
  <c r="F99" i="1" l="1"/>
  <c r="G99" i="1" s="1"/>
  <c r="E99" i="1"/>
  <c r="D99" i="1"/>
  <c r="M99" i="1"/>
  <c r="A100" i="1"/>
  <c r="K99" i="1"/>
  <c r="L99" i="1" s="1"/>
  <c r="N99" i="1" s="1"/>
  <c r="J99" i="1"/>
  <c r="I99" i="1"/>
  <c r="H99" i="1"/>
  <c r="C99" i="1"/>
  <c r="E100" i="1" l="1"/>
  <c r="D100" i="1"/>
  <c r="A101" i="1"/>
  <c r="C100" i="1"/>
  <c r="F100" i="1"/>
  <c r="G100" i="1" s="1"/>
  <c r="J100" i="1"/>
  <c r="I100" i="1"/>
  <c r="H100" i="1"/>
  <c r="M100" i="1"/>
  <c r="K100" i="1"/>
  <c r="L100" i="1" s="1"/>
  <c r="N100" i="1" s="1"/>
  <c r="A102" i="1" l="1"/>
  <c r="C101" i="1"/>
  <c r="M101" i="1"/>
  <c r="F101" i="1"/>
  <c r="G101" i="1" s="1"/>
  <c r="E101" i="1"/>
  <c r="J101" i="1"/>
  <c r="I101" i="1"/>
  <c r="H101" i="1"/>
  <c r="K101" i="1"/>
  <c r="L101" i="1" s="1"/>
  <c r="D101" i="1"/>
  <c r="N101" i="1" l="1"/>
  <c r="M102" i="1"/>
  <c r="K102" i="1"/>
  <c r="L102" i="1" s="1"/>
  <c r="J102" i="1"/>
  <c r="H102" i="1"/>
  <c r="A103" i="1"/>
  <c r="I102" i="1"/>
  <c r="F102" i="1"/>
  <c r="G102" i="1" s="1"/>
  <c r="E102" i="1"/>
  <c r="D102" i="1"/>
  <c r="C102" i="1"/>
  <c r="K103" i="1" l="1"/>
  <c r="L103" i="1" s="1"/>
  <c r="J103" i="1"/>
  <c r="I103" i="1"/>
  <c r="H103" i="1"/>
  <c r="M103" i="1"/>
  <c r="D103" i="1"/>
  <c r="C103" i="1"/>
  <c r="F103" i="1"/>
  <c r="G103" i="1" s="1"/>
  <c r="E103" i="1"/>
  <c r="A104" i="1"/>
  <c r="N102" i="1"/>
  <c r="N103" i="1" l="1"/>
  <c r="I104" i="1"/>
  <c r="H104" i="1"/>
  <c r="F104" i="1"/>
  <c r="G104" i="1" s="1"/>
  <c r="A105" i="1"/>
  <c r="K104" i="1"/>
  <c r="L104" i="1" s="1"/>
  <c r="N104" i="1" s="1"/>
  <c r="J104" i="1"/>
  <c r="E104" i="1"/>
  <c r="M104" i="1"/>
  <c r="D104" i="1"/>
  <c r="C104" i="1"/>
  <c r="F105" i="1" l="1"/>
  <c r="G105" i="1" s="1"/>
  <c r="E105" i="1"/>
  <c r="D105" i="1"/>
  <c r="A106" i="1"/>
  <c r="M105" i="1"/>
  <c r="H105" i="1"/>
  <c r="C105" i="1"/>
  <c r="K105" i="1"/>
  <c r="L105" i="1" s="1"/>
  <c r="N105" i="1" s="1"/>
  <c r="I105" i="1"/>
  <c r="J105" i="1"/>
  <c r="E106" i="1" l="1"/>
  <c r="D106" i="1"/>
  <c r="A107" i="1"/>
  <c r="C106" i="1"/>
  <c r="H106" i="1"/>
  <c r="F106" i="1"/>
  <c r="G106" i="1" s="1"/>
  <c r="M106" i="1"/>
  <c r="K106" i="1"/>
  <c r="L106" i="1" s="1"/>
  <c r="N106" i="1" s="1"/>
  <c r="J106" i="1"/>
  <c r="I106" i="1"/>
  <c r="A108" i="1" l="1"/>
  <c r="C107" i="1"/>
  <c r="M107" i="1"/>
  <c r="J107" i="1"/>
  <c r="I107" i="1"/>
  <c r="K107" i="1"/>
  <c r="L107" i="1" s="1"/>
  <c r="H107" i="1"/>
  <c r="F107" i="1"/>
  <c r="G107" i="1" s="1"/>
  <c r="E107" i="1"/>
  <c r="D107" i="1"/>
  <c r="N107" i="1" l="1"/>
  <c r="M108" i="1"/>
  <c r="K108" i="1"/>
  <c r="L108" i="1" s="1"/>
  <c r="J108" i="1"/>
  <c r="A109" i="1"/>
  <c r="I108" i="1"/>
  <c r="C108" i="1"/>
  <c r="H108" i="1"/>
  <c r="F108" i="1"/>
  <c r="G108" i="1" s="1"/>
  <c r="D108" i="1"/>
  <c r="E108" i="1"/>
  <c r="K109" i="1" l="1"/>
  <c r="L109" i="1" s="1"/>
  <c r="J109" i="1"/>
  <c r="I109" i="1"/>
  <c r="H109" i="1"/>
  <c r="F109" i="1"/>
  <c r="G109" i="1" s="1"/>
  <c r="E109" i="1"/>
  <c r="D109" i="1"/>
  <c r="C109" i="1"/>
  <c r="M109" i="1"/>
  <c r="A110" i="1"/>
  <c r="N108" i="1"/>
  <c r="N109" i="1" l="1"/>
  <c r="I110" i="1"/>
  <c r="H110" i="1"/>
  <c r="F110" i="1"/>
  <c r="G110" i="1" s="1"/>
  <c r="D110" i="1"/>
  <c r="C110" i="1"/>
  <c r="M110" i="1"/>
  <c r="K110" i="1"/>
  <c r="L110" i="1" s="1"/>
  <c r="N110" i="1" s="1"/>
  <c r="A111" i="1"/>
  <c r="J110" i="1"/>
  <c r="E110" i="1"/>
  <c r="F111" i="1" l="1"/>
  <c r="G111" i="1" s="1"/>
  <c r="E111" i="1"/>
  <c r="D111" i="1"/>
  <c r="J111" i="1"/>
  <c r="I111" i="1"/>
  <c r="A112" i="1"/>
  <c r="M111" i="1"/>
  <c r="K111" i="1"/>
  <c r="L111" i="1" s="1"/>
  <c r="H111" i="1"/>
  <c r="C111" i="1"/>
  <c r="N111" i="1" l="1"/>
  <c r="E112" i="1"/>
  <c r="D112" i="1"/>
  <c r="A113" i="1"/>
  <c r="C112" i="1"/>
  <c r="K112" i="1"/>
  <c r="L112" i="1" s="1"/>
  <c r="H112" i="1"/>
  <c r="F112" i="1"/>
  <c r="G112" i="1" s="1"/>
  <c r="J112" i="1"/>
  <c r="I112" i="1"/>
  <c r="M112" i="1"/>
  <c r="N112" i="1" l="1"/>
  <c r="A114" i="1"/>
  <c r="C113" i="1"/>
  <c r="M113" i="1"/>
  <c r="K113" i="1"/>
  <c r="L113" i="1" s="1"/>
  <c r="J113" i="1"/>
  <c r="I113" i="1"/>
  <c r="H113" i="1"/>
  <c r="F113" i="1"/>
  <c r="G113" i="1" s="1"/>
  <c r="D113" i="1"/>
  <c r="E113" i="1"/>
  <c r="N113" i="1" l="1"/>
  <c r="M114" i="1"/>
  <c r="K114" i="1"/>
  <c r="L114" i="1" s="1"/>
  <c r="J114" i="1"/>
  <c r="D114" i="1"/>
  <c r="C114" i="1"/>
  <c r="H114" i="1"/>
  <c r="F114" i="1"/>
  <c r="G114" i="1" s="1"/>
  <c r="E114" i="1"/>
  <c r="A115" i="1"/>
  <c r="I114" i="1"/>
  <c r="K115" i="1" l="1"/>
  <c r="L115" i="1" s="1"/>
  <c r="J115" i="1"/>
  <c r="I115" i="1"/>
  <c r="H115" i="1"/>
  <c r="F115" i="1"/>
  <c r="G115" i="1" s="1"/>
  <c r="E115" i="1"/>
  <c r="D115" i="1"/>
  <c r="C115" i="1"/>
  <c r="A116" i="1"/>
  <c r="M115" i="1"/>
  <c r="N114" i="1"/>
  <c r="I116" i="1" l="1"/>
  <c r="H116" i="1"/>
  <c r="F116" i="1"/>
  <c r="G116" i="1" s="1"/>
  <c r="K116" i="1"/>
  <c r="L116" i="1" s="1"/>
  <c r="A117" i="1"/>
  <c r="M116" i="1"/>
  <c r="J116" i="1"/>
  <c r="E116" i="1"/>
  <c r="D116" i="1"/>
  <c r="C116" i="1"/>
  <c r="N115" i="1"/>
  <c r="F117" i="1" l="1"/>
  <c r="G117" i="1" s="1"/>
  <c r="E117" i="1"/>
  <c r="D117" i="1"/>
  <c r="M117" i="1"/>
  <c r="A118" i="1"/>
  <c r="K117" i="1"/>
  <c r="L117" i="1" s="1"/>
  <c r="N117" i="1" s="1"/>
  <c r="J117" i="1"/>
  <c r="I117" i="1"/>
  <c r="H117" i="1"/>
  <c r="C117" i="1"/>
  <c r="N116" i="1"/>
  <c r="E118" i="1" l="1"/>
  <c r="D118" i="1"/>
  <c r="A119" i="1"/>
  <c r="C118" i="1"/>
  <c r="J118" i="1"/>
  <c r="I118" i="1"/>
  <c r="H118" i="1"/>
  <c r="M118" i="1"/>
  <c r="K118" i="1"/>
  <c r="L118" i="1" s="1"/>
  <c r="F118" i="1"/>
  <c r="G118" i="1" s="1"/>
  <c r="N118" i="1" l="1"/>
  <c r="A120" i="1"/>
  <c r="C119" i="1"/>
  <c r="M119" i="1"/>
  <c r="F119" i="1"/>
  <c r="G119" i="1" s="1"/>
  <c r="E119" i="1"/>
  <c r="K119" i="1"/>
  <c r="L119" i="1" s="1"/>
  <c r="D119" i="1"/>
  <c r="J119" i="1"/>
  <c r="I119" i="1"/>
  <c r="H119" i="1"/>
  <c r="N119" i="1" l="1"/>
  <c r="M120" i="1"/>
  <c r="K120" i="1"/>
  <c r="L120" i="1" s="1"/>
  <c r="J120" i="1"/>
  <c r="H120" i="1"/>
  <c r="D120" i="1"/>
  <c r="C120" i="1"/>
  <c r="A121" i="1"/>
  <c r="I120" i="1"/>
  <c r="F120" i="1"/>
  <c r="G120" i="1" s="1"/>
  <c r="E120" i="1"/>
  <c r="N120" i="1" l="1"/>
  <c r="K121" i="1"/>
  <c r="L121" i="1" s="1"/>
  <c r="J121" i="1"/>
  <c r="I121" i="1"/>
  <c r="H121" i="1"/>
  <c r="M121" i="1"/>
  <c r="F121" i="1"/>
  <c r="G121" i="1" s="1"/>
  <c r="E121" i="1"/>
  <c r="D121" i="1"/>
  <c r="C121" i="1"/>
  <c r="N121" i="1" l="1"/>
</calcChain>
</file>

<file path=xl/sharedStrings.xml><?xml version="1.0" encoding="utf-8"?>
<sst xmlns="http://schemas.openxmlformats.org/spreadsheetml/2006/main" count="3327" uniqueCount="536">
  <si>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</si>
  <si>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</si>
  <si>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</si>
  <si>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</si>
  <si>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</si>
  <si>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</si>
  <si>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</si>
  <si>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</si>
  <si>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</si>
  <si>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</si>
  <si>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</si>
  <si>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</si>
  <si>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Ajustes Conciliação</t>
  </si>
  <si>
    <t>Conciliação</t>
  </si>
  <si>
    <t>Coluna Auxiliar Data</t>
  </si>
  <si>
    <t>Coluna Auxiliar Data 2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</si>
  <si>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</si>
  <si>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</si>
  <si>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</si>
  <si>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</si>
  <si>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</si>
  <si>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</si>
  <si>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</si>
  <si>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Arcos</t>
  </si>
  <si>
    <t>Taxa sobre receita de bilheteria</t>
  </si>
  <si>
    <t>Cartão de Débito integrado Zig</t>
  </si>
  <si>
    <t>Rebate</t>
  </si>
  <si>
    <t>Transações via Pix</t>
  </si>
  <si>
    <t>Cartão de Crédito integrado Zig</t>
  </si>
  <si>
    <t>Taxa de sistema sobre receita de Bar</t>
  </si>
  <si>
    <t>Saldo Inicial</t>
  </si>
  <si>
    <t>Venda Avulsa Crédito</t>
  </si>
  <si>
    <t>Transações via App</t>
  </si>
  <si>
    <t>Saque</t>
  </si>
  <si>
    <t>Cobrança geral - Z0101 - Ref.:17 Smartpos R$20 cada</t>
  </si>
  <si>
    <t>Cobrança geral - Z0101 - Ref.:16 Pdv's R$20 cada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</si>
  <si>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</si>
  <si>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</si>
  <si>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</si>
  <si>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</si>
  <si>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</si>
  <si>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</si>
  <si>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</si>
  <si>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</si>
  <si>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</si>
  <si>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</si>
  <si>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</si>
  <si>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</si>
  <si>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</si>
  <si>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</si>
  <si>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</si>
  <si>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</si>
  <si>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</si>
  <si>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</si>
  <si>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</si>
  <si>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</si>
  <si>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</si>
  <si>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</si>
  <si>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</si>
  <si>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</si>
  <si>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</si>
  <si>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</si>
  <si>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Doc_NF</t>
  </si>
  <si>
    <t>Categoria_Class</t>
  </si>
  <si>
    <t>Diageo</t>
  </si>
  <si>
    <t>PLUXEE BENEFICIOS BRASIL S.A. (SODEXO)</t>
  </si>
  <si>
    <t>ALELO</t>
  </si>
  <si>
    <t>ZOOP TECNOLOGIA &amp; INSTITUICAO DE PAGAMENTO S.A</t>
  </si>
  <si>
    <t>BNSP 2073 BAR E EVENTOS LTDA</t>
  </si>
  <si>
    <t>SÃO PAULO JAZZ CLUB LTDA</t>
  </si>
  <si>
    <t>CIELO</t>
  </si>
  <si>
    <t>MARCO LEANDRO GARCIA FERNANDES</t>
  </si>
  <si>
    <t>b - Locação de Espaço - Eventos</t>
  </si>
  <si>
    <t>ELO SERVICOS S.A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</si>
  <si>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</si>
  <si>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</si>
  <si>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</si>
  <si>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</si>
  <si>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</si>
  <si>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</si>
  <si>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</si>
  <si>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</si>
  <si>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</si>
  <si>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</si>
  <si>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Status_Conf_Document</t>
  </si>
  <si>
    <t>Status_Aprov_Diret</t>
  </si>
  <si>
    <t>Status_Aprov_Caixa</t>
  </si>
  <si>
    <t>Status_Pgto</t>
  </si>
  <si>
    <t>Conta_Bancaria</t>
  </si>
  <si>
    <t>CNPJ_Loja</t>
  </si>
  <si>
    <t>PRESHH ALUGUEL DE MAQUINAS LTDA</t>
  </si>
  <si>
    <t>Boleto Bancário</t>
  </si>
  <si>
    <t>UTILIDADES</t>
  </si>
  <si>
    <t xml:space="preserve"> GELO/ GAS CO2/ CARVAO</t>
  </si>
  <si>
    <t>T-21984</t>
  </si>
  <si>
    <t>Documentação Aprovada</t>
  </si>
  <si>
    <t>Aprovado Diretoria</t>
  </si>
  <si>
    <t>Aprovado Caixa</t>
  </si>
  <si>
    <t>Pago</t>
  </si>
  <si>
    <t>Arcos - Arcos Bar - Banco do Brasil</t>
  </si>
  <si>
    <t xml:space="preserve">KAMINO INSTITUICAO DE PAGAMENTO LTDA </t>
  </si>
  <si>
    <t>DESPESAS BANCARIAS</t>
  </si>
  <si>
    <t>TARIFAS BANCARIAS</t>
  </si>
  <si>
    <t>3094</t>
  </si>
  <si>
    <t>PARAMU COMERCIO E REPRESENTACAO DE PRODUTOS ALIMENTICIOS</t>
  </si>
  <si>
    <t>12122</t>
  </si>
  <si>
    <t>BATALHA FABRICA DE PAES LTDA</t>
  </si>
  <si>
    <t>26484</t>
  </si>
  <si>
    <t>TELEFONICA BRASIL S/A</t>
  </si>
  <si>
    <t>SISTEMAS/ T.I</t>
  </si>
  <si>
    <t>INTERNET</t>
  </si>
  <si>
    <t>0447182606</t>
  </si>
  <si>
    <t>JMF COMERCIO DE ARTIGOS GRAFICOS LTDA</t>
  </si>
  <si>
    <t>CUSTOS COM MARKETING</t>
  </si>
  <si>
    <t xml:space="preserve"> MATERIAIS INSTITUCIONAIS</t>
  </si>
  <si>
    <t>17854</t>
  </si>
  <si>
    <t>ZAHIL IMPORTADORA LTDA</t>
  </si>
  <si>
    <t>239921</t>
  </si>
  <si>
    <t>AMBEV S.A.</t>
  </si>
  <si>
    <t>223454</t>
  </si>
  <si>
    <t>WINES4U COM IMP E EXP DE VINHOS LTDA</t>
  </si>
  <si>
    <t>12986</t>
  </si>
  <si>
    <t xml:space="preserve">LEITERIA CABRIOLA FROMAGES DE CHEVRE LTDA </t>
  </si>
  <si>
    <t>40448</t>
  </si>
  <si>
    <t xml:space="preserve">EMPORIO MEL </t>
  </si>
  <si>
    <t>434030</t>
  </si>
  <si>
    <t xml:space="preserve">DE LA CROIX VINHOS  </t>
  </si>
  <si>
    <t>41669</t>
  </si>
  <si>
    <t>ESTAFF SOLUCOES TECNOLOGICAS DE AGENCIAMENTO LTDA</t>
  </si>
  <si>
    <t>MAO DE OBRA FIXA/ TEMPORARIOS</t>
  </si>
  <si>
    <t>MÃO DE OBRA EXTRA</t>
  </si>
  <si>
    <t>502267231</t>
  </si>
  <si>
    <t>HEADCHEF SEGURANCA DOS ALIM E GARANTIA D</t>
  </si>
  <si>
    <t>SERVICOS DE TERCEIROS</t>
  </si>
  <si>
    <t>ASSESSORIA GERAL</t>
  </si>
  <si>
    <t>1025</t>
  </si>
  <si>
    <t>STAR COPIAS COMERCIO E SERVICOS LTDA</t>
  </si>
  <si>
    <t>LOCACOES</t>
  </si>
  <si>
    <t>LOCACAO DE EQUIPAMENTOS</t>
  </si>
  <si>
    <t>3523</t>
  </si>
  <si>
    <t>MERCADO PAGO.COM REPRESENTACOES LTDA</t>
  </si>
  <si>
    <t>HIGIENE E LIMPEZA</t>
  </si>
  <si>
    <t>062472292</t>
  </si>
  <si>
    <t>MATERIAL DE ESCRITORIO</t>
  </si>
  <si>
    <t>031854725</t>
  </si>
  <si>
    <t xml:space="preserve">NEW CHOICES CRIACAO E EDITORACAO LTDA </t>
  </si>
  <si>
    <t>Transferência Bancária ou Pix</t>
  </si>
  <si>
    <t>ASS DE IMPRENSA/ MIDIA/ PATROC</t>
  </si>
  <si>
    <t>164</t>
  </si>
  <si>
    <t>TUZINI COZINHAS PROFISSIONAIS EIRELI</t>
  </si>
  <si>
    <t>INVESTIMENTOS</t>
  </si>
  <si>
    <t>INVESTIMENTO EM EQUIPAMENTO</t>
  </si>
  <si>
    <t>RP250-2024</t>
  </si>
  <si>
    <t>EASY ICE SOLUTION LTDA-ME LOCAÇÃO</t>
  </si>
  <si>
    <t>7467</t>
  </si>
  <si>
    <t>JOSE CASSIO PREVEDEL SISTEMAS ME</t>
  </si>
  <si>
    <t>ASSESSORIA RH</t>
  </si>
  <si>
    <t>17610</t>
  </si>
  <si>
    <t xml:space="preserve">MAR DIRETO POC COMERCIO DE PEIXE EIRELI - ME </t>
  </si>
  <si>
    <t>90793</t>
  </si>
  <si>
    <t>BANCO DO BRASIL SA</t>
  </si>
  <si>
    <t>Encontro de Contas</t>
  </si>
  <si>
    <t>012025</t>
  </si>
  <si>
    <t>MACCHINE PER CAFFE MANUTENCAO COMERCIO E IMPORTACAO DE PRODUTOS INDUSTRIAIS LTDA</t>
  </si>
  <si>
    <t>RP010-2025</t>
  </si>
  <si>
    <t>MACRO CONTABILIDADE E CONSULTORIA LTDA</t>
  </si>
  <si>
    <t>ASSESSORIA CONTABIL</t>
  </si>
  <si>
    <t>6793</t>
  </si>
  <si>
    <t>JK COMERCIO DE GENEROS ALIMENTICIOS LTDA</t>
  </si>
  <si>
    <t>7360</t>
  </si>
  <si>
    <t>ALLIMENTARI COMERCIO DE PRODUTOS ALIMENTICIOS</t>
  </si>
  <si>
    <t>17923</t>
  </si>
  <si>
    <t>209682</t>
  </si>
  <si>
    <t>212635</t>
  </si>
  <si>
    <t>MARIO PEDRO FELICIANO HORTIFRUTI EPP</t>
  </si>
  <si>
    <t>423260</t>
  </si>
  <si>
    <t>TOCAYA TORRADORES DE CAFE EIRELI</t>
  </si>
  <si>
    <t>18640</t>
  </si>
  <si>
    <t>ICE4</t>
  </si>
  <si>
    <t>72105</t>
  </si>
  <si>
    <t>RODATI MOTORS - CENTRAL DE INFORMACOES DE VEICULOS AUTOMOTORES LTDA.</t>
  </si>
  <si>
    <t xml:space="preserve"> MAT DE PROPAGANDA/ FER DE MKT</t>
  </si>
  <si>
    <t>38457</t>
  </si>
  <si>
    <t>ISS</t>
  </si>
  <si>
    <t xml:space="preserve"> COLETA DE LIXO</t>
  </si>
  <si>
    <t>122024</t>
  </si>
  <si>
    <t>GET IN TECNOLOGIA S.A.</t>
  </si>
  <si>
    <t>SISTEMAS</t>
  </si>
  <si>
    <t>55087</t>
  </si>
  <si>
    <t>SUSTENIDOS ORGANIZACAO SOCIAL DE CULTURA</t>
  </si>
  <si>
    <t>CUSTO DE OCUPACAO</t>
  </si>
  <si>
    <t>ALUGUEL DE IMOVEIS</t>
  </si>
  <si>
    <t>RP008-2024</t>
  </si>
  <si>
    <t>FABRICA DE BARES PARTICIPACOES LTDA</t>
  </si>
  <si>
    <t>DISTRIBUIÇÃO DE RESULTADOS</t>
  </si>
  <si>
    <t>DISTRIBUICAO DE LUCRO</t>
  </si>
  <si>
    <t>RP282-2024</t>
  </si>
  <si>
    <t>PJ 00472024 ALESSANDRA TELES DINIZ</t>
  </si>
  <si>
    <t>COMISSÕES E GORJETA</t>
  </si>
  <si>
    <t>47</t>
  </si>
  <si>
    <t>PJ 00222022 - AMANDA DE OLIVEIRA SANTOS</t>
  </si>
  <si>
    <t>56</t>
  </si>
  <si>
    <t>PJ 00302023 - ANDRES LA ROSA</t>
  </si>
  <si>
    <t>45</t>
  </si>
  <si>
    <t xml:space="preserve">PJ 00482024  BARBARA SARMENTO ABIB </t>
  </si>
  <si>
    <t>25</t>
  </si>
  <si>
    <t>PJ 00312023 - BRUNO TORRES PEREIRA CARLOS</t>
  </si>
  <si>
    <t>3</t>
  </si>
  <si>
    <t>PJ 00192022 - FELIPE FERREIRA FRANCA</t>
  </si>
  <si>
    <t>36</t>
  </si>
  <si>
    <t>PJ 00332023 - JOAO LUCAS ORLANDIM</t>
  </si>
  <si>
    <t>39</t>
  </si>
  <si>
    <t>PJ 00402023 - JULIE DE PAULA SILVA</t>
  </si>
  <si>
    <t>37</t>
  </si>
  <si>
    <t>PJ 00232022 - LUNA FIORELLA PINTO SILVA</t>
  </si>
  <si>
    <t>33</t>
  </si>
  <si>
    <t>PJ 00172021 - MATHEUS MONTEIRO ALMEIDA</t>
  </si>
  <si>
    <t>PJ 00132021 - TELES DE ALMEIDA PINTO</t>
  </si>
  <si>
    <t>63</t>
  </si>
  <si>
    <t>J. A DOS SANTOS HORTIFRUTI - ME</t>
  </si>
  <si>
    <t>35876</t>
  </si>
  <si>
    <t>41549</t>
  </si>
  <si>
    <t>40281</t>
  </si>
  <si>
    <t>LEITERIA E LATICINIOS PARDINHO ARTESANAL LTDA.</t>
  </si>
  <si>
    <t>9926</t>
  </si>
  <si>
    <t>QUEIJARIA ATALAIA</t>
  </si>
  <si>
    <t>1585</t>
  </si>
  <si>
    <t>423069</t>
  </si>
  <si>
    <t>1648</t>
  </si>
  <si>
    <t>FG7 COMERCIO E DISTRIBUICAO DE BEBIDAS -</t>
  </si>
  <si>
    <t>550451</t>
  </si>
  <si>
    <t>PORTO SEGURO SEGURO SAUDE SA</t>
  </si>
  <si>
    <t>ASSISTÊNCIA MÉDICA</t>
  </si>
  <si>
    <t>42509220</t>
  </si>
  <si>
    <t>PJ 00392023 - LUANY SANTOS DA SILVA</t>
  </si>
  <si>
    <t>SALARIO PJ</t>
  </si>
  <si>
    <t>17</t>
  </si>
  <si>
    <t>RP003-2025</t>
  </si>
  <si>
    <t>RP002-2025</t>
  </si>
  <si>
    <t>AGUA/ ESGOTO</t>
  </si>
  <si>
    <t>RP007-2025</t>
  </si>
  <si>
    <t>RP001-2025</t>
  </si>
  <si>
    <t>ENERGIA ELETRICA</t>
  </si>
  <si>
    <t>RP004-2025</t>
  </si>
  <si>
    <t>RP005-2025</t>
  </si>
  <si>
    <t>IMPOSTOS SOBRE VENDA</t>
  </si>
  <si>
    <t>53946062</t>
  </si>
  <si>
    <t>MACHINE SERVICE LTDA</t>
  </si>
  <si>
    <t>SERVICO DE SEGURANCA</t>
  </si>
  <si>
    <t>RP2822024</t>
  </si>
  <si>
    <t>MICHELLY ROSSI COUTO</t>
  </si>
  <si>
    <t>228</t>
  </si>
  <si>
    <t>481979738</t>
  </si>
  <si>
    <t>44</t>
  </si>
  <si>
    <t>55</t>
  </si>
  <si>
    <t>PJ 01837596131 ANNA LOUISE ESTEFANO WOORTMANN</t>
  </si>
  <si>
    <t>90</t>
  </si>
  <si>
    <t>24</t>
  </si>
  <si>
    <t>2</t>
  </si>
  <si>
    <t>35</t>
  </si>
  <si>
    <t>PUXURI CONSULTORIA LTDA</t>
  </si>
  <si>
    <t>89</t>
  </si>
  <si>
    <t>PJ 00492024 - ISABELLA FERNANDES GOMES</t>
  </si>
  <si>
    <t>PJ 00352023 - JESSICA IZABEL DE SOUZA</t>
  </si>
  <si>
    <t>53</t>
  </si>
  <si>
    <t>38</t>
  </si>
  <si>
    <t>PJ 00042021 - JOAO VICTOR MENDES SALUSTIANO</t>
  </si>
  <si>
    <t>130</t>
  </si>
  <si>
    <t xml:space="preserve">PJ 00452023 LAISA ROCHA LARANGEIRA </t>
  </si>
  <si>
    <t>PJ 00422023 LARISSA ROSA DE SOUZA</t>
  </si>
  <si>
    <t>48</t>
  </si>
  <si>
    <t>32</t>
  </si>
  <si>
    <t>61</t>
  </si>
  <si>
    <t>PJ 00502024 THIAGO PINHEIRO DA SILVA</t>
  </si>
  <si>
    <t>27</t>
  </si>
  <si>
    <t>PJ 00092021 - VANESSA FERREIRA DEL SANTO</t>
  </si>
  <si>
    <t>236</t>
  </si>
  <si>
    <t>AMANDA FUCCIA DE SOUZA</t>
  </si>
  <si>
    <t>DESPESAS GERAIS</t>
  </si>
  <si>
    <t xml:space="preserve"> PAISAGISMO/JARDINAGEM</t>
  </si>
  <si>
    <t>92</t>
  </si>
  <si>
    <t>FABRICA DE BARES SERVICOS LTDA FB</t>
  </si>
  <si>
    <t>RP006-2025</t>
  </si>
  <si>
    <t>FACUNDO GUERRA RIVERO</t>
  </si>
  <si>
    <t>RP281-2024</t>
  </si>
  <si>
    <t>GERMER PORCELANAS FINAS S.A-</t>
  </si>
  <si>
    <t>UTENSILIOS</t>
  </si>
  <si>
    <t>RP2712024</t>
  </si>
  <si>
    <t>BRH SAUDE OCUPACIONAL LTDA</t>
  </si>
  <si>
    <t>EXAMES PERIODICOS</t>
  </si>
  <si>
    <t>73769</t>
  </si>
  <si>
    <t>ALINE MARTINS JARDIM</t>
  </si>
  <si>
    <t>SALARIOS</t>
  </si>
  <si>
    <t>ALISSON MARCELO DOS SANTOS OLIVEIRA</t>
  </si>
  <si>
    <t>ANDRE FELIPE DOS SANTOS</t>
  </si>
  <si>
    <t>ARIANA GABRIELA OLIVEIRA CRUZ</t>
  </si>
  <si>
    <t>BEATRIZ PACIANI MENDES</t>
  </si>
  <si>
    <t>BIANCA KIMBERLY DE ALMEIDA COSMO</t>
  </si>
  <si>
    <t>DAIANE ALVES DA SILVA LIMA</t>
  </si>
  <si>
    <t>FAB CANNE</t>
  </si>
  <si>
    <t>GABRIELA LEDILENE DOS SANTOS SILVA</t>
  </si>
  <si>
    <t>GUILHERME GAK BARBOSA</t>
  </si>
  <si>
    <t>GUSTAVO LIMA MOLINA</t>
  </si>
  <si>
    <t>JACIARA DOS ANJOS BORGES</t>
  </si>
  <si>
    <t>JEANE DE FARIAS SCANFERLA</t>
  </si>
  <si>
    <t>JENNIFER DURAES ZACARIA</t>
  </si>
  <si>
    <t>JESSICA ALVES GONCALVES</t>
  </si>
  <si>
    <t>JOÃO PAULO DA SILVA MARCOLINO</t>
  </si>
  <si>
    <t>JOSE ALEXANDRE ABISSI JUNIOR</t>
  </si>
  <si>
    <t>JULIANE DE LIMA CORREIA</t>
  </si>
  <si>
    <t>KELVIN NASCIMENTO ROCHA</t>
  </si>
  <si>
    <t>LUCIANA DE LIRA SANTOS</t>
  </si>
  <si>
    <t>MATHEUS DOS SANTOS ROCHA</t>
  </si>
  <si>
    <t>PATRICIA BARRETO DE JESUS</t>
  </si>
  <si>
    <t>SABRINA MARIA MARCELINO</t>
  </si>
  <si>
    <t>SARAH SARAIVA DEL CASALE</t>
  </si>
  <si>
    <t>SHEILA ALVES DA SILVA</t>
  </si>
  <si>
    <t>SONIA DOS ANJOS RAMOS</t>
  </si>
  <si>
    <t>TARCIANA FERREIRA DO CARMO</t>
  </si>
  <si>
    <t>THIAGO HENRIQUE DE FARIAS</t>
  </si>
  <si>
    <t>THIAGO HENRIQUE SANTOS DA SILVA</t>
  </si>
  <si>
    <t>VICTOR ALE DE LIMA SOARES GONÇALVES</t>
  </si>
  <si>
    <t>T22901</t>
  </si>
  <si>
    <t>VILA LEOPOLDINA DISTRIBUIDORA DE ALIMENTOS LTDA</t>
  </si>
  <si>
    <t>108000</t>
  </si>
  <si>
    <t xml:space="preserve">LEITERIA DELICARI INDUSTRIA E COMERCIO LTDA </t>
  </si>
  <si>
    <t>63808</t>
  </si>
  <si>
    <t>433934</t>
  </si>
  <si>
    <t>71826</t>
  </si>
  <si>
    <t>MALU RENO MARTINS</t>
  </si>
  <si>
    <t>DESPESAS DE PATROCINIO</t>
  </si>
  <si>
    <t>11</t>
  </si>
  <si>
    <t>VALE TRANSPORTE</t>
  </si>
  <si>
    <t>0</t>
  </si>
  <si>
    <t>CEM ENGENHARIA DA MANUTENCAO LTDA</t>
  </si>
  <si>
    <t>MANUTENCAO EM GERAL</t>
  </si>
  <si>
    <t>2177</t>
  </si>
  <si>
    <t>2176</t>
  </si>
  <si>
    <t>PDO ALIMENTOS E COMERCIO LTDA</t>
  </si>
  <si>
    <t>33521</t>
  </si>
  <si>
    <t>ANDREIA SANTOS FREITAS DUARTE</t>
  </si>
  <si>
    <t>1757</t>
  </si>
  <si>
    <t xml:space="preserve"> BELENZINHO ARTE E ARTESANATO LTDA</t>
  </si>
  <si>
    <t>1136</t>
  </si>
  <si>
    <t>107757</t>
  </si>
  <si>
    <t>BATARD PADARIA ARTESANAL LTDA</t>
  </si>
  <si>
    <t>9420</t>
  </si>
  <si>
    <t>12041</t>
  </si>
  <si>
    <t xml:space="preserve">HORTIFRUTI DO CHEF LTDA </t>
  </si>
  <si>
    <t>25502</t>
  </si>
  <si>
    <t>ARTE GELATI SORVETES LTDA</t>
  </si>
  <si>
    <t>35257</t>
  </si>
  <si>
    <t>BB DISTRIBUIDORA DE CARNES LTDA</t>
  </si>
  <si>
    <t>383093</t>
  </si>
  <si>
    <t>NA MORADA INDUSTRIA E COMERCIO LTDA</t>
  </si>
  <si>
    <t>269473</t>
  </si>
  <si>
    <t>1740</t>
  </si>
  <si>
    <t>AGENCIA BIOMA PUBLICIDADE E EVENTOS LTDA - FACUNDO</t>
  </si>
  <si>
    <t xml:space="preserve"> AGENCIA DE PROPAGANDA</t>
  </si>
  <si>
    <t>282</t>
  </si>
  <si>
    <t>ALIMENTACAO DE FUNCIONARIO</t>
  </si>
  <si>
    <t>112024</t>
  </si>
  <si>
    <t>495159365</t>
  </si>
  <si>
    <t>VITRUS IMPORT LTDA</t>
  </si>
  <si>
    <t>11875</t>
  </si>
  <si>
    <t>9759</t>
  </si>
  <si>
    <t>543030</t>
  </si>
  <si>
    <t>190706</t>
  </si>
  <si>
    <t>1214</t>
  </si>
  <si>
    <t>40121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</si>
  <si>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</si>
  <si>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</si>
  <si>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</si>
  <si>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</si>
  <si>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</si>
  <si>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</si>
  <si>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</si>
  <si>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</si>
  <si>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True</t>
  </si>
  <si>
    <t>240045</t>
  </si>
  <si>
    <t>Parcela_Paga</t>
  </si>
  <si>
    <t>INTERFOOD IMPORTACAO LTDA</t>
  </si>
  <si>
    <t>384394</t>
  </si>
  <si>
    <t>238956</t>
  </si>
  <si>
    <t>236786</t>
  </si>
  <si>
    <t>KING COMERCIO E IMPORTACAO DE BEBIDAS LT</t>
  </si>
  <si>
    <t>114081</t>
  </si>
  <si>
    <t>239684</t>
  </si>
  <si>
    <t>433921</t>
  </si>
  <si>
    <t>239423</t>
  </si>
  <si>
    <t>238457</t>
  </si>
  <si>
    <t>113373</t>
  </si>
  <si>
    <t>INSUMOS</t>
  </si>
  <si>
    <t>BEBIDAS</t>
  </si>
  <si>
    <t>432754</t>
  </si>
  <si>
    <t>238054</t>
  </si>
  <si>
    <t>DANYELE CONTRERA RINCO</t>
  </si>
  <si>
    <t>.</t>
  </si>
  <si>
    <t>ENDIVIDAMENTO</t>
  </si>
  <si>
    <t xml:space="preserve"> PROCESSO CIVIL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</si>
  <si>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</si>
  <si>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</si>
  <si>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</si>
  <si>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</si>
  <si>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</si>
  <si>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</si>
  <si>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DEP DINHEIRO INTER AG - 4866-04-SOP 24 DE MAIO</t>
  </si>
  <si>
    <t>TED-OUTROS - 033 2271 62166848000142 DIAGEO BRASIL</t>
  </si>
  <si>
    <t>TED-CRDITO EM CONTA - 341 0912 69034668000156 PLUXEE BENEFIC</t>
  </si>
  <si>
    <t>RECEBIMENTO FORNECEDOR - ALELO INSTITUICAO DE PAGAMENTO SA</t>
  </si>
  <si>
    <t>PIX - RECEBIDO - 16/01 13:32 19468242000132 ZOOP TECNOL</t>
  </si>
  <si>
    <t>TRANSFERNCIA RECEBIDA - 15/01 16:41 SAO PAULO JAZZ CLUB LTDA</t>
  </si>
  <si>
    <t>PIX - RECEBIDO - 15/01 16:38 43795894000166 BNSP 2073 B</t>
  </si>
  <si>
    <t>DEBITO</t>
  </si>
  <si>
    <t>PAGTO CONTA TELEFONE - VIVO SP</t>
  </si>
  <si>
    <t>PAGAMENTO DE BOLETO - GEOFFROY ALAIN M L C C S LTDA</t>
  </si>
  <si>
    <t>PAGAMENTO DE BOLETO - PARAMU COMERCIO R P A LTDA</t>
  </si>
  <si>
    <t>PAGAMENTO DE BOLETO - INTERFOOD IMPORTACAO LTDA</t>
  </si>
  <si>
    <t>PAGAMENTO DE BOLETO - ZAHIL IMPORTADORA LTDA</t>
  </si>
  <si>
    <t>PAGAMENTO DE BOLETO - LEITERIA CABRIOLA - FROMAGES D</t>
  </si>
  <si>
    <t>PAGAMENTO DE BOLETO - CIA DO WHISKY</t>
  </si>
  <si>
    <t>PAGAMENTO DE BOLETO - WINES4U COM IMP EXP VINHOS LT</t>
  </si>
  <si>
    <t>PAGAMENTO DE BOLETO - AMBEV SA</t>
  </si>
  <si>
    <t>PAGAMENTO DE BOLETO - HEADCHEF ASSESSORIA DE SEGURAN</t>
  </si>
  <si>
    <t>PAGAMENTO DE BOLETO - KAMINO PROCESSAMENTO DE DADOS</t>
  </si>
  <si>
    <t>PAGAMENTO DE BOLETO - PRESHH ALUGUEL DE MAQUINAS LTD</t>
  </si>
  <si>
    <t>PAGAMENTO DE BOLETO - ZOOP BRASIL</t>
  </si>
  <si>
    <t>PAGAMENTO DE BOLETO - ESTAFF SOLUCOES TECNOLOGICAS D</t>
  </si>
  <si>
    <t>PAGAMENTO DE BOLETO - JMF COMERCIO DE ARTIGOS GRAFIC</t>
  </si>
  <si>
    <t>PAGAMENTO DE BOLETO - STAR COPIAS COMERCIO E SERVICO</t>
  </si>
  <si>
    <t>CIELO VENDAS CRDITO</t>
  </si>
  <si>
    <t>PAGAMENTO DE BOLETO - MERCADO PAGO INST PAG LTDA</t>
  </si>
  <si>
    <t>PIX - RECEBIDO - 13/01 09:36 26356125000142 ZIG TECNOLO</t>
  </si>
  <si>
    <t>PIX - RECEBIDO - 13/01 13:18 19468242000132 ZOOP TECNOL</t>
  </si>
  <si>
    <t>TED TRANSF.ELETR.DISPONIV - 341 0445 007761304000110 MACCHINE PER</t>
  </si>
  <si>
    <t>TED TRANSF.ELETR.DISPONIV - 033 0001 052280176000148 NEW CHOICES C</t>
  </si>
  <si>
    <t>TED TRANSF.ELETR.DISPONIV - 341 0466 017529992000141 TUZINI COZINH</t>
  </si>
  <si>
    <t>PAGAMENTO DE BOLETO - MAR DIRETO POC COMERCIO DE PEI</t>
  </si>
  <si>
    <t>PAGAMENTO DE BOLETO - JOSE CASSIO PREVEDEL SISTEMAS</t>
  </si>
  <si>
    <t>PAGAMENTO DE BOLETO - GET IN TECNOLOGIA SA</t>
  </si>
  <si>
    <t>PAGAMENTO DE BOLETO - MARIO PEDRO FELICIANO HORTIFRU</t>
  </si>
  <si>
    <t>PAGAMENTO DE BOLETO - BANCO ITAU S/A</t>
  </si>
  <si>
    <t>PAGAMENTO DE BOLETO - RODATI MOTORS CENTRAL DE INFOR</t>
  </si>
  <si>
    <t>PAGAMENTO DE BOLETO - KING COMERCIO DE BEBIDAS LTDA</t>
  </si>
  <si>
    <t>PAGAMENTO DE BOLETO - ALLIMENTARI COM DE PRODUTOS AL</t>
  </si>
  <si>
    <t>PAGAMENTO DE BOLETO - J K COMERCIO DE GENEROS ALIMEN</t>
  </si>
  <si>
    <t>PAGAMENTO DE BOLETO - MACRO CONTABILIDADE C LTDA</t>
  </si>
  <si>
    <t>PAGAMENTO DE BOLETO - EASY ICE SOLUTION LTDA   ME</t>
  </si>
  <si>
    <t>PAGAMENTO DE BOLETO - TOCAYA TORRADORES DE CAFE LTDA</t>
  </si>
  <si>
    <t>IMPOSTOS - PREF MUN SAO PAULO 02</t>
  </si>
  <si>
    <t>TAR DOC/TED ELETRNICO - COBRANA REFERENTE 13/01/2025</t>
  </si>
  <si>
    <t>PIX - RECEBIDO - 10/01 13:49 19468242000132 ZOOP TECNOL</t>
  </si>
  <si>
    <t>PIX - RECEBIDO - 10/01 23:59 00014227407818 MARCO LEAND</t>
  </si>
  <si>
    <t>PIX - RECEBIDO - 09/01 15:02 19468242000132 ZOOP TECNOL</t>
  </si>
  <si>
    <t>TRANSFERNCIA ENVIADA - 09/01 10:33 SUSTENIDOS O S CULTURA</t>
  </si>
  <si>
    <t>TED TRANSF.ELETR.DISPONIV - 237 0095 042728081000190 TEMPUS FUGIT</t>
  </si>
  <si>
    <t>TAR DOC/TED ELETRNICO - COBRANA REFERENTE 09/01/2025</t>
  </si>
  <si>
    <t>TED DEVOLVIDA - DIVERGENCIA NA TITULARIDADE</t>
  </si>
  <si>
    <t>TED DEVOLVIDA - AUSENC/DIVGNC NA IDENTF DO CPF/CNPJ</t>
  </si>
  <si>
    <t>TRANSFERNCIA ENVIADA - 08/01 12:21 SUSTENIDOS O S CULTURA</t>
  </si>
  <si>
    <t>TRANSFERNCIA ENVIADA - 08/01 12:22 SUSTENIDOS O S CULTURA</t>
  </si>
  <si>
    <t>TRANSFERNCIA ENVIADA - 08/01 12:21 VANESSA D S F CONSULTORI</t>
  </si>
  <si>
    <t>TED TRANSF.ELETR.DISPONIV - 341 0249 15568048738 BRUNO TORRES PERE</t>
  </si>
  <si>
    <t>TED TRANSF.ELETR.DISPONIV - 260 0001 48159442882 LUNA FIORELLA PIN</t>
  </si>
  <si>
    <t>TED TRANSF.ELETR.DISPONIV - 260 0001 41357355840 AMANDA DE OLIVEIR</t>
  </si>
  <si>
    <t>TED TRANSF.ELETR.DISPONIV - 260 0001 04597078177 JOAO LUCAS ORLAND</t>
  </si>
  <si>
    <t>TED TRANSF.ELETR.DISPONIV - 260 0001 36853634845 BARBARA SARMENTO</t>
  </si>
  <si>
    <t>TED TRANSF.ELETR.DISPONIV - 380 0001 43257861800 MATHEUS MONTEIRO</t>
  </si>
  <si>
    <t>TED TRANSF.ELETR.DISPONIV - 380 0001 46458609841 JULIE DE PAULA SI</t>
  </si>
  <si>
    <t>TED TRANSF.ELETR.DISPONIV - 033 2988 80058390901 ANDRES LA ROSA</t>
  </si>
  <si>
    <t>TED TRANSF.ELETR.DISPONIV - 336 0001 030052379000144 ALEW EVENTOS</t>
  </si>
  <si>
    <t>TED TRANSF.ELETR.DISPONIV - 260 0001 045466279000131 FELIPE FERREI</t>
  </si>
  <si>
    <t>TED TRANSF.ELETR.DISPONIV - 237 0529 31026071879 ALESSANDRA TELES</t>
  </si>
  <si>
    <t>TED TRANSF.ELETR.DISPONIV - 341 0500 32314964896 TELES DE ALMEIDA</t>
  </si>
  <si>
    <t>TED TRANSF.ELETR.DISPONIV - 237 7793 44225069869 LARISSA ROSA DE S</t>
  </si>
  <si>
    <t>TED TRANSF.ELETR.DISPONIV - 260 0001 49437099820 LAISA ROCHA LARAN</t>
  </si>
  <si>
    <t>TED TRANSF.ELETR.DISPONIV - 380 0001 46667496837 LUANY SANTOS DA S</t>
  </si>
  <si>
    <t>TED TRANSF.ELETR.DISPONIV - 341 0375 045697763000171 AMANDA FUCCIA</t>
  </si>
  <si>
    <t>TED TRANSF.ELETR.DISPONIV - 341 9395 46852884830 JOAO VITOR MENDES</t>
  </si>
  <si>
    <t>TED TRANSF.ELETR.DISPONIV - 104 1360 38459249859 GABRIELA TOLEDO M</t>
  </si>
  <si>
    <t>TED TRANSF.ELETR.DISPONIV - 341 3763 04592871928 MICHELLY ROSSI CO</t>
  </si>
  <si>
    <t>TED TRANSF.ELETR.DISPONIV - 033 0112 037999602000104 MACHINE SERVI</t>
  </si>
  <si>
    <t>PAGAMENTO DE BOLETO - QUEIJARIA ATALAIA LTDA ME</t>
  </si>
  <si>
    <t>PAGAMENTO DE BOLETO - AGROPECUARIA PARDINHO LTDA</t>
  </si>
  <si>
    <t>PAGAMENTO DE BOLETO - FG7 COMERCIO D B EIRELI EPP</t>
  </si>
  <si>
    <t>PAGAMENTO DE BOLETO - PORTO SEGURO S DE S LTDA</t>
  </si>
  <si>
    <t>PAGAMENTO DE BOLETO - J. A. DOS SANTOS HORTIFRUTI</t>
  </si>
  <si>
    <t>PIX - ENVIADO - 08/01 12:31 53.068.043 ISABELLA FERNAN</t>
  </si>
  <si>
    <t>PIX - ENVIADO - 08/01 12:31 55774785 THIAGO PINHEIRO D</t>
  </si>
  <si>
    <t>PIX - ENVIADO - 08/01 12:31 49.635.085 JESSICA IZABEL</t>
  </si>
  <si>
    <t>PIX - ENVIADO - 08/01 13:37 AMANDA FUCCIA DE SOUZA</t>
  </si>
  <si>
    <t>PIX - ENVIADO - 08/01 13:37 MATHEUS MONTEIRO ALMEIDA</t>
  </si>
  <si>
    <t>TAR DOC/TED ELETRNICO - COBRANA REFERENTE 08/01/2025</t>
  </si>
  <si>
    <t>TARIFA PIX ENVIADO - TAR. AGRUPADAS - OCORRENCIA 08/01/2025</t>
  </si>
  <si>
    <t>PIX - ENVIADO - 07/01 09:23 F G RIVERO CONSULTORIA EIR</t>
  </si>
  <si>
    <t>TED-PAG FORNECEDORES - 237 2374 09227084000175 ELO SERVICOS S</t>
  </si>
  <si>
    <t>PIX - RECEBIDO - 06/01 10:47 26356125000142 ZIG TECNOLO</t>
  </si>
  <si>
    <t>PIX - RECEBIDO - 06/01 13:18 19468242000132 ZOOP TECNOL</t>
  </si>
  <si>
    <t>FOLHA DE PAGAMENTO</t>
  </si>
  <si>
    <t>TED TRANSF.ELETR.DISPONIV - 237 3645 075801936000110 GERMER PORCEL</t>
  </si>
  <si>
    <t>TED TRANSF.ELETR.DISPONIV - 237 0095 045302483000117 SHIBARI ART E</t>
  </si>
  <si>
    <t>PIX - ENVIADO - 06/01 15:35 SABRINA MARIA MARCELINO</t>
  </si>
  <si>
    <t>PAGAMENTO DE BOLETO - LEITERIA DELICARI I C LTDA</t>
  </si>
  <si>
    <t>PAGAMENTO DE BOLETO - BRH SAUDE OCUPACIONAL LTDA EPP</t>
  </si>
  <si>
    <t>PAGAMENTO DE BOLETO - VILA LEOPOLDINA DIST ALIM LTDA</t>
  </si>
  <si>
    <t>TAR PAG SALR CRD CONTA - COBRANA REFERENTE 06/01/2025</t>
  </si>
  <si>
    <t>PIX - RECEBIDO - 03/01 13:01 19468242000132 ZOOP TECNOL</t>
  </si>
  <si>
    <t>PAGAMENTO DE BOLETO - SAO PAULO TRANSPORTE SA</t>
  </si>
  <si>
    <t>TED TRANSF.ELETR.DISPONIV - 033 2175 016669847000101 CALEGARETTI E</t>
  </si>
  <si>
    <t>PIX - ENVIADO - 02/01 13:37 AGENCIA BIOMA PUBLICIDADE</t>
  </si>
  <si>
    <t>PIX - ENVIADO - 02/01 13:37 MALU RENO MARTINS</t>
  </si>
  <si>
    <t>PIX - ENVIADO - 02/01 13:37 TEMPUS FUGIT PARTICIPACOES</t>
  </si>
  <si>
    <t>PAGAMENTO DE BOLETO - CEM ENGENHARIA DA MANUTENCAO L</t>
  </si>
  <si>
    <t>PAGAMENTO DE BOLETO - NA MORADA INDUSTRIA E COMERCIO</t>
  </si>
  <si>
    <t>PAGAMENTO DE BOLETO - BB DIST DE CARNES LTDA</t>
  </si>
  <si>
    <t>PAGAMENTO DE BOLETO - ARTE GELATI SORVETES LTDA ME</t>
  </si>
  <si>
    <t>PAGAMENTO DE BOLETO - ANDREIA SANTOS FREITAS DUARTE</t>
  </si>
  <si>
    <t>PAGAMENTO DE BOLETO - NG27 CONSULTORIA E GESTAO EMPR</t>
  </si>
  <si>
    <t>PAGAMENTO DE BOLETO - PDO ALIMENTOS E COMERCIO LTDA</t>
  </si>
  <si>
    <t>PAGAMENTO DE BOLETO - BELENZINHO ARTE E ARTESANATO L</t>
  </si>
  <si>
    <t>PAGAMENTO DE BOLETO - CELCOIN INSTITUICAO DE PAGAMEN</t>
  </si>
  <si>
    <t>PAGAMENTO DE BOLETO - VITRUS GLASSWARE LTDA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</si>
  <si>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</si>
  <si>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</si>
  <si>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</si>
  <si>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</si>
  <si>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</si>
  <si>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</si>
  <si>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</si>
  <si>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</si>
  <si>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</si>
  <si>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>tes_ID</t>
  </si>
  <si>
    <t>Data_Ajuste</t>
  </si>
  <si>
    <t>Descrição</t>
  </si>
  <si>
    <t>Deposito em Dinheiro</t>
  </si>
  <si>
    <t>Depósito em 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</si>
</sst>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0" fillId="11" borderId="2" xfId="0" applyNumberFormat="1" applyFill="1" applyBorder="1" applyAlignment="1">
      <alignment horizontal="center"/>
    </xf>
    <xf numFmtId="4" fontId="1" fillId="1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66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22.77734375" style="2" customWidth="1"/>
    <col min="14" max="14" width="18.77734375" style="1" customWidth="1"/>
    <col min="54" max="55" width="18.109375" bestFit="1" customWidth="1"/>
  </cols>
  <sheetData>
    <row r="1" spans="1:55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6" t="s">
        <v>12</v>
      </c>
      <c r="N1" s="21" t="s">
        <v>13</v>
      </c>
      <c r="Z1" s="23"/>
      <c r="BB1" s="24" t="s">
        <v>14</v>
      </c>
      <c r="BC1" s="24" t="s">
        <v>15</v>
      </c>
    </row>
    <row r="2" spans="1:55" x14ac:dyDescent="0.3">
      <c r="A2" s="5">
        <v>45658</v>
      </c>
      <c r="B2" s="3">
        <f>-SUMIFS(df_extrato_zig!G:G,df_extrato_zig!E:E,Conciliacao!A2,df_extrato_zig!D:D,"Saque")-SUMIFS(df_extrato_zig!G:G,df_extrato_zig!E:E,Conciliacao!A2,df_extrato_zig!D:D,"Antecipação")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SUMIFS(df_mutuos!H:H,df_mutuos!B:B,Conciliacao!A2)</f>
        <v>0</v>
      </c>
      <c r="F2" s="7">
        <f>SUMIFS(df_extratos!I:I,df_extratos!F:F,Conciliacao!BB2,df_extratos!G:G,"CREDITO")+SUMIFS(df_extratos!I:I,df_extratos!F:F,Conciliacao!A2,df_extratos!G:G,"CREDITO")+SUMIFS(df_extratos!I:I,df_extratos!F:F,Conciliacao!BC2,df_extratos!G:G,"CREDITO")</f>
        <v>0</v>
      </c>
      <c r="G2" s="9">
        <f t="shared" ref="G2:G33" si="0">F2-SUM(B2:E2)</f>
        <v>0</v>
      </c>
      <c r="H2" s="4">
        <f>SUMIFS(df_blueme_sem_parcelamento!E:E,df_blueme_sem_parcelamento!H:H,Conciliacao!A2,df_blueme_sem_parcelamento!D:D,"&lt;&gt;ZIGPAY LTDAS -ME")*(-1)</f>
        <v>0</v>
      </c>
      <c r="I2" s="4">
        <f>SUMIFS(df_blueme_com_parcelamento!J:J,df_blueme_com_parcelamento!M:M,Conciliacao!A2)*(-1)</f>
        <v>0</v>
      </c>
      <c r="J2" s="8">
        <f>SUMIFS(df_mutuos!I:I,df_mutuos!B:B,Conciliacao!A2)*(-1)</f>
        <v>0</v>
      </c>
      <c r="K2" s="10">
        <f>SUMIFS(df_extratos!I:I,df_extratos!F:F,Conciliacao!BB2,df_extratos!G:G,"DEBITO")+SUMIFS(df_extratos!I:I,df_extratos!F:F,Conciliacao!A2,df_extratos!G:G,"DEBITO")+SUMIFS(df_extratos!I:I,df_extratos!F:F,Conciliacao!BC2,df_extratos!G:G,"DEBITO")</f>
        <v>0</v>
      </c>
      <c r="L2" s="11">
        <f t="shared" ref="L2:L33" si="1">K2-SUM(H2:J2)</f>
        <v>0</v>
      </c>
      <c r="M2" s="25">
        <f>SUMIFS(df_ajustes_conciliaco!D:D,df_ajustes_conciliaco!C:C,Conciliacao!A2)</f>
        <v>0</v>
      </c>
      <c r="N2" s="22">
        <f t="shared" ref="N2:N33" si="2">L2+G2-M2</f>
        <v>0</v>
      </c>
      <c r="BB2" s="20">
        <v>45658.5</v>
      </c>
      <c r="BC2" s="20">
        <v>45658.125</v>
      </c>
    </row>
    <row r="3" spans="1:55" x14ac:dyDescent="0.3">
      <c r="A3" s="5">
        <f t="shared" ref="A3:A34" si="3">A2+1</f>
        <v>45659</v>
      </c>
      <c r="B3" s="3">
        <f>-SUMIFS(df_extrato_zig!G:G,df_extrato_zig!E:E,Conciliacao!A3,df_extrato_zig!D:D,"Saque")-SUMIFS(df_extrato_zig!G:G,df_extrato_zig!E:E,Conciliacao!A3,df_extrato_zig!D:D,"Antecipação")</f>
        <v>0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868.21</v>
      </c>
      <c r="E3" s="6">
        <f>SUMIFS(df_mutuos!H:H,df_mutuos!B:B,Conciliacao!A3)</f>
        <v>0</v>
      </c>
      <c r="F3" s="7">
        <f>SUMIFS(df_extratos!I:I,df_extratos!F:F,Conciliacao!BB3,df_extratos!G:G,"CREDITO")+SUMIFS(df_extratos!I:I,df_extratos!F:F,Conciliacao!A3,df_extratos!G:G,"CREDITO")+SUMIFS(df_extratos!I:I,df_extratos!F:F,Conciliacao!BC3,df_extratos!G:G,"CREDITO")</f>
        <v>868.21</v>
      </c>
      <c r="G3" s="9">
        <f t="shared" si="0"/>
        <v>0</v>
      </c>
      <c r="H3" s="4">
        <f>SUMIFS(df_blueme_sem_parcelamento!E:E,df_blueme_sem_parcelamento!H:H,Conciliacao!A3,df_blueme_sem_parcelamento!D:D,"&lt;&gt;ZIGPAY LTDAS -ME")*(-1)</f>
        <v>-46340.970000000008</v>
      </c>
      <c r="I3" s="4">
        <f>SUMIFS(df_blueme_com_parcelamento!J:J,df_blueme_com_parcelamento!M:M,Conciliacao!A3)*(-1)</f>
        <v>-8932.14</v>
      </c>
      <c r="J3" s="8">
        <f>SUMIFS(df_mutuos!I:I,df_mutuos!B:B,Conciliacao!A3)*(-1)</f>
        <v>0</v>
      </c>
      <c r="K3" s="10">
        <f>SUMIFS(df_extratos!I:I,df_extratos!F:F,Conciliacao!BB3,df_extratos!G:G,"DEBITO")+SUMIFS(df_extratos!I:I,df_extratos!F:F,Conciliacao!A3,df_extratos!G:G,"DEBITO")+SUMIFS(df_extratos!I:I,df_extratos!F:F,Conciliacao!BC3,df_extratos!G:G,"DEBITO")</f>
        <v>-55273.11</v>
      </c>
      <c r="L3" s="11">
        <f t="shared" si="1"/>
        <v>0</v>
      </c>
      <c r="M3" s="25">
        <f>SUMIFS(df_ajustes_conciliaco!D:D,df_ajustes_conciliaco!C:C,Conciliacao!A3)</f>
        <v>0</v>
      </c>
      <c r="N3" s="22">
        <f t="shared" si="2"/>
        <v>0</v>
      </c>
      <c r="BB3" s="20">
        <v>45659.5</v>
      </c>
      <c r="BC3" s="20">
        <v>45659.125</v>
      </c>
    </row>
    <row r="4" spans="1:55" x14ac:dyDescent="0.3">
      <c r="A4" s="5">
        <f t="shared" si="3"/>
        <v>45660</v>
      </c>
      <c r="B4" s="3">
        <f>-SUMIFS(df_extrato_zig!G:G,df_extrato_zig!E:E,Conciliacao!A4,df_extrato_zig!D:D,"Saque")-SUMIFS(df_extrato_zig!G:G,df_extrato_zig!E:E,Conciliacao!A4,df_extrato_zig!D:D,"Antecipação")</f>
        <v>0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2819.77</v>
      </c>
      <c r="E4" s="6">
        <f>SUMIFS(df_mutuos!H:H,df_mutuos!B:B,Conciliacao!A4)</f>
        <v>0</v>
      </c>
      <c r="F4" s="7">
        <f>SUMIFS(df_extratos!I:I,df_extratos!F:F,Conciliacao!BB4,df_extratos!G:G,"CREDITO")+SUMIFS(df_extratos!I:I,df_extratos!F:F,Conciliacao!A4,df_extratos!G:G,"CREDITO")+SUMIFS(df_extratos!I:I,df_extratos!F:F,Conciliacao!BC4,df_extratos!G:G,"CREDITO")</f>
        <v>2819.77</v>
      </c>
      <c r="G4" s="9">
        <f t="shared" si="0"/>
        <v>0</v>
      </c>
      <c r="H4" s="4">
        <f>SUMIFS(df_blueme_sem_parcelamento!E:E,df_blueme_sem_parcelamento!H:H,Conciliacao!A4,df_blueme_sem_parcelamento!D:D,"&lt;&gt;ZIGPAY LTDAS -ME")*(-1)</f>
        <v>0</v>
      </c>
      <c r="I4" s="4">
        <f>SUMIFS(df_blueme_com_parcelamento!J:J,df_blueme_com_parcelamento!M:M,Conciliacao!A4)*(-1)</f>
        <v>0</v>
      </c>
      <c r="J4" s="8">
        <f>SUMIFS(df_mutuos!I:I,df_mutuos!B:B,Conciliacao!A4)*(-1)</f>
        <v>0</v>
      </c>
      <c r="K4" s="10">
        <f>SUMIFS(df_extratos!I:I,df_extratos!F:F,Conciliacao!BB4,df_extratos!G:G,"DEBITO")+SUMIFS(df_extratos!I:I,df_extratos!F:F,Conciliacao!A4,df_extratos!G:G,"DEBITO")+SUMIFS(df_extratos!I:I,df_extratos!F:F,Conciliacao!BC4,df_extratos!G:G,"DEBITO")</f>
        <v>0</v>
      </c>
      <c r="L4" s="11">
        <f t="shared" si="1"/>
        <v>0</v>
      </c>
      <c r="M4" s="25">
        <f>SUMIFS(df_ajustes_conciliaco!D:D,df_ajustes_conciliaco!C:C,Conciliacao!A4)</f>
        <v>0</v>
      </c>
      <c r="N4" s="22">
        <f t="shared" si="2"/>
        <v>0</v>
      </c>
      <c r="BB4" s="20">
        <v>45660.5</v>
      </c>
      <c r="BC4" s="20">
        <v>45660.125</v>
      </c>
    </row>
    <row r="5" spans="1:55" x14ac:dyDescent="0.3">
      <c r="A5" s="5">
        <f t="shared" si="3"/>
        <v>45661</v>
      </c>
      <c r="B5" s="3">
        <f>-SUMIFS(df_extrato_zig!G:G,df_extrato_zig!E:E,Conciliacao!A5,df_extrato_zig!D:D,"Saque")-SUMIFS(df_extrato_zig!G:G,df_extrato_zig!E:E,Conciliacao!A5,df_extrato_zig!D:D,"Antecipação")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SUMIFS(df_mutuos!H:H,df_mutuos!B:B,Conciliacao!A5)</f>
        <v>0</v>
      </c>
      <c r="F5" s="7">
        <f>SUMIFS(df_extratos!I:I,df_extratos!F:F,Conciliacao!BB5,df_extratos!G:G,"CREDITO")+SUMIFS(df_extratos!I:I,df_extratos!F:F,Conciliacao!A5,df_extratos!G:G,"CREDITO")+SUMIFS(df_extratos!I:I,df_extratos!F:F,Conciliacao!BC5,df_extratos!G:G,"CREDITO")</f>
        <v>0</v>
      </c>
      <c r="G5" s="9">
        <f t="shared" si="0"/>
        <v>0</v>
      </c>
      <c r="H5" s="4">
        <f>SUMIFS(df_blueme_sem_parcelamento!E:E,df_blueme_sem_parcelamento!H:H,Conciliacao!A5,df_blueme_sem_parcelamento!D:D,"&lt;&gt;ZIGPAY LTDAS -ME")*(-1)</f>
        <v>0</v>
      </c>
      <c r="I5" s="4">
        <f>SUMIFS(df_blueme_com_parcelamento!J:J,df_blueme_com_parcelamento!M:M,Conciliacao!A5)*(-1)</f>
        <v>0</v>
      </c>
      <c r="J5" s="8">
        <f>SUMIFS(df_mutuos!I:I,df_mutuos!B:B,Conciliacao!A5)*(-1)</f>
        <v>0</v>
      </c>
      <c r="K5" s="10">
        <f>SUMIFS(df_extratos!I:I,df_extratos!F:F,Conciliacao!BB5,df_extratos!G:G,"DEBITO")+SUMIFS(df_extratos!I:I,df_extratos!F:F,Conciliacao!A5,df_extratos!G:G,"DEBITO")+SUMIFS(df_extratos!I:I,df_extratos!F:F,Conciliacao!BC5,df_extratos!G:G,"DEBITO")</f>
        <v>0</v>
      </c>
      <c r="L5" s="11">
        <f t="shared" si="1"/>
        <v>0</v>
      </c>
      <c r="M5" s="25">
        <f>SUMIFS(df_ajustes_conciliaco!D:D,df_ajustes_conciliaco!C:C,Conciliacao!A5)</f>
        <v>0</v>
      </c>
      <c r="N5" s="22">
        <f t="shared" si="2"/>
        <v>0</v>
      </c>
      <c r="BB5" s="20">
        <v>45661.5</v>
      </c>
      <c r="BC5" s="20">
        <v>45661.125</v>
      </c>
    </row>
    <row r="6" spans="1:55" x14ac:dyDescent="0.3">
      <c r="A6" s="5">
        <f t="shared" si="3"/>
        <v>45662</v>
      </c>
      <c r="B6" s="3">
        <f>-SUMIFS(df_extrato_zig!G:G,df_extrato_zig!E:E,Conciliacao!A6,df_extrato_zig!D:D,"Saque")-SUMIFS(df_extrato_zig!G:G,df_extrato_zig!E:E,Conciliacao!A6,df_extrato_zig!D:D,"Antecipação")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SUMIFS(df_mutuos!H:H,df_mutuos!B:B,Conciliacao!A6)</f>
        <v>0</v>
      </c>
      <c r="F6" s="7">
        <f>SUMIFS(df_extratos!I:I,df_extratos!F:F,Conciliacao!BB6,df_extratos!G:G,"CREDITO")+SUMIFS(df_extratos!I:I,df_extratos!F:F,Conciliacao!A6,df_extratos!G:G,"CREDITO")+SUMIFS(df_extratos!I:I,df_extratos!F:F,Conciliacao!BC6,df_extratos!G:G,"CREDITO")</f>
        <v>0</v>
      </c>
      <c r="G6" s="9">
        <f t="shared" si="0"/>
        <v>0</v>
      </c>
      <c r="H6" s="4">
        <f>SUMIFS(df_blueme_sem_parcelamento!E:E,df_blueme_sem_parcelamento!H:H,Conciliacao!A6,df_blueme_sem_parcelamento!D:D,"&lt;&gt;ZIGPAY LTDAS -ME")*(-1)</f>
        <v>0</v>
      </c>
      <c r="I6" s="4">
        <f>SUMIFS(df_blueme_com_parcelamento!J:J,df_blueme_com_parcelamento!M:M,Conciliacao!A6)*(-1)</f>
        <v>0</v>
      </c>
      <c r="J6" s="8">
        <f>SUMIFS(df_mutuos!I:I,df_mutuos!B:B,Conciliacao!A6)*(-1)</f>
        <v>0</v>
      </c>
      <c r="K6" s="10">
        <f>SUMIFS(df_extratos!I:I,df_extratos!F:F,Conciliacao!BB6,df_extratos!G:G,"DEBITO")+SUMIFS(df_extratos!I:I,df_extratos!F:F,Conciliacao!A6,df_extratos!G:G,"DEBITO")+SUMIFS(df_extratos!I:I,df_extratos!F:F,Conciliacao!BC6,df_extratos!G:G,"DEBITO")</f>
        <v>0</v>
      </c>
      <c r="L6" s="11">
        <f t="shared" si="1"/>
        <v>0</v>
      </c>
      <c r="M6" s="25">
        <f>SUMIFS(df_ajustes_conciliaco!D:D,df_ajustes_conciliaco!C:C,Conciliacao!A6)</f>
        <v>0</v>
      </c>
      <c r="N6" s="22">
        <f t="shared" si="2"/>
        <v>0</v>
      </c>
      <c r="BB6" s="20">
        <v>45662.5</v>
      </c>
      <c r="BC6" s="20">
        <v>45662.125</v>
      </c>
    </row>
    <row r="7" spans="1:55" x14ac:dyDescent="0.3">
      <c r="A7" s="5">
        <f t="shared" si="3"/>
        <v>45663</v>
      </c>
      <c r="B7" s="3">
        <f>-SUMIFS(df_extrato_zig!G:G,df_extrato_zig!E:E,Conciliacao!A7,df_extrato_zig!D:D,"Saque")-SUMIFS(df_extrato_zig!G:G,df_extrato_zig!E:E,Conciliacao!A7,df_extrato_zig!D:D,"Antecipação")</f>
        <v>147088.9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301604.92</v>
      </c>
      <c r="E7" s="6">
        <f>SUMIFS(df_mutuos!H:H,df_mutuos!B:B,Conciliacao!A7)</f>
        <v>0</v>
      </c>
      <c r="F7" s="7">
        <f>SUMIFS(df_extratos!I:I,df_extratos!F:F,Conciliacao!BB7,df_extratos!G:G,"CREDITO")+SUMIFS(df_extratos!I:I,df_extratos!F:F,Conciliacao!A7,df_extratos!G:G,"CREDITO")+SUMIFS(df_extratos!I:I,df_extratos!F:F,Conciliacao!BC7,df_extratos!G:G,"CREDITO")</f>
        <v>448693.82</v>
      </c>
      <c r="G7" s="9">
        <f t="shared" si="0"/>
        <v>0</v>
      </c>
      <c r="H7" s="4">
        <f>SUMIFS(df_blueme_sem_parcelamento!E:E,df_blueme_sem_parcelamento!H:H,Conciliacao!A7,df_blueme_sem_parcelamento!D:D,"&lt;&gt;ZIGPAY LTDAS -ME")*(-1)</f>
        <v>-91413.250000000015</v>
      </c>
      <c r="I7" s="4">
        <f>SUMIFS(df_blueme_com_parcelamento!J:J,df_blueme_com_parcelamento!M:M,Conciliacao!A7)*(-1)</f>
        <v>-16459.09</v>
      </c>
      <c r="J7" s="8">
        <f>SUMIFS(df_mutuos!I:I,df_mutuos!B:B,Conciliacao!A7)*(-1)</f>
        <v>0</v>
      </c>
      <c r="K7" s="10">
        <f>SUMIFS(df_extratos!I:I,df_extratos!F:F,Conciliacao!BB7,df_extratos!G:G,"DEBITO")+SUMIFS(df_extratos!I:I,df_extratos!F:F,Conciliacao!A7,df_extratos!G:G,"DEBITO")+SUMIFS(df_extratos!I:I,df_extratos!F:F,Conciliacao!BC7,df_extratos!G:G,"DEBITO")</f>
        <v>-107872.34</v>
      </c>
      <c r="L7" s="11">
        <f t="shared" si="1"/>
        <v>0</v>
      </c>
      <c r="M7" s="25">
        <f>SUMIFS(df_ajustes_conciliaco!D:D,df_ajustes_conciliaco!C:C,Conciliacao!A7)</f>
        <v>0</v>
      </c>
      <c r="N7" s="22">
        <f t="shared" si="2"/>
        <v>0</v>
      </c>
      <c r="BB7" s="20">
        <v>45663.5</v>
      </c>
      <c r="BC7" s="20">
        <v>45663.125</v>
      </c>
    </row>
    <row r="8" spans="1:55" x14ac:dyDescent="0.3">
      <c r="A8" s="5">
        <f t="shared" si="3"/>
        <v>45664</v>
      </c>
      <c r="B8" s="3">
        <f>-SUMIFS(df_extrato_zig!G:G,df_extrato_zig!E:E,Conciliacao!A8,df_extrato_zig!D:D,"Saque")-SUMIFS(df_extrato_zig!G:G,df_extrato_zig!E:E,Conciliacao!A8,df_extrato_zig!D:D,"Antecipação")</f>
        <v>0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195.19</v>
      </c>
      <c r="E8" s="6">
        <f>SUMIFS(df_mutuos!H:H,df_mutuos!B:B,Conciliacao!A8)</f>
        <v>0</v>
      </c>
      <c r="F8" s="7">
        <f>SUMIFS(df_extratos!I:I,df_extratos!F:F,Conciliacao!BB8,df_extratos!G:G,"CREDITO")+SUMIFS(df_extratos!I:I,df_extratos!F:F,Conciliacao!A8,df_extratos!G:G,"CREDITO")+SUMIFS(df_extratos!I:I,df_extratos!F:F,Conciliacao!BC8,df_extratos!G:G,"CREDITO")</f>
        <v>195.19</v>
      </c>
      <c r="G8" s="9">
        <f t="shared" si="0"/>
        <v>0</v>
      </c>
      <c r="H8" s="4">
        <f>SUMIFS(df_blueme_sem_parcelamento!E:E,df_blueme_sem_parcelamento!H:H,Conciliacao!A8,df_blueme_sem_parcelamento!D:D,"&lt;&gt;ZIGPAY LTDAS -ME")*(-1)</f>
        <v>-180000</v>
      </c>
      <c r="I8" s="4">
        <f>SUMIFS(df_blueme_com_parcelamento!J:J,df_blueme_com_parcelamento!M:M,Conciliacao!A8)*(-1)</f>
        <v>0</v>
      </c>
      <c r="J8" s="8">
        <f>SUMIFS(df_mutuos!I:I,df_mutuos!B:B,Conciliacao!A8)*(-1)</f>
        <v>0</v>
      </c>
      <c r="K8" s="10">
        <f>SUMIFS(df_extratos!I:I,df_extratos!F:F,Conciliacao!BB8,df_extratos!G:G,"DEBITO")+SUMIFS(df_extratos!I:I,df_extratos!F:F,Conciliacao!A8,df_extratos!G:G,"DEBITO")+SUMIFS(df_extratos!I:I,df_extratos!F:F,Conciliacao!BC8,df_extratos!G:G,"DEBITO")</f>
        <v>-180000</v>
      </c>
      <c r="L8" s="11">
        <f t="shared" si="1"/>
        <v>0</v>
      </c>
      <c r="M8" s="25">
        <f>SUMIFS(df_ajustes_conciliaco!D:D,df_ajustes_conciliaco!C:C,Conciliacao!A8)</f>
        <v>0</v>
      </c>
      <c r="N8" s="22">
        <f t="shared" si="2"/>
        <v>0</v>
      </c>
      <c r="BB8" s="20">
        <v>45664.5</v>
      </c>
      <c r="BC8" s="20">
        <v>45664.125</v>
      </c>
    </row>
    <row r="9" spans="1:55" x14ac:dyDescent="0.3">
      <c r="A9" s="5">
        <f t="shared" si="3"/>
        <v>45665</v>
      </c>
      <c r="B9" s="3">
        <f>-SUMIFS(df_extrato_zig!G:G,df_extrato_zig!E:E,Conciliacao!A9,df_extrato_zig!D:D,"Saque")-SUMIFS(df_extrato_zig!G:G,df_extrato_zig!E:E,Conciliacao!A9,df_extrato_zig!D:D,"Antecipação")</f>
        <v>0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0</v>
      </c>
      <c r="E9" s="6">
        <f>SUMIFS(df_mutuos!H:H,df_mutuos!B:B,Conciliacao!A9)</f>
        <v>0</v>
      </c>
      <c r="F9" s="7">
        <f>SUMIFS(df_extratos!I:I,df_extratos!F:F,Conciliacao!BB9,df_extratos!G:G,"CREDITO")+SUMIFS(df_extratos!I:I,df_extratos!F:F,Conciliacao!A9,df_extratos!G:G,"CREDITO")+SUMIFS(df_extratos!I:I,df_extratos!F:F,Conciliacao!BC9,df_extratos!G:G,"CREDITO")</f>
        <v>8140</v>
      </c>
      <c r="G9" s="9">
        <f t="shared" si="0"/>
        <v>8140</v>
      </c>
      <c r="H9" s="4">
        <f>SUMIFS(df_blueme_sem_parcelamento!E:E,df_blueme_sem_parcelamento!H:H,Conciliacao!A9,df_blueme_sem_parcelamento!D:D,"&lt;&gt;ZIGPAY LTDAS -ME")*(-1)</f>
        <v>-198117.01</v>
      </c>
      <c r="I9" s="4">
        <f>SUMIFS(df_blueme_com_parcelamento!J:J,df_blueme_com_parcelamento!M:M,Conciliacao!A9)*(-1)</f>
        <v>-1941.76</v>
      </c>
      <c r="J9" s="8">
        <f>SUMIFS(df_mutuos!I:I,df_mutuos!B:B,Conciliacao!A9)*(-1)</f>
        <v>0</v>
      </c>
      <c r="K9" s="10">
        <f>SUMIFS(df_extratos!I:I,df_extratos!F:F,Conciliacao!BB9,df_extratos!G:G,"DEBITO")+SUMIFS(df_extratos!I:I,df_extratos!F:F,Conciliacao!A9,df_extratos!G:G,"DEBITO")+SUMIFS(df_extratos!I:I,df_extratos!F:F,Conciliacao!BC9,df_extratos!G:G,"DEBITO")</f>
        <v>-208198.76999999976</v>
      </c>
      <c r="L9" s="11">
        <f t="shared" si="1"/>
        <v>-8139.9999999997381</v>
      </c>
      <c r="M9" s="25">
        <f>SUMIFS(df_ajustes_conciliaco!D:D,df_ajustes_conciliaco!C:C,Conciliacao!A9)</f>
        <v>0</v>
      </c>
      <c r="N9" s="22">
        <f t="shared" si="2"/>
        <v>2.6193447411060333E-10</v>
      </c>
      <c r="BB9" s="20">
        <v>45665.5</v>
      </c>
      <c r="BC9" s="20">
        <v>45665.125</v>
      </c>
    </row>
    <row r="10" spans="1:55" x14ac:dyDescent="0.3">
      <c r="A10" s="5">
        <f t="shared" si="3"/>
        <v>45666</v>
      </c>
      <c r="B10" s="3">
        <f>-SUMIFS(df_extrato_zig!G:G,df_extrato_zig!E:E,Conciliacao!A10,df_extrato_zig!D:D,"Saque")-SUMIFS(df_extrato_zig!G:G,df_extrato_zig!E:E,Conciliacao!A10,df_extrato_zig!D:D,"Antecipação")</f>
        <v>0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158.5</v>
      </c>
      <c r="E10" s="6">
        <f>SUMIFS(df_mutuos!H:H,df_mutuos!B:B,Conciliacao!A10)</f>
        <v>0</v>
      </c>
      <c r="F10" s="7">
        <f>SUMIFS(df_extratos!I:I,df_extratos!F:F,Conciliacao!BB10,df_extratos!G:G,"CREDITO")+SUMIFS(df_extratos!I:I,df_extratos!F:F,Conciliacao!A10,df_extratos!G:G,"CREDITO")+SUMIFS(df_extratos!I:I,df_extratos!F:F,Conciliacao!BC10,df_extratos!G:G,"CREDITO")</f>
        <v>1128.5</v>
      </c>
      <c r="G10" s="9">
        <f t="shared" si="0"/>
        <v>970</v>
      </c>
      <c r="H10" s="4">
        <f>SUMIFS(df_blueme_sem_parcelamento!E:E,df_blueme_sem_parcelamento!H:H,Conciliacao!A10,df_blueme_sem_parcelamento!D:D,"&lt;&gt;ZIGPAY LTDAS -ME")*(-1)</f>
        <v>-161380.60999999999</v>
      </c>
      <c r="I10" s="4">
        <f>SUMIFS(df_blueme_com_parcelamento!J:J,df_blueme_com_parcelamento!M:M,Conciliacao!A10)*(-1)</f>
        <v>0</v>
      </c>
      <c r="J10" s="8">
        <f>SUMIFS(df_mutuos!I:I,df_mutuos!B:B,Conciliacao!A10)*(-1)</f>
        <v>0</v>
      </c>
      <c r="K10" s="10">
        <f>SUMIFS(df_extratos!I:I,df_extratos!F:F,Conciliacao!BB10,df_extratos!G:G,"DEBITO")+SUMIFS(df_extratos!I:I,df_extratos!F:F,Conciliacao!A10,df_extratos!G:G,"DEBITO")+SUMIFS(df_extratos!I:I,df_extratos!F:F,Conciliacao!BC10,df_extratos!G:G,"DEBITO")</f>
        <v>-161380.60999999999</v>
      </c>
      <c r="L10" s="11">
        <f t="shared" si="1"/>
        <v>0</v>
      </c>
      <c r="M10" s="25">
        <f>SUMIFS(df_ajustes_conciliaco!D:D,df_ajustes_conciliaco!C:C,Conciliacao!A10)</f>
        <v>970</v>
      </c>
      <c r="N10" s="22">
        <f t="shared" si="2"/>
        <v>0</v>
      </c>
      <c r="BB10" s="20">
        <v>45666.5</v>
      </c>
      <c r="BC10" s="20">
        <v>45666.125</v>
      </c>
    </row>
    <row r="11" spans="1:55" x14ac:dyDescent="0.3">
      <c r="A11" s="5">
        <f t="shared" si="3"/>
        <v>45667</v>
      </c>
      <c r="B11" s="3">
        <f>-SUMIFS(df_extrato_zig!G:G,df_extrato_zig!E:E,Conciliacao!A11,df_extrato_zig!D:D,"Saque")-SUMIFS(df_extrato_zig!G:G,df_extrato_zig!E:E,Conciliacao!A11,df_extrato_zig!D:D,"Antecipação")</f>
        <v>0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2754.66</v>
      </c>
      <c r="E11" s="6">
        <f>SUMIFS(df_mutuos!H:H,df_mutuos!B:B,Conciliacao!A11)</f>
        <v>0</v>
      </c>
      <c r="F11" s="7">
        <f>SUMIFS(df_extratos!I:I,df_extratos!F:F,Conciliacao!BB11,df_extratos!G:G,"CREDITO")+SUMIFS(df_extratos!I:I,df_extratos!F:F,Conciliacao!A11,df_extratos!G:G,"CREDITO")+SUMIFS(df_extratos!I:I,df_extratos!F:F,Conciliacao!BC11,df_extratos!G:G,"CREDITO")</f>
        <v>4384.66</v>
      </c>
      <c r="G11" s="9">
        <f t="shared" si="0"/>
        <v>1630</v>
      </c>
      <c r="H11" s="4">
        <f>SUMIFS(df_blueme_sem_parcelamento!E:E,df_blueme_sem_parcelamento!H:H,Conciliacao!A11,df_blueme_sem_parcelamento!D:D,"&lt;&gt;ZIGPAY LTDAS -ME")*(-1)</f>
        <v>0</v>
      </c>
      <c r="I11" s="4">
        <f>SUMIFS(df_blueme_com_parcelamento!J:J,df_blueme_com_parcelamento!M:M,Conciliacao!A11)*(-1)</f>
        <v>0</v>
      </c>
      <c r="J11" s="8">
        <f>SUMIFS(df_mutuos!I:I,df_mutuos!B:B,Conciliacao!A11)*(-1)</f>
        <v>0</v>
      </c>
      <c r="K11" s="10">
        <f>SUMIFS(df_extratos!I:I,df_extratos!F:F,Conciliacao!BB11,df_extratos!G:G,"DEBITO")+SUMIFS(df_extratos!I:I,df_extratos!F:F,Conciliacao!A11,df_extratos!G:G,"DEBITO")+SUMIFS(df_extratos!I:I,df_extratos!F:F,Conciliacao!BC11,df_extratos!G:G,"DEBITO")</f>
        <v>0</v>
      </c>
      <c r="L11" s="11">
        <f t="shared" si="1"/>
        <v>0</v>
      </c>
      <c r="M11" s="25">
        <f>SUMIFS(df_ajustes_conciliaco!D:D,df_ajustes_conciliaco!C:C,Conciliacao!A11)</f>
        <v>1630</v>
      </c>
      <c r="N11" s="22">
        <f t="shared" si="2"/>
        <v>0</v>
      </c>
      <c r="BB11" s="20">
        <v>45667.5</v>
      </c>
      <c r="BC11" s="20">
        <v>45667.125</v>
      </c>
    </row>
    <row r="12" spans="1:55" x14ac:dyDescent="0.3">
      <c r="A12" s="5">
        <f t="shared" si="3"/>
        <v>45668</v>
      </c>
      <c r="B12" s="3">
        <f>-SUMIFS(df_extrato_zig!G:G,df_extrato_zig!E:E,Conciliacao!A12,df_extrato_zig!D:D,"Saque")-SUMIFS(df_extrato_zig!G:G,df_extrato_zig!E:E,Conciliacao!A12,df_extrato_zig!D:D,"Antecipação")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SUMIFS(df_mutuos!H:H,df_mutuos!B:B,Conciliacao!A12)</f>
        <v>0</v>
      </c>
      <c r="F12" s="7">
        <f>SUMIFS(df_extratos!I:I,df_extratos!F:F,Conciliacao!BB12,df_extratos!G:G,"CREDITO")+SUMIFS(df_extratos!I:I,df_extratos!F:F,Conciliacao!A12,df_extratos!G:G,"CREDITO")+SUMIFS(df_extratos!I:I,df_extratos!F:F,Conciliacao!BC12,df_extratos!G:G,"CREDITO")</f>
        <v>0</v>
      </c>
      <c r="G12" s="9">
        <f t="shared" si="0"/>
        <v>0</v>
      </c>
      <c r="H12" s="4">
        <f>SUMIFS(df_blueme_sem_parcelamento!E:E,df_blueme_sem_parcelamento!H:H,Conciliacao!A12,df_blueme_sem_parcelamento!D:D,"&lt;&gt;ZIGPAY LTDAS -ME")*(-1)</f>
        <v>0</v>
      </c>
      <c r="I12" s="4">
        <f>SUMIFS(df_blueme_com_parcelamento!J:J,df_blueme_com_parcelamento!M:M,Conciliacao!A12)*(-1)</f>
        <v>0</v>
      </c>
      <c r="J12" s="8">
        <f>SUMIFS(df_mutuos!I:I,df_mutuos!B:B,Conciliacao!A12)*(-1)</f>
        <v>0</v>
      </c>
      <c r="K12" s="10">
        <f>SUMIFS(df_extratos!I:I,df_extratos!F:F,Conciliacao!BB12,df_extratos!G:G,"DEBITO")+SUMIFS(df_extratos!I:I,df_extratos!F:F,Conciliacao!A12,df_extratos!G:G,"DEBITO")+SUMIFS(df_extratos!I:I,df_extratos!F:F,Conciliacao!BC12,df_extratos!G:G,"DEBITO")</f>
        <v>0</v>
      </c>
      <c r="L12" s="11">
        <f t="shared" si="1"/>
        <v>0</v>
      </c>
      <c r="M12" s="25">
        <f>SUMIFS(df_ajustes_conciliaco!D:D,df_ajustes_conciliaco!C:C,Conciliacao!A12)</f>
        <v>0</v>
      </c>
      <c r="N12" s="22">
        <f t="shared" si="2"/>
        <v>0</v>
      </c>
      <c r="BB12" s="20">
        <v>45668.5</v>
      </c>
      <c r="BC12" s="20">
        <v>45668.125</v>
      </c>
    </row>
    <row r="13" spans="1:55" x14ac:dyDescent="0.3">
      <c r="A13" s="5">
        <f t="shared" si="3"/>
        <v>45669</v>
      </c>
      <c r="B13" s="3">
        <f>-SUMIFS(df_extrato_zig!G:G,df_extrato_zig!E:E,Conciliacao!A13,df_extrato_zig!D:D,"Saque")-SUMIFS(df_extrato_zig!G:G,df_extrato_zig!E:E,Conciliacao!A13,df_extrato_zig!D:D,"Antecipação")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SUMIFS(df_mutuos!H:H,df_mutuos!B:B,Conciliacao!A13)</f>
        <v>0</v>
      </c>
      <c r="F13" s="7">
        <f>SUMIFS(df_extratos!I:I,df_extratos!F:F,Conciliacao!BB13,df_extratos!G:G,"CREDITO")+SUMIFS(df_extratos!I:I,df_extratos!F:F,Conciliacao!A13,df_extratos!G:G,"CREDITO")+SUMIFS(df_extratos!I:I,df_extratos!F:F,Conciliacao!BC13,df_extratos!G:G,"CREDITO")</f>
        <v>0</v>
      </c>
      <c r="G13" s="9">
        <f t="shared" si="0"/>
        <v>0</v>
      </c>
      <c r="H13" s="4">
        <f>SUMIFS(df_blueme_sem_parcelamento!E:E,df_blueme_sem_parcelamento!H:H,Conciliacao!A13,df_blueme_sem_parcelamento!D:D,"&lt;&gt;ZIGPAY LTDAS -ME")*(-1)</f>
        <v>0</v>
      </c>
      <c r="I13" s="4">
        <f>SUMIFS(df_blueme_com_parcelamento!J:J,df_blueme_com_parcelamento!M:M,Conciliacao!A13)*(-1)</f>
        <v>0</v>
      </c>
      <c r="J13" s="8">
        <f>SUMIFS(df_mutuos!I:I,df_mutuos!B:B,Conciliacao!A13)*(-1)</f>
        <v>0</v>
      </c>
      <c r="K13" s="10">
        <f>SUMIFS(df_extratos!I:I,df_extratos!F:F,Conciliacao!BB13,df_extratos!G:G,"DEBITO")+SUMIFS(df_extratos!I:I,df_extratos!F:F,Conciliacao!A13,df_extratos!G:G,"DEBITO")+SUMIFS(df_extratos!I:I,df_extratos!F:F,Conciliacao!BC13,df_extratos!G:G,"DEBITO")</f>
        <v>0</v>
      </c>
      <c r="L13" s="11">
        <f t="shared" si="1"/>
        <v>0</v>
      </c>
      <c r="M13" s="25">
        <f>SUMIFS(df_ajustes_conciliaco!D:D,df_ajustes_conciliaco!C:C,Conciliacao!A13)</f>
        <v>0</v>
      </c>
      <c r="N13" s="22">
        <f t="shared" si="2"/>
        <v>0</v>
      </c>
      <c r="BB13" s="20">
        <v>45669.5</v>
      </c>
      <c r="BC13" s="20">
        <v>45669.125</v>
      </c>
    </row>
    <row r="14" spans="1:55" x14ac:dyDescent="0.3">
      <c r="A14" s="5">
        <f t="shared" si="3"/>
        <v>45670</v>
      </c>
      <c r="B14" s="3">
        <f>-SUMIFS(df_extrato_zig!G:G,df_extrato_zig!E:E,Conciliacao!A14,df_extrato_zig!D:D,"Saque")-SUMIFS(df_extrato_zig!G:G,df_extrato_zig!E:E,Conciliacao!A14,df_extrato_zig!D:D,"Antecipação")</f>
        <v>223470.34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71.209999999999994</v>
      </c>
      <c r="E14" s="6">
        <f>SUMIFS(df_mutuos!H:H,df_mutuos!B:B,Conciliacao!A14)</f>
        <v>0</v>
      </c>
      <c r="F14" s="7">
        <f>SUMIFS(df_extratos!I:I,df_extratos!F:F,Conciliacao!BB14,df_extratos!G:G,"CREDITO")+SUMIFS(df_extratos!I:I,df_extratos!F:F,Conciliacao!A14,df_extratos!G:G,"CREDITO")+SUMIFS(df_extratos!I:I,df_extratos!F:F,Conciliacao!BC14,df_extratos!G:G,"CREDITO")</f>
        <v>226098.55</v>
      </c>
      <c r="G14" s="9">
        <f t="shared" si="0"/>
        <v>2557</v>
      </c>
      <c r="H14" s="4">
        <f>SUMIFS(df_blueme_sem_parcelamento!E:E,df_blueme_sem_parcelamento!H:H,Conciliacao!A14,df_blueme_sem_parcelamento!D:D,"&lt;&gt;ZIGPAY LTDAS -ME")*(-1)</f>
        <v>-35410.910000000003</v>
      </c>
      <c r="I14" s="4">
        <f>SUMIFS(df_blueme_com_parcelamento!J:J,df_blueme_com_parcelamento!M:M,Conciliacao!A14)*(-1)</f>
        <v>-8762.5400000000009</v>
      </c>
      <c r="J14" s="8">
        <f>SUMIFS(df_mutuos!I:I,df_mutuos!B:B,Conciliacao!A14)*(-1)</f>
        <v>0</v>
      </c>
      <c r="K14" s="10">
        <f>SUMIFS(df_extratos!I:I,df_extratos!F:F,Conciliacao!BB14,df_extratos!G:G,"DEBITO")+SUMIFS(df_extratos!I:I,df_extratos!F:F,Conciliacao!A14,df_extratos!G:G,"DEBITO")+SUMIFS(df_extratos!I:I,df_extratos!F:F,Conciliacao!BC14,df_extratos!G:G,"DEBITO")</f>
        <v>-44173.450000000004</v>
      </c>
      <c r="L14" s="11">
        <f t="shared" si="1"/>
        <v>0</v>
      </c>
      <c r="M14" s="25">
        <f>SUMIFS(df_ajustes_conciliaco!D:D,df_ajustes_conciliaco!C:C,Conciliacao!A14)</f>
        <v>2557</v>
      </c>
      <c r="N14" s="22">
        <f t="shared" si="2"/>
        <v>0</v>
      </c>
      <c r="BB14" s="20">
        <v>45670.5</v>
      </c>
      <c r="BC14" s="20">
        <v>45670.125</v>
      </c>
    </row>
    <row r="15" spans="1:55" x14ac:dyDescent="0.3">
      <c r="A15" s="5">
        <f t="shared" si="3"/>
        <v>45671</v>
      </c>
      <c r="B15" s="3">
        <f>-SUMIFS(df_extrato_zig!G:G,df_extrato_zig!E:E,Conciliacao!A15,df_extrato_zig!D:D,"Saque")-SUMIFS(df_extrato_zig!G:G,df_extrato_zig!E:E,Conciliacao!A15,df_extrato_zig!D:D,"Antecipação")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285.09000000000003</v>
      </c>
      <c r="E15" s="6">
        <f>SUMIFS(df_mutuos!H:H,df_mutuos!B:B,Conciliacao!A15)</f>
        <v>0</v>
      </c>
      <c r="F15" s="7">
        <f>SUMIFS(df_extratos!I:I,df_extratos!F:F,Conciliacao!BB15,df_extratos!G:G,"CREDITO")+SUMIFS(df_extratos!I:I,df_extratos!F:F,Conciliacao!A15,df_extratos!G:G,"CREDITO")+SUMIFS(df_extratos!I:I,df_extratos!F:F,Conciliacao!BC15,df_extratos!G:G,"CREDITO")</f>
        <v>285.09000000000003</v>
      </c>
      <c r="G15" s="9">
        <f t="shared" si="0"/>
        <v>0</v>
      </c>
      <c r="H15" s="4">
        <f>SUMIFS(df_blueme_sem_parcelamento!E:E,df_blueme_sem_parcelamento!H:H,Conciliacao!A15,df_blueme_sem_parcelamento!D:D,"&lt;&gt;ZIGPAY LTDAS -ME")*(-1)</f>
        <v>-3546</v>
      </c>
      <c r="I15" s="4">
        <f>SUMIFS(df_blueme_com_parcelamento!J:J,df_blueme_com_parcelamento!M:M,Conciliacao!A15)*(-1)</f>
        <v>0</v>
      </c>
      <c r="J15" s="8">
        <f>SUMIFS(df_mutuos!I:I,df_mutuos!B:B,Conciliacao!A15)*(-1)</f>
        <v>0</v>
      </c>
      <c r="K15" s="10">
        <f>SUMIFS(df_extratos!I:I,df_extratos!F:F,Conciliacao!BB15,df_extratos!G:G,"DEBITO")+SUMIFS(df_extratos!I:I,df_extratos!F:F,Conciliacao!A15,df_extratos!G:G,"DEBITO")+SUMIFS(df_extratos!I:I,df_extratos!F:F,Conciliacao!BC15,df_extratos!G:G,"DEBITO")</f>
        <v>-3546</v>
      </c>
      <c r="L15" s="11">
        <f t="shared" si="1"/>
        <v>0</v>
      </c>
      <c r="M15" s="25">
        <f>SUMIFS(df_ajustes_conciliaco!D:D,df_ajustes_conciliaco!C:C,Conciliacao!A15)</f>
        <v>0</v>
      </c>
      <c r="N15" s="22">
        <f t="shared" si="2"/>
        <v>0</v>
      </c>
      <c r="BB15" s="20">
        <v>45671.5</v>
      </c>
      <c r="BC15" s="20">
        <v>45671.125</v>
      </c>
    </row>
    <row r="16" spans="1:55" x14ac:dyDescent="0.3">
      <c r="A16" s="5">
        <f t="shared" si="3"/>
        <v>45672</v>
      </c>
      <c r="B16" s="3">
        <f>-SUMIFS(df_extrato_zig!G:G,df_extrato_zig!E:E,Conciliacao!A16,df_extrato_zig!D:D,"Saque")-SUMIFS(df_extrato_zig!G:G,df_extrato_zig!E:E,Conciliacao!A16,df_extrato_zig!D:D,"Antecipação")</f>
        <v>0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729.66</v>
      </c>
      <c r="E16" s="6">
        <f>SUMIFS(df_mutuos!H:H,df_mutuos!B:B,Conciliacao!A16)</f>
        <v>0</v>
      </c>
      <c r="F16" s="7">
        <f>SUMIFS(df_extratos!I:I,df_extratos!F:F,Conciliacao!BB16,df_extratos!G:G,"CREDITO")+SUMIFS(df_extratos!I:I,df_extratos!F:F,Conciliacao!A16,df_extratos!G:G,"CREDITO")+SUMIFS(df_extratos!I:I,df_extratos!F:F,Conciliacao!BC16,df_extratos!G:G,"CREDITO")</f>
        <v>729.66</v>
      </c>
      <c r="G16" s="9">
        <f t="shared" si="0"/>
        <v>0</v>
      </c>
      <c r="H16" s="4">
        <f>SUMIFS(df_blueme_sem_parcelamento!E:E,df_blueme_sem_parcelamento!H:H,Conciliacao!A16,df_blueme_sem_parcelamento!D:D,"&lt;&gt;ZIGPAY LTDAS -ME")*(-1)</f>
        <v>-28265.11</v>
      </c>
      <c r="I16" s="4">
        <f>SUMIFS(df_blueme_com_parcelamento!J:J,df_blueme_com_parcelamento!M:M,Conciliacao!A16)*(-1)</f>
        <v>-2750.37</v>
      </c>
      <c r="J16" s="8">
        <f>SUMIFS(df_mutuos!I:I,df_mutuos!B:B,Conciliacao!A16)*(-1)</f>
        <v>0</v>
      </c>
      <c r="K16" s="10">
        <f>SUMIFS(df_extratos!I:I,df_extratos!F:F,Conciliacao!BB16,df_extratos!G:G,"DEBITO")+SUMIFS(df_extratos!I:I,df_extratos!F:F,Conciliacao!A16,df_extratos!G:G,"DEBITO")+SUMIFS(df_extratos!I:I,df_extratos!F:F,Conciliacao!BC16,df_extratos!G:G,"DEBITO")</f>
        <v>-31015.48</v>
      </c>
      <c r="L16" s="11">
        <f t="shared" si="1"/>
        <v>0</v>
      </c>
      <c r="M16" s="25">
        <f>SUMIFS(df_ajustes_conciliaco!D:D,df_ajustes_conciliaco!C:C,Conciliacao!A16)</f>
        <v>0</v>
      </c>
      <c r="N16" s="22">
        <f t="shared" si="2"/>
        <v>0</v>
      </c>
      <c r="BB16" s="20">
        <v>45672.5</v>
      </c>
      <c r="BC16" s="20">
        <v>45672.125</v>
      </c>
    </row>
    <row r="17" spans="1:55" x14ac:dyDescent="0.3">
      <c r="A17" s="5">
        <f t="shared" si="3"/>
        <v>45673</v>
      </c>
      <c r="B17" s="3">
        <f>-SUMIFS(df_extrato_zig!G:G,df_extrato_zig!E:E,Conciliacao!A17,df_extrato_zig!D:D,"Saque")-SUMIFS(df_extrato_zig!G:G,df_extrato_zig!E:E,Conciliacao!A17,df_extrato_zig!D:D,"Antecipação")</f>
        <v>0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256.64999999999998</v>
      </c>
      <c r="E17" s="6">
        <f>SUMIFS(df_mutuos!H:H,df_mutuos!B:B,Conciliacao!A17)</f>
        <v>0</v>
      </c>
      <c r="F17" s="7">
        <f>SUMIFS(df_extratos!I:I,df_extratos!F:F,Conciliacao!BB17,df_extratos!G:G,"CREDITO")+SUMIFS(df_extratos!I:I,df_extratos!F:F,Conciliacao!A17,df_extratos!G:G,"CREDITO")+SUMIFS(df_extratos!I:I,df_extratos!F:F,Conciliacao!BC17,df_extratos!G:G,"CREDITO")</f>
        <v>256.64999999999998</v>
      </c>
      <c r="G17" s="9">
        <f t="shared" si="0"/>
        <v>0</v>
      </c>
      <c r="H17" s="4">
        <f>SUMIFS(df_blueme_sem_parcelamento!E:E,df_blueme_sem_parcelamento!H:H,Conciliacao!A17,df_blueme_sem_parcelamento!D:D,"&lt;&gt;ZIGPAY LTDAS -ME")*(-1)</f>
        <v>0</v>
      </c>
      <c r="I17" s="4">
        <f>SUMIFS(df_blueme_com_parcelamento!J:J,df_blueme_com_parcelamento!M:M,Conciliacao!A17)*(-1)</f>
        <v>0</v>
      </c>
      <c r="J17" s="8">
        <f>SUMIFS(df_mutuos!I:I,df_mutuos!B:B,Conciliacao!A17)*(-1)</f>
        <v>0</v>
      </c>
      <c r="K17" s="10">
        <f>SUMIFS(df_extratos!I:I,df_extratos!F:F,Conciliacao!BB17,df_extratos!G:G,"DEBITO")+SUMIFS(df_extratos!I:I,df_extratos!F:F,Conciliacao!A17,df_extratos!G:G,"DEBITO")+SUMIFS(df_extratos!I:I,df_extratos!F:F,Conciliacao!BC17,df_extratos!G:G,"DEBITO")</f>
        <v>0</v>
      </c>
      <c r="L17" s="11">
        <f t="shared" si="1"/>
        <v>0</v>
      </c>
      <c r="M17" s="25">
        <f>SUMIFS(df_ajustes_conciliaco!D:D,df_ajustes_conciliaco!C:C,Conciliacao!A17)</f>
        <v>0</v>
      </c>
      <c r="N17" s="22">
        <f t="shared" si="2"/>
        <v>0</v>
      </c>
      <c r="BB17" s="20">
        <v>45673.5</v>
      </c>
      <c r="BC17" s="20">
        <v>45673.125</v>
      </c>
    </row>
    <row r="18" spans="1:55" x14ac:dyDescent="0.3">
      <c r="A18" s="5">
        <f t="shared" si="3"/>
        <v>45674</v>
      </c>
      <c r="B18" s="3">
        <f>-SUMIFS(df_extrato_zig!G:G,df_extrato_zig!E:E,Conciliacao!A18,df_extrato_zig!D:D,"Saque")-SUMIFS(df_extrato_zig!G:G,df_extrato_zig!E:E,Conciliacao!A18,df_extrato_zig!D:D,"Antecipação")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16535.02</v>
      </c>
      <c r="E18" s="6">
        <f>SUMIFS(df_mutuos!H:H,df_mutuos!B:B,Conciliacao!A18)</f>
        <v>0</v>
      </c>
      <c r="F18" s="7">
        <f>SUMIFS(df_extratos!I:I,df_extratos!F:F,Conciliacao!BB18,df_extratos!G:G,"CREDITO")+SUMIFS(df_extratos!I:I,df_extratos!F:F,Conciliacao!A18,df_extratos!G:G,"CREDITO")+SUMIFS(df_extratos!I:I,df_extratos!F:F,Conciliacao!BC18,df_extratos!G:G,"CREDITO")</f>
        <v>19210.02</v>
      </c>
      <c r="G18" s="9">
        <f t="shared" si="0"/>
        <v>2675</v>
      </c>
      <c r="H18" s="4">
        <f>SUMIFS(df_blueme_sem_parcelamento!E:E,df_blueme_sem_parcelamento!H:H,Conciliacao!A18,df_blueme_sem_parcelamento!D:D,"&lt;&gt;ZIGPAY LTDAS -ME")*(-1)</f>
        <v>0</v>
      </c>
      <c r="I18" s="4">
        <f>SUMIFS(df_blueme_com_parcelamento!J:J,df_blueme_com_parcelamento!M:M,Conciliacao!A18)*(-1)</f>
        <v>0</v>
      </c>
      <c r="J18" s="8">
        <f>SUMIFS(df_mutuos!I:I,df_mutuos!B:B,Conciliacao!A18)*(-1)</f>
        <v>0</v>
      </c>
      <c r="K18" s="10">
        <f>SUMIFS(df_extratos!I:I,df_extratos!F:F,Conciliacao!BB18,df_extratos!G:G,"DEBITO")+SUMIFS(df_extratos!I:I,df_extratos!F:F,Conciliacao!A18,df_extratos!G:G,"DEBITO")+SUMIFS(df_extratos!I:I,df_extratos!F:F,Conciliacao!BC18,df_extratos!G:G,"DEBITO")</f>
        <v>0</v>
      </c>
      <c r="L18" s="11">
        <f t="shared" si="1"/>
        <v>0</v>
      </c>
      <c r="M18" s="25">
        <f>SUMIFS(df_ajustes_conciliaco!D:D,df_ajustes_conciliaco!C:C,Conciliacao!A18)</f>
        <v>2675</v>
      </c>
      <c r="N18" s="22">
        <f t="shared" si="2"/>
        <v>0</v>
      </c>
      <c r="BB18" s="20">
        <v>45674.5</v>
      </c>
      <c r="BC18" s="20">
        <v>45674.125</v>
      </c>
    </row>
    <row r="19" spans="1:55" x14ac:dyDescent="0.3">
      <c r="A19" s="5">
        <f t="shared" si="3"/>
        <v>45675</v>
      </c>
      <c r="B19" s="3">
        <f>-SUMIFS(df_extrato_zig!G:G,df_extrato_zig!E:E,Conciliacao!A19,df_extrato_zig!D:D,"Saque")-SUMIFS(df_extrato_zig!G:G,df_extrato_zig!E:E,Conciliacao!A19,df_extrato_zig!D:D,"Antecipação")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SUMIFS(df_mutuos!H:H,df_mutuos!B:B,Conciliacao!A19)</f>
        <v>0</v>
      </c>
      <c r="F19" s="7">
        <f>SUMIFS(df_extratos!I:I,df_extratos!F:F,Conciliacao!BB19,df_extratos!G:G,"CREDITO")+SUMIFS(df_extratos!I:I,df_extratos!F:F,Conciliacao!A19,df_extratos!G:G,"CREDITO")+SUMIFS(df_extratos!I:I,df_extratos!F:F,Conciliacao!BC19,df_extratos!G:G,"CREDITO")</f>
        <v>0</v>
      </c>
      <c r="G19" s="9">
        <f t="shared" si="0"/>
        <v>0</v>
      </c>
      <c r="H19" s="4">
        <f>SUMIFS(df_blueme_sem_parcelamento!E:E,df_blueme_sem_parcelamento!H:H,Conciliacao!A19,df_blueme_sem_parcelamento!D:D,"&lt;&gt;ZIGPAY LTDAS -ME")*(-1)</f>
        <v>0</v>
      </c>
      <c r="I19" s="4">
        <f>SUMIFS(df_blueme_com_parcelamento!J:J,df_blueme_com_parcelamento!M:M,Conciliacao!A19)*(-1)</f>
        <v>0</v>
      </c>
      <c r="J19" s="8">
        <f>SUMIFS(df_mutuos!I:I,df_mutuos!B:B,Conciliacao!A19)*(-1)</f>
        <v>0</v>
      </c>
      <c r="K19" s="10">
        <f>SUMIFS(df_extratos!I:I,df_extratos!F:F,Conciliacao!BB19,df_extratos!G:G,"DEBITO")+SUMIFS(df_extratos!I:I,df_extratos!F:F,Conciliacao!A19,df_extratos!G:G,"DEBITO")+SUMIFS(df_extratos!I:I,df_extratos!F:F,Conciliacao!BC19,df_extratos!G:G,"DEBITO")</f>
        <v>0</v>
      </c>
      <c r="L19" s="11">
        <f t="shared" si="1"/>
        <v>0</v>
      </c>
      <c r="M19" s="25">
        <f>SUMIFS(df_ajustes_conciliaco!D:D,df_ajustes_conciliaco!C:C,Conciliacao!A19)</f>
        <v>0</v>
      </c>
      <c r="N19" s="22">
        <f t="shared" si="2"/>
        <v>0</v>
      </c>
      <c r="BB19" s="20">
        <v>45675.5</v>
      </c>
      <c r="BC19" s="20">
        <v>45675.125</v>
      </c>
    </row>
    <row r="20" spans="1:55" x14ac:dyDescent="0.3">
      <c r="A20" s="5">
        <f t="shared" si="3"/>
        <v>45676</v>
      </c>
      <c r="B20" s="3">
        <f>-SUMIFS(df_extrato_zig!G:G,df_extrato_zig!E:E,Conciliacao!A20,df_extrato_zig!D:D,"Saque")-SUMIFS(df_extrato_zig!G:G,df_extrato_zig!E:E,Conciliacao!A20,df_extrato_zig!D:D,"Antecipação")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SUMIFS(df_mutuos!H:H,df_mutuos!B:B,Conciliacao!A20)</f>
        <v>0</v>
      </c>
      <c r="F20" s="7">
        <f>SUMIFS(df_extratos!I:I,df_extratos!F:F,Conciliacao!BB20,df_extratos!G:G,"CREDITO")+SUMIFS(df_extratos!I:I,df_extratos!F:F,Conciliacao!A20,df_extratos!G:G,"CREDITO")+SUMIFS(df_extratos!I:I,df_extratos!F:F,Conciliacao!BC20,df_extratos!G:G,"CREDITO")</f>
        <v>0</v>
      </c>
      <c r="G20" s="9">
        <f t="shared" si="0"/>
        <v>0</v>
      </c>
      <c r="H20" s="4">
        <f>SUMIFS(df_blueme_sem_parcelamento!E:E,df_blueme_sem_parcelamento!H:H,Conciliacao!A20,df_blueme_sem_parcelamento!D:D,"&lt;&gt;ZIGPAY LTDAS -ME")*(-1)</f>
        <v>0</v>
      </c>
      <c r="I20" s="4">
        <f>SUMIFS(df_blueme_com_parcelamento!J:J,df_blueme_com_parcelamento!M:M,Conciliacao!A20)*(-1)</f>
        <v>0</v>
      </c>
      <c r="J20" s="8">
        <f>SUMIFS(df_mutuos!I:I,df_mutuos!B:B,Conciliacao!A20)*(-1)</f>
        <v>0</v>
      </c>
      <c r="K20" s="10">
        <f>SUMIFS(df_extratos!I:I,df_extratos!F:F,Conciliacao!BB20,df_extratos!G:G,"DEBITO")+SUMIFS(df_extratos!I:I,df_extratos!F:F,Conciliacao!A20,df_extratos!G:G,"DEBITO")+SUMIFS(df_extratos!I:I,df_extratos!F:F,Conciliacao!BC20,df_extratos!G:G,"DEBITO")</f>
        <v>0</v>
      </c>
      <c r="L20" s="11">
        <f t="shared" si="1"/>
        <v>0</v>
      </c>
      <c r="M20" s="25">
        <f>SUMIFS(df_ajustes_conciliaco!D:D,df_ajustes_conciliaco!C:C,Conciliacao!A20)</f>
        <v>0</v>
      </c>
      <c r="N20" s="22">
        <f t="shared" si="2"/>
        <v>0</v>
      </c>
      <c r="BB20" s="20">
        <v>45676.5</v>
      </c>
      <c r="BC20" s="20">
        <v>45676.125</v>
      </c>
    </row>
    <row r="21" spans="1:55" x14ac:dyDescent="0.3">
      <c r="A21" s="5">
        <f t="shared" si="3"/>
        <v>45677</v>
      </c>
      <c r="B21" s="3">
        <f>-SUMIFS(df_extrato_zig!G:G,df_extrato_zig!E:E,Conciliacao!A21,df_extrato_zig!D:D,"Saque")-SUMIFS(df_extrato_zig!G:G,df_extrato_zig!E:E,Conciliacao!A21,df_extrato_zig!D:D,"Antecipação")</f>
        <v>0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0</v>
      </c>
      <c r="E21" s="6">
        <f>SUMIFS(df_mutuos!H:H,df_mutuos!B:B,Conciliacao!A21)</f>
        <v>0</v>
      </c>
      <c r="F21" s="7">
        <f>SUMIFS(df_extratos!I:I,df_extratos!F:F,Conciliacao!BB21,df_extratos!G:G,"CREDITO")+SUMIFS(df_extratos!I:I,df_extratos!F:F,Conciliacao!A21,df_extratos!G:G,"CREDITO")+SUMIFS(df_extratos!I:I,df_extratos!F:F,Conciliacao!BC21,df_extratos!G:G,"CREDITO")</f>
        <v>0</v>
      </c>
      <c r="G21" s="9">
        <f t="shared" si="0"/>
        <v>0</v>
      </c>
      <c r="H21" s="4">
        <f>SUMIFS(df_blueme_sem_parcelamento!E:E,df_blueme_sem_parcelamento!H:H,Conciliacao!A21,df_blueme_sem_parcelamento!D:D,"&lt;&gt;ZIGPAY LTDAS -ME")*(-1)</f>
        <v>0</v>
      </c>
      <c r="I21" s="4">
        <f>SUMIFS(df_blueme_com_parcelamento!J:J,df_blueme_com_parcelamento!M:M,Conciliacao!A21)*(-1)</f>
        <v>0</v>
      </c>
      <c r="J21" s="8">
        <f>SUMIFS(df_mutuos!I:I,df_mutuos!B:B,Conciliacao!A21)*(-1)</f>
        <v>0</v>
      </c>
      <c r="K21" s="10">
        <f>SUMIFS(df_extratos!I:I,df_extratos!F:F,Conciliacao!BB21,df_extratos!G:G,"DEBITO")+SUMIFS(df_extratos!I:I,df_extratos!F:F,Conciliacao!A21,df_extratos!G:G,"DEBITO")+SUMIFS(df_extratos!I:I,df_extratos!F:F,Conciliacao!BC21,df_extratos!G:G,"DEBITO")</f>
        <v>0</v>
      </c>
      <c r="L21" s="11">
        <f t="shared" si="1"/>
        <v>0</v>
      </c>
      <c r="M21" s="25">
        <f>SUMIFS(df_ajustes_conciliaco!D:D,df_ajustes_conciliaco!C:C,Conciliacao!A21)</f>
        <v>0</v>
      </c>
      <c r="N21" s="22">
        <f t="shared" si="2"/>
        <v>0</v>
      </c>
      <c r="BB21" s="20">
        <v>45677.5</v>
      </c>
      <c r="BC21" s="20">
        <v>45677.125</v>
      </c>
    </row>
    <row r="22" spans="1:55" x14ac:dyDescent="0.3">
      <c r="A22" s="5">
        <f t="shared" si="3"/>
        <v>45678</v>
      </c>
      <c r="B22" s="3">
        <f>-SUMIFS(df_extrato_zig!G:G,df_extrato_zig!E:E,Conciliacao!A22,df_extrato_zig!D:D,"Saque")-SUMIFS(df_extrato_zig!G:G,df_extrato_zig!E:E,Conciliacao!A22,df_extrato_zig!D:D,"Antecipação")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SUMIFS(df_mutuos!H:H,df_mutuos!B:B,Conciliacao!A22)</f>
        <v>0</v>
      </c>
      <c r="F22" s="7">
        <f>SUMIFS(df_extratos!I:I,df_extratos!F:F,Conciliacao!BB22,df_extratos!G:G,"CREDITO")+SUMIFS(df_extratos!I:I,df_extratos!F:F,Conciliacao!A22,df_extratos!G:G,"CREDITO")+SUMIFS(df_extratos!I:I,df_extratos!F:F,Conciliacao!BC22,df_extratos!G:G,"CREDITO")</f>
        <v>0</v>
      </c>
      <c r="G22" s="9">
        <f t="shared" si="0"/>
        <v>0</v>
      </c>
      <c r="H22" s="4">
        <f>SUMIFS(df_blueme_sem_parcelamento!E:E,df_blueme_sem_parcelamento!H:H,Conciliacao!A22,df_blueme_sem_parcelamento!D:D,"&lt;&gt;ZIGPAY LTDAS -ME")*(-1)</f>
        <v>0</v>
      </c>
      <c r="I22" s="4">
        <f>SUMIFS(df_blueme_com_parcelamento!J:J,df_blueme_com_parcelamento!M:M,Conciliacao!A22)*(-1)</f>
        <v>0</v>
      </c>
      <c r="J22" s="8">
        <f>SUMIFS(df_mutuos!I:I,df_mutuos!B:B,Conciliacao!A22)*(-1)</f>
        <v>0</v>
      </c>
      <c r="K22" s="10">
        <f>SUMIFS(df_extratos!I:I,df_extratos!F:F,Conciliacao!BB22,df_extratos!G:G,"DEBITO")+SUMIFS(df_extratos!I:I,df_extratos!F:F,Conciliacao!A22,df_extratos!G:G,"DEBITO")+SUMIFS(df_extratos!I:I,df_extratos!F:F,Conciliacao!BC22,df_extratos!G:G,"DEBITO")</f>
        <v>0</v>
      </c>
      <c r="L22" s="11">
        <f t="shared" si="1"/>
        <v>0</v>
      </c>
      <c r="M22" s="25">
        <f>SUMIFS(df_ajustes_conciliaco!D:D,df_ajustes_conciliaco!C:C,Conciliacao!A22)</f>
        <v>0</v>
      </c>
      <c r="N22" s="22">
        <f t="shared" si="2"/>
        <v>0</v>
      </c>
      <c r="BB22" s="20">
        <v>45678.5</v>
      </c>
      <c r="BC22" s="20">
        <v>45678.125</v>
      </c>
    </row>
    <row r="23" spans="1:55" x14ac:dyDescent="0.3">
      <c r="A23" s="5">
        <f t="shared" si="3"/>
        <v>45679</v>
      </c>
      <c r="B23" s="3">
        <f>-SUMIFS(df_extrato_zig!G:G,df_extrato_zig!E:E,Conciliacao!A23,df_extrato_zig!D:D,"Saque")-SUMIFS(df_extrato_zig!G:G,df_extrato_zig!E:E,Conciliacao!A23,df_extrato_zig!D:D,"Antecipação")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SUMIFS(df_mutuos!H:H,df_mutuos!B:B,Conciliacao!A23)</f>
        <v>0</v>
      </c>
      <c r="F23" s="7">
        <f>SUMIFS(df_extratos!I:I,df_extratos!F:F,Conciliacao!BB23,df_extratos!G:G,"CREDITO")+SUMIFS(df_extratos!I:I,df_extratos!F:F,Conciliacao!A23,df_extratos!G:G,"CREDITO")+SUMIFS(df_extratos!I:I,df_extratos!F:F,Conciliacao!BC23,df_extratos!G:G,"CREDITO")</f>
        <v>0</v>
      </c>
      <c r="G23" s="9">
        <f t="shared" si="0"/>
        <v>0</v>
      </c>
      <c r="H23" s="4">
        <f>SUMIFS(df_blueme_sem_parcelamento!E:E,df_blueme_sem_parcelamento!H:H,Conciliacao!A23,df_blueme_sem_parcelamento!D:D,"&lt;&gt;ZIGPAY LTDAS -ME")*(-1)</f>
        <v>0</v>
      </c>
      <c r="I23" s="4">
        <f>SUMIFS(df_blueme_com_parcelamento!J:J,df_blueme_com_parcelamento!M:M,Conciliacao!A23)*(-1)</f>
        <v>0</v>
      </c>
      <c r="J23" s="8">
        <f>SUMIFS(df_mutuos!I:I,df_mutuos!B:B,Conciliacao!A23)*(-1)</f>
        <v>0</v>
      </c>
      <c r="K23" s="10">
        <f>SUMIFS(df_extratos!I:I,df_extratos!F:F,Conciliacao!BB23,df_extratos!G:G,"DEBITO")+SUMIFS(df_extratos!I:I,df_extratos!F:F,Conciliacao!A23,df_extratos!G:G,"DEBITO")+SUMIFS(df_extratos!I:I,df_extratos!F:F,Conciliacao!BC23,df_extratos!G:G,"DEBITO")</f>
        <v>0</v>
      </c>
      <c r="L23" s="11">
        <f t="shared" si="1"/>
        <v>0</v>
      </c>
      <c r="M23" s="25">
        <f>SUMIFS(df_ajustes_conciliaco!D:D,df_ajustes_conciliaco!C:C,Conciliacao!A23)</f>
        <v>0</v>
      </c>
      <c r="N23" s="22">
        <f t="shared" si="2"/>
        <v>0</v>
      </c>
      <c r="BB23" s="20">
        <v>45679.5</v>
      </c>
      <c r="BC23" s="20">
        <v>45679.125</v>
      </c>
    </row>
    <row r="24" spans="1:55" x14ac:dyDescent="0.3">
      <c r="A24" s="5">
        <f t="shared" si="3"/>
        <v>45680</v>
      </c>
      <c r="B24" s="3">
        <f>-SUMIFS(df_extrato_zig!G:G,df_extrato_zig!E:E,Conciliacao!A24,df_extrato_zig!D:D,"Saque")-SUMIFS(df_extrato_zig!G:G,df_extrato_zig!E:E,Conciliacao!A24,df_extrato_zig!D:D,"Antecipação")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SUMIFS(df_mutuos!H:H,df_mutuos!B:B,Conciliacao!A24)</f>
        <v>0</v>
      </c>
      <c r="F24" s="7">
        <f>SUMIFS(df_extratos!I:I,df_extratos!F:F,Conciliacao!BB24,df_extratos!G:G,"CREDITO")+SUMIFS(df_extratos!I:I,df_extratos!F:F,Conciliacao!A24,df_extratos!G:G,"CREDITO")+SUMIFS(df_extratos!I:I,df_extratos!F:F,Conciliacao!BC24,df_extratos!G:G,"CREDITO")</f>
        <v>0</v>
      </c>
      <c r="G24" s="9">
        <f t="shared" si="0"/>
        <v>0</v>
      </c>
      <c r="H24" s="4">
        <f>SUMIFS(df_blueme_sem_parcelamento!E:E,df_blueme_sem_parcelamento!H:H,Conciliacao!A24,df_blueme_sem_parcelamento!D:D,"&lt;&gt;ZIGPAY LTDAS -ME")*(-1)</f>
        <v>0</v>
      </c>
      <c r="I24" s="4">
        <f>SUMIFS(df_blueme_com_parcelamento!J:J,df_blueme_com_parcelamento!M:M,Conciliacao!A24)*(-1)</f>
        <v>0</v>
      </c>
      <c r="J24" s="8">
        <f>SUMIFS(df_mutuos!I:I,df_mutuos!B:B,Conciliacao!A24)*(-1)</f>
        <v>0</v>
      </c>
      <c r="K24" s="10">
        <f>SUMIFS(df_extratos!I:I,df_extratos!F:F,Conciliacao!BB24,df_extratos!G:G,"DEBITO")+SUMIFS(df_extratos!I:I,df_extratos!F:F,Conciliacao!A24,df_extratos!G:G,"DEBITO")+SUMIFS(df_extratos!I:I,df_extratos!F:F,Conciliacao!BC24,df_extratos!G:G,"DEBITO")</f>
        <v>0</v>
      </c>
      <c r="L24" s="11">
        <f t="shared" si="1"/>
        <v>0</v>
      </c>
      <c r="M24" s="25">
        <f>SUMIFS(df_ajustes_conciliaco!D:D,df_ajustes_conciliaco!C:C,Conciliacao!A24)</f>
        <v>0</v>
      </c>
      <c r="N24" s="22">
        <f t="shared" si="2"/>
        <v>0</v>
      </c>
      <c r="BB24" s="20">
        <v>45680.5</v>
      </c>
      <c r="BC24" s="20">
        <v>45680.125</v>
      </c>
    </row>
    <row r="25" spans="1:55" x14ac:dyDescent="0.3">
      <c r="A25" s="5">
        <f t="shared" si="3"/>
        <v>45681</v>
      </c>
      <c r="B25" s="3">
        <f>-SUMIFS(df_extrato_zig!G:G,df_extrato_zig!E:E,Conciliacao!A25,df_extrato_zig!D:D,"Saque")-SUMIFS(df_extrato_zig!G:G,df_extrato_zig!E:E,Conciliacao!A25,df_extrato_zig!D:D,"Antecipação")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SUMIFS(df_mutuos!H:H,df_mutuos!B:B,Conciliacao!A25)</f>
        <v>0</v>
      </c>
      <c r="F25" s="7">
        <f>SUMIFS(df_extratos!I:I,df_extratos!F:F,Conciliacao!BB25,df_extratos!G:G,"CREDITO")+SUMIFS(df_extratos!I:I,df_extratos!F:F,Conciliacao!A25,df_extratos!G:G,"CREDITO")+SUMIFS(df_extratos!I:I,df_extratos!F:F,Conciliacao!BC25,df_extratos!G:G,"CREDITO")</f>
        <v>0</v>
      </c>
      <c r="G25" s="9">
        <f t="shared" si="0"/>
        <v>0</v>
      </c>
      <c r="H25" s="4">
        <f>SUMIFS(df_blueme_sem_parcelamento!E:E,df_blueme_sem_parcelamento!H:H,Conciliacao!A25,df_blueme_sem_parcelamento!D:D,"&lt;&gt;ZIGPAY LTDAS -ME")*(-1)</f>
        <v>0</v>
      </c>
      <c r="I25" s="4">
        <f>SUMIFS(df_blueme_com_parcelamento!J:J,df_blueme_com_parcelamento!M:M,Conciliacao!A25)*(-1)</f>
        <v>0</v>
      </c>
      <c r="J25" s="8">
        <f>SUMIFS(df_mutuos!I:I,df_mutuos!B:B,Conciliacao!A25)*(-1)</f>
        <v>0</v>
      </c>
      <c r="K25" s="10">
        <f>SUMIFS(df_extratos!I:I,df_extratos!F:F,Conciliacao!BB25,df_extratos!G:G,"DEBITO")+SUMIFS(df_extratos!I:I,df_extratos!F:F,Conciliacao!A25,df_extratos!G:G,"DEBITO")+SUMIFS(df_extratos!I:I,df_extratos!F:F,Conciliacao!BC25,df_extratos!G:G,"DEBITO")</f>
        <v>0</v>
      </c>
      <c r="L25" s="11">
        <f t="shared" si="1"/>
        <v>0</v>
      </c>
      <c r="M25" s="25">
        <f>SUMIFS(df_ajustes_conciliaco!D:D,df_ajustes_conciliaco!C:C,Conciliacao!A25)</f>
        <v>0</v>
      </c>
      <c r="N25" s="22">
        <f t="shared" si="2"/>
        <v>0</v>
      </c>
      <c r="BB25" s="20">
        <v>45681.5</v>
      </c>
      <c r="BC25" s="20">
        <v>45681.125</v>
      </c>
    </row>
    <row r="26" spans="1:55" x14ac:dyDescent="0.3">
      <c r="A26" s="5">
        <f t="shared" si="3"/>
        <v>45682</v>
      </c>
      <c r="B26" s="3">
        <f>-SUMIFS(df_extrato_zig!G:G,df_extrato_zig!E:E,Conciliacao!A26,df_extrato_zig!D:D,"Saque")-SUMIFS(df_extrato_zig!G:G,df_extrato_zig!E:E,Conciliacao!A26,df_extrato_zig!D:D,"Antecipação")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SUMIFS(df_mutuos!H:H,df_mutuos!B:B,Conciliacao!A26)</f>
        <v>0</v>
      </c>
      <c r="F26" s="7">
        <f>SUMIFS(df_extratos!I:I,df_extratos!F:F,Conciliacao!BB26,df_extratos!G:G,"CREDITO")+SUMIFS(df_extratos!I:I,df_extratos!F:F,Conciliacao!A26,df_extratos!G:G,"CREDITO")+SUMIFS(df_extratos!I:I,df_extratos!F:F,Conciliacao!BC26,df_extratos!G:G,"CREDITO")</f>
        <v>0</v>
      </c>
      <c r="G26" s="9">
        <f t="shared" si="0"/>
        <v>0</v>
      </c>
      <c r="H26" s="4">
        <f>SUMIFS(df_blueme_sem_parcelamento!E:E,df_blueme_sem_parcelamento!H:H,Conciliacao!A26,df_blueme_sem_parcelamento!D:D,"&lt;&gt;ZIGPAY LTDAS -ME")*(-1)</f>
        <v>0</v>
      </c>
      <c r="I26" s="4">
        <f>SUMIFS(df_blueme_com_parcelamento!J:J,df_blueme_com_parcelamento!M:M,Conciliacao!A26)*(-1)</f>
        <v>0</v>
      </c>
      <c r="J26" s="8">
        <f>SUMIFS(df_mutuos!I:I,df_mutuos!B:B,Conciliacao!A26)*(-1)</f>
        <v>0</v>
      </c>
      <c r="K26" s="10">
        <f>SUMIFS(df_extratos!I:I,df_extratos!F:F,Conciliacao!BB26,df_extratos!G:G,"DEBITO")+SUMIFS(df_extratos!I:I,df_extratos!F:F,Conciliacao!A26,df_extratos!G:G,"DEBITO")+SUMIFS(df_extratos!I:I,df_extratos!F:F,Conciliacao!BC26,df_extratos!G:G,"DEBITO")</f>
        <v>0</v>
      </c>
      <c r="L26" s="11">
        <f t="shared" si="1"/>
        <v>0</v>
      </c>
      <c r="M26" s="25">
        <f>SUMIFS(df_ajustes_conciliaco!D:D,df_ajustes_conciliaco!C:C,Conciliacao!A26)</f>
        <v>0</v>
      </c>
      <c r="N26" s="22">
        <f t="shared" si="2"/>
        <v>0</v>
      </c>
      <c r="BB26" s="20">
        <v>45682.5</v>
      </c>
      <c r="BC26" s="20">
        <v>45682.125</v>
      </c>
    </row>
    <row r="27" spans="1:55" x14ac:dyDescent="0.3">
      <c r="A27" s="5">
        <f t="shared" si="3"/>
        <v>45683</v>
      </c>
      <c r="B27" s="3">
        <f>-SUMIFS(df_extrato_zig!G:G,df_extrato_zig!E:E,Conciliacao!A27,df_extrato_zig!D:D,"Saque")-SUMIFS(df_extrato_zig!G:G,df_extrato_zig!E:E,Conciliacao!A27,df_extrato_zig!D:D,"Antecipação")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SUMIFS(df_mutuos!H:H,df_mutuos!B:B,Conciliacao!A27)</f>
        <v>0</v>
      </c>
      <c r="F27" s="7">
        <f>SUMIFS(df_extratos!I:I,df_extratos!F:F,Conciliacao!BB27,df_extratos!G:G,"CREDITO")+SUMIFS(df_extratos!I:I,df_extratos!F:F,Conciliacao!A27,df_extratos!G:G,"CREDITO")+SUMIFS(df_extratos!I:I,df_extratos!F:F,Conciliacao!BC27,df_extratos!G:G,"CREDITO")</f>
        <v>0</v>
      </c>
      <c r="G27" s="9">
        <f t="shared" si="0"/>
        <v>0</v>
      </c>
      <c r="H27" s="4">
        <f>SUMIFS(df_blueme_sem_parcelamento!E:E,df_blueme_sem_parcelamento!H:H,Conciliacao!A27,df_blueme_sem_parcelamento!D:D,"&lt;&gt;ZIGPAY LTDAS -ME")*(-1)</f>
        <v>0</v>
      </c>
      <c r="I27" s="4">
        <f>SUMIFS(df_blueme_com_parcelamento!J:J,df_blueme_com_parcelamento!M:M,Conciliacao!A27)*(-1)</f>
        <v>0</v>
      </c>
      <c r="J27" s="8">
        <f>SUMIFS(df_mutuos!I:I,df_mutuos!B:B,Conciliacao!A27)*(-1)</f>
        <v>0</v>
      </c>
      <c r="K27" s="10">
        <f>SUMIFS(df_extratos!I:I,df_extratos!F:F,Conciliacao!BB27,df_extratos!G:G,"DEBITO")+SUMIFS(df_extratos!I:I,df_extratos!F:F,Conciliacao!A27,df_extratos!G:G,"DEBITO")+SUMIFS(df_extratos!I:I,df_extratos!F:F,Conciliacao!BC27,df_extratos!G:G,"DEBITO")</f>
        <v>0</v>
      </c>
      <c r="L27" s="11">
        <f t="shared" si="1"/>
        <v>0</v>
      </c>
      <c r="M27" s="25">
        <f>SUMIFS(df_ajustes_conciliaco!D:D,df_ajustes_conciliaco!C:C,Conciliacao!A27)</f>
        <v>0</v>
      </c>
      <c r="N27" s="22">
        <f t="shared" si="2"/>
        <v>0</v>
      </c>
      <c r="BB27" s="20">
        <v>45683.5</v>
      </c>
      <c r="BC27" s="20">
        <v>45683.125</v>
      </c>
    </row>
    <row r="28" spans="1:55" x14ac:dyDescent="0.3">
      <c r="A28" s="5">
        <f t="shared" si="3"/>
        <v>45684</v>
      </c>
      <c r="B28" s="3">
        <f>-SUMIFS(df_extrato_zig!G:G,df_extrato_zig!E:E,Conciliacao!A28,df_extrato_zig!D:D,"Saque")-SUMIFS(df_extrato_zig!G:G,df_extrato_zig!E:E,Conciliacao!A28,df_extrato_zig!D:D,"Antecipação")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SUMIFS(df_mutuos!H:H,df_mutuos!B:B,Conciliacao!A28)</f>
        <v>0</v>
      </c>
      <c r="F28" s="7">
        <f>SUMIFS(df_extratos!I:I,df_extratos!F:F,Conciliacao!BB28,df_extratos!G:G,"CREDITO")+SUMIFS(df_extratos!I:I,df_extratos!F:F,Conciliacao!A28,df_extratos!G:G,"CREDITO")+SUMIFS(df_extratos!I:I,df_extratos!F:F,Conciliacao!BC28,df_extratos!G:G,"CREDITO")</f>
        <v>0</v>
      </c>
      <c r="G28" s="9">
        <f t="shared" si="0"/>
        <v>0</v>
      </c>
      <c r="H28" s="4">
        <f>SUMIFS(df_blueme_sem_parcelamento!E:E,df_blueme_sem_parcelamento!H:H,Conciliacao!A28,df_blueme_sem_parcelamento!D:D,"&lt;&gt;ZIGPAY LTDAS -ME")*(-1)</f>
        <v>0</v>
      </c>
      <c r="I28" s="4">
        <f>SUMIFS(df_blueme_com_parcelamento!J:J,df_blueme_com_parcelamento!M:M,Conciliacao!A28)*(-1)</f>
        <v>0</v>
      </c>
      <c r="J28" s="8">
        <f>SUMIFS(df_mutuos!I:I,df_mutuos!B:B,Conciliacao!A28)*(-1)</f>
        <v>0</v>
      </c>
      <c r="K28" s="10">
        <f>SUMIFS(df_extratos!I:I,df_extratos!F:F,Conciliacao!BB28,df_extratos!G:G,"DEBITO")+SUMIFS(df_extratos!I:I,df_extratos!F:F,Conciliacao!A28,df_extratos!G:G,"DEBITO")+SUMIFS(df_extratos!I:I,df_extratos!F:F,Conciliacao!BC28,df_extratos!G:G,"DEBITO")</f>
        <v>0</v>
      </c>
      <c r="L28" s="11">
        <f t="shared" si="1"/>
        <v>0</v>
      </c>
      <c r="M28" s="25">
        <f>SUMIFS(df_ajustes_conciliaco!D:D,df_ajustes_conciliaco!C:C,Conciliacao!A28)</f>
        <v>0</v>
      </c>
      <c r="N28" s="22">
        <f t="shared" si="2"/>
        <v>0</v>
      </c>
      <c r="BB28" s="20">
        <v>45684.5</v>
      </c>
      <c r="BC28" s="20">
        <v>45684.125</v>
      </c>
    </row>
    <row r="29" spans="1:55" x14ac:dyDescent="0.3">
      <c r="A29" s="5">
        <f t="shared" si="3"/>
        <v>45685</v>
      </c>
      <c r="B29" s="3">
        <f>-SUMIFS(df_extrato_zig!G:G,df_extrato_zig!E:E,Conciliacao!A29,df_extrato_zig!D:D,"Saque")-SUMIFS(df_extrato_zig!G:G,df_extrato_zig!E:E,Conciliacao!A29,df_extrato_zig!D:D,"Antecipação")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SUMIFS(df_mutuos!H:H,df_mutuos!B:B,Conciliacao!A29)</f>
        <v>0</v>
      </c>
      <c r="F29" s="7">
        <f>SUMIFS(df_extratos!I:I,df_extratos!F:F,Conciliacao!BB29,df_extratos!G:G,"CREDITO")+SUMIFS(df_extratos!I:I,df_extratos!F:F,Conciliacao!A29,df_extratos!G:G,"CREDITO")+SUMIFS(df_extratos!I:I,df_extratos!F:F,Conciliacao!BC29,df_extratos!G:G,"CREDITO")</f>
        <v>0</v>
      </c>
      <c r="G29" s="9">
        <f t="shared" si="0"/>
        <v>0</v>
      </c>
      <c r="H29" s="4">
        <f>SUMIFS(df_blueme_sem_parcelamento!E:E,df_blueme_sem_parcelamento!H:H,Conciliacao!A29,df_blueme_sem_parcelamento!D:D,"&lt;&gt;ZIGPAY LTDAS -ME")*(-1)</f>
        <v>0</v>
      </c>
      <c r="I29" s="4">
        <f>SUMIFS(df_blueme_com_parcelamento!J:J,df_blueme_com_parcelamento!M:M,Conciliacao!A29)*(-1)</f>
        <v>0</v>
      </c>
      <c r="J29" s="8">
        <f>SUMIFS(df_mutuos!I:I,df_mutuos!B:B,Conciliacao!A29)*(-1)</f>
        <v>0</v>
      </c>
      <c r="K29" s="10">
        <f>SUMIFS(df_extratos!I:I,df_extratos!F:F,Conciliacao!BB29,df_extratos!G:G,"DEBITO")+SUMIFS(df_extratos!I:I,df_extratos!F:F,Conciliacao!A29,df_extratos!G:G,"DEBITO")+SUMIFS(df_extratos!I:I,df_extratos!F:F,Conciliacao!BC29,df_extratos!G:G,"DEBITO")</f>
        <v>0</v>
      </c>
      <c r="L29" s="11">
        <f t="shared" si="1"/>
        <v>0</v>
      </c>
      <c r="M29" s="25">
        <f>SUMIFS(df_ajustes_conciliaco!D:D,df_ajustes_conciliaco!C:C,Conciliacao!A29)</f>
        <v>0</v>
      </c>
      <c r="N29" s="22">
        <f t="shared" si="2"/>
        <v>0</v>
      </c>
      <c r="BB29" s="20">
        <v>45685.5</v>
      </c>
      <c r="BC29" s="20">
        <v>45685.125</v>
      </c>
    </row>
    <row r="30" spans="1:55" x14ac:dyDescent="0.3">
      <c r="A30" s="5">
        <f t="shared" si="3"/>
        <v>45686</v>
      </c>
      <c r="B30" s="3">
        <f>-SUMIFS(df_extrato_zig!G:G,df_extrato_zig!E:E,Conciliacao!A30,df_extrato_zig!D:D,"Saque")-SUMIFS(df_extrato_zig!G:G,df_extrato_zig!E:E,Conciliacao!A30,df_extrato_zig!D:D,"Antecipação")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SUMIFS(df_mutuos!H:H,df_mutuos!B:B,Conciliacao!A30)</f>
        <v>0</v>
      </c>
      <c r="F30" s="7">
        <f>SUMIFS(df_extratos!I:I,df_extratos!F:F,Conciliacao!BB30,df_extratos!G:G,"CREDITO")+SUMIFS(df_extratos!I:I,df_extratos!F:F,Conciliacao!A30,df_extratos!G:G,"CREDITO")+SUMIFS(df_extratos!I:I,df_extratos!F:F,Conciliacao!BC30,df_extratos!G:G,"CREDITO")</f>
        <v>0</v>
      </c>
      <c r="G30" s="9">
        <f t="shared" si="0"/>
        <v>0</v>
      </c>
      <c r="H30" s="4">
        <f>SUMIFS(df_blueme_sem_parcelamento!E:E,df_blueme_sem_parcelamento!H:H,Conciliacao!A30,df_blueme_sem_parcelamento!D:D,"&lt;&gt;ZIGPAY LTDAS -ME")*(-1)</f>
        <v>0</v>
      </c>
      <c r="I30" s="4">
        <f>SUMIFS(df_blueme_com_parcelamento!J:J,df_blueme_com_parcelamento!M:M,Conciliacao!A30)*(-1)</f>
        <v>0</v>
      </c>
      <c r="J30" s="8">
        <f>SUMIFS(df_mutuos!I:I,df_mutuos!B:B,Conciliacao!A30)*(-1)</f>
        <v>0</v>
      </c>
      <c r="K30" s="10">
        <f>SUMIFS(df_extratos!I:I,df_extratos!F:F,Conciliacao!BB30,df_extratos!G:G,"DEBITO")+SUMIFS(df_extratos!I:I,df_extratos!F:F,Conciliacao!A30,df_extratos!G:G,"DEBITO")+SUMIFS(df_extratos!I:I,df_extratos!F:F,Conciliacao!BC30,df_extratos!G:G,"DEBITO")</f>
        <v>0</v>
      </c>
      <c r="L30" s="11">
        <f t="shared" si="1"/>
        <v>0</v>
      </c>
      <c r="M30" s="25">
        <f>SUMIFS(df_ajustes_conciliaco!D:D,df_ajustes_conciliaco!C:C,Conciliacao!A30)</f>
        <v>0</v>
      </c>
      <c r="N30" s="22">
        <f t="shared" si="2"/>
        <v>0</v>
      </c>
      <c r="BB30" s="20">
        <v>45686.5</v>
      </c>
      <c r="BC30" s="20">
        <v>45686.125</v>
      </c>
    </row>
    <row r="31" spans="1:55" x14ac:dyDescent="0.3">
      <c r="A31" s="5">
        <f t="shared" si="3"/>
        <v>45687</v>
      </c>
      <c r="B31" s="3">
        <f>-SUMIFS(df_extrato_zig!G:G,df_extrato_zig!E:E,Conciliacao!A31,df_extrato_zig!D:D,"Saque")-SUMIFS(df_extrato_zig!G:G,df_extrato_zig!E:E,Conciliacao!A31,df_extrato_zig!D:D,"Antecipação")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SUMIFS(df_mutuos!H:H,df_mutuos!B:B,Conciliacao!A31)</f>
        <v>0</v>
      </c>
      <c r="F31" s="7">
        <f>SUMIFS(df_extratos!I:I,df_extratos!F:F,Conciliacao!BB31,df_extratos!G:G,"CREDITO")+SUMIFS(df_extratos!I:I,df_extratos!F:F,Conciliacao!A31,df_extratos!G:G,"CREDITO")+SUMIFS(df_extratos!I:I,df_extratos!F:F,Conciliacao!BC31,df_extratos!G:G,"CREDITO")</f>
        <v>0</v>
      </c>
      <c r="G31" s="9">
        <f t="shared" si="0"/>
        <v>0</v>
      </c>
      <c r="H31" s="4">
        <f>SUMIFS(df_blueme_sem_parcelamento!E:E,df_blueme_sem_parcelamento!H:H,Conciliacao!A31,df_blueme_sem_parcelamento!D:D,"&lt;&gt;ZIGPAY LTDAS -ME")*(-1)</f>
        <v>0</v>
      </c>
      <c r="I31" s="4">
        <f>SUMIFS(df_blueme_com_parcelamento!J:J,df_blueme_com_parcelamento!M:M,Conciliacao!A31)*(-1)</f>
        <v>0</v>
      </c>
      <c r="J31" s="8">
        <f>SUMIFS(df_mutuos!I:I,df_mutuos!B:B,Conciliacao!A31)*(-1)</f>
        <v>0</v>
      </c>
      <c r="K31" s="10">
        <f>SUMIFS(df_extratos!I:I,df_extratos!F:F,Conciliacao!BB31,df_extratos!G:G,"DEBITO")+SUMIFS(df_extratos!I:I,df_extratos!F:F,Conciliacao!A31,df_extratos!G:G,"DEBITO")+SUMIFS(df_extratos!I:I,df_extratos!F:F,Conciliacao!BC31,df_extratos!G:G,"DEBITO")</f>
        <v>0</v>
      </c>
      <c r="L31" s="11">
        <f t="shared" si="1"/>
        <v>0</v>
      </c>
      <c r="M31" s="25">
        <f>SUMIFS(df_ajustes_conciliaco!D:D,df_ajustes_conciliaco!C:C,Conciliacao!A31)</f>
        <v>0</v>
      </c>
      <c r="N31" s="22">
        <f t="shared" si="2"/>
        <v>0</v>
      </c>
      <c r="BB31" s="20">
        <v>45687.5</v>
      </c>
      <c r="BC31" s="20">
        <v>45687.125</v>
      </c>
    </row>
    <row r="32" spans="1:55" x14ac:dyDescent="0.3">
      <c r="A32" s="5">
        <f t="shared" si="3"/>
        <v>45688</v>
      </c>
      <c r="B32" s="3">
        <f>-SUMIFS(df_extrato_zig!G:G,df_extrato_zig!E:E,Conciliacao!A32,df_extrato_zig!D:D,"Saque")-SUMIFS(df_extrato_zig!G:G,df_extrato_zig!E:E,Conciliacao!A32,df_extrato_zig!D:D,"Antecipação")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SUMIFS(df_mutuos!H:H,df_mutuos!B:B,Conciliacao!A32)</f>
        <v>0</v>
      </c>
      <c r="F32" s="7">
        <f>SUMIFS(df_extratos!I:I,df_extratos!F:F,Conciliacao!BB32,df_extratos!G:G,"CREDITO")+SUMIFS(df_extratos!I:I,df_extratos!F:F,Conciliacao!A32,df_extratos!G:G,"CREDITO")+SUMIFS(df_extratos!I:I,df_extratos!F:F,Conciliacao!BC32,df_extratos!G:G,"CREDITO")</f>
        <v>0</v>
      </c>
      <c r="G32" s="9">
        <f t="shared" si="0"/>
        <v>0</v>
      </c>
      <c r="H32" s="4">
        <f>SUMIFS(df_blueme_sem_parcelamento!E:E,df_blueme_sem_parcelamento!H:H,Conciliacao!A32,df_blueme_sem_parcelamento!D:D,"&lt;&gt;ZIGPAY LTDAS -ME")*(-1)</f>
        <v>0</v>
      </c>
      <c r="I32" s="4">
        <f>SUMIFS(df_blueme_com_parcelamento!J:J,df_blueme_com_parcelamento!M:M,Conciliacao!A32)*(-1)</f>
        <v>0</v>
      </c>
      <c r="J32" s="8">
        <f>SUMIFS(df_mutuos!I:I,df_mutuos!B:B,Conciliacao!A32)*(-1)</f>
        <v>0</v>
      </c>
      <c r="K32" s="10">
        <f>SUMIFS(df_extratos!I:I,df_extratos!F:F,Conciliacao!BB32,df_extratos!G:G,"DEBITO")+SUMIFS(df_extratos!I:I,df_extratos!F:F,Conciliacao!A32,df_extratos!G:G,"DEBITO")+SUMIFS(df_extratos!I:I,df_extratos!F:F,Conciliacao!BC32,df_extratos!G:G,"DEBITO")</f>
        <v>0</v>
      </c>
      <c r="L32" s="11">
        <f t="shared" si="1"/>
        <v>0</v>
      </c>
      <c r="M32" s="25">
        <f>SUMIFS(df_ajustes_conciliaco!D:D,df_ajustes_conciliaco!C:C,Conciliacao!A32)</f>
        <v>0</v>
      </c>
      <c r="N32" s="22">
        <f t="shared" si="2"/>
        <v>0</v>
      </c>
      <c r="BB32" s="20">
        <v>45688.5</v>
      </c>
      <c r="BC32" s="20">
        <v>45688.125</v>
      </c>
    </row>
    <row r="33" spans="1:55" x14ac:dyDescent="0.3">
      <c r="A33" s="5">
        <f t="shared" si="3"/>
        <v>45689</v>
      </c>
      <c r="B33" s="3">
        <f>-SUMIFS(df_extrato_zig!G:G,df_extrato_zig!E:E,Conciliacao!A33,df_extrato_zig!D:D,"Saque")-SUMIFS(df_extrato_zig!G:G,df_extrato_zig!E:E,Conciliacao!A33,df_extrato_zig!D:D,"Antecipação")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SUMIFS(df_mutuos!H:H,df_mutuos!B:B,Conciliacao!A33)</f>
        <v>0</v>
      </c>
      <c r="F33" s="7">
        <f>SUMIFS(df_extratos!I:I,df_extratos!F:F,Conciliacao!BB33,df_extratos!G:G,"CREDITO")+SUMIFS(df_extratos!I:I,df_extratos!F:F,Conciliacao!A33,df_extratos!G:G,"CREDITO")+SUMIFS(df_extratos!I:I,df_extratos!F:F,Conciliacao!BC33,df_extratos!G:G,"CREDITO")</f>
        <v>0</v>
      </c>
      <c r="G33" s="9">
        <f t="shared" si="0"/>
        <v>0</v>
      </c>
      <c r="H33" s="4">
        <f>SUMIFS(df_blueme_sem_parcelamento!E:E,df_blueme_sem_parcelamento!H:H,Conciliacao!A33,df_blueme_sem_parcelamento!D:D,"&lt;&gt;ZIGPAY LTDAS -ME")*(-1)</f>
        <v>0</v>
      </c>
      <c r="I33" s="4">
        <f>SUMIFS(df_blueme_com_parcelamento!J:J,df_blueme_com_parcelamento!M:M,Conciliacao!A33)*(-1)</f>
        <v>0</v>
      </c>
      <c r="J33" s="8">
        <f>SUMIFS(df_mutuos!I:I,df_mutuos!B:B,Conciliacao!A33)*(-1)</f>
        <v>0</v>
      </c>
      <c r="K33" s="10">
        <f>SUMIFS(df_extratos!I:I,df_extratos!F:F,Conciliacao!BB33,df_extratos!G:G,"DEBITO")+SUMIFS(df_extratos!I:I,df_extratos!F:F,Conciliacao!A33,df_extratos!G:G,"DEBITO")+SUMIFS(df_extratos!I:I,df_extratos!F:F,Conciliacao!BC33,df_extratos!G:G,"DEBITO")</f>
        <v>0</v>
      </c>
      <c r="L33" s="11">
        <f t="shared" si="1"/>
        <v>0</v>
      </c>
      <c r="M33" s="25">
        <f>SUMIFS(df_ajustes_conciliaco!D:D,df_ajustes_conciliaco!C:C,Conciliacao!A33)</f>
        <v>0</v>
      </c>
      <c r="N33" s="22">
        <f t="shared" si="2"/>
        <v>0</v>
      </c>
      <c r="BB33" s="20">
        <v>45689.5</v>
      </c>
      <c r="BC33" s="20">
        <v>45689.125</v>
      </c>
    </row>
    <row r="34" spans="1:55" x14ac:dyDescent="0.3">
      <c r="A34" s="5">
        <f t="shared" si="3"/>
        <v>45690</v>
      </c>
      <c r="B34" s="3">
        <f>-SUMIFS(df_extrato_zig!G:G,df_extrato_zig!E:E,Conciliacao!A34,df_extrato_zig!D:D,"Saque")-SUMIFS(df_extrato_zig!G:G,df_extrato_zig!E:E,Conciliacao!A34,df_extrato_zig!D:D,"Antecipação")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SUMIFS(df_mutuos!H:H,df_mutuos!B:B,Conciliacao!A34)</f>
        <v>0</v>
      </c>
      <c r="F34" s="7">
        <f>SUMIFS(df_extratos!I:I,df_extratos!F:F,Conciliacao!BB34,df_extratos!G:G,"CREDITO")+SUMIFS(df_extratos!I:I,df_extratos!F:F,Conciliacao!A34,df_extratos!G:G,"CREDITO")+SUMIFS(df_extratos!I:I,df_extratos!F:F,Conciliacao!BC34,df_extratos!G:G,"CREDITO")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SUMIFS(df_blueme_sem_parcelamento!E:E,df_blueme_sem_parcelamento!H:H,Conciliacao!A34,df_blueme_sem_parcelamento!D:D,"&lt;&gt;ZIGPAY LTDAS -ME")*(-1)</f>
        <v>0</v>
      </c>
      <c r="I34" s="4">
        <f>SUMIFS(df_blueme_com_parcelamento!J:J,df_blueme_com_parcelamento!M:M,Conciliacao!A34)*(-1)</f>
        <v>0</v>
      </c>
      <c r="J34" s="8">
        <f>SUMIFS(df_mutuos!I:I,df_mutuos!B:B,Conciliacao!A34)*(-1)</f>
        <v>0</v>
      </c>
      <c r="K34" s="10">
        <f>SUMIFS(df_extratos!I:I,df_extratos!F:F,Conciliacao!BB34,df_extratos!G:G,"DEBITO")+SUMIFS(df_extratos!I:I,df_extratos!F:F,Conciliacao!A34,df_extratos!G:G,"DEBITO")+SUMIFS(df_extratos!I:I,df_extratos!F:F,Conciliacao!BC34,df_extratos!G:G,"DEBITO")</f>
        <v>0</v>
      </c>
      <c r="L34" s="11">
        <f t="shared" ref="L34:L65" si="5">K34-SUM(H34:J34)</f>
        <v>0</v>
      </c>
      <c r="M34" s="25">
        <f>SUMIFS(df_ajustes_conciliaco!D:D,df_ajustes_conciliaco!C:C,Conciliacao!A34)</f>
        <v>0</v>
      </c>
      <c r="N34" s="22">
        <f t="shared" ref="N34:N65" si="6">L34+G34-M34</f>
        <v>0</v>
      </c>
      <c r="BB34" s="20">
        <v>45690.5</v>
      </c>
      <c r="BC34" s="20">
        <v>45690.125</v>
      </c>
    </row>
    <row r="35" spans="1:55" x14ac:dyDescent="0.3">
      <c r="A35" s="5">
        <f t="shared" ref="A35:A66" si="7">A34+1</f>
        <v>45691</v>
      </c>
      <c r="B35" s="3">
        <f>-SUMIFS(df_extrato_zig!G:G,df_extrato_zig!E:E,Conciliacao!A35,df_extrato_zig!D:D,"Saque")-SUMIFS(df_extrato_zig!G:G,df_extrato_zig!E:E,Conciliacao!A35,df_extrato_zig!D:D,"Antecipação")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SUMIFS(df_mutuos!H:H,df_mutuos!B:B,Conciliacao!A35)</f>
        <v>0</v>
      </c>
      <c r="F35" s="7">
        <f>SUMIFS(df_extratos!I:I,df_extratos!F:F,Conciliacao!BB35,df_extratos!G:G,"CREDITO")+SUMIFS(df_extratos!I:I,df_extratos!F:F,Conciliacao!A35,df_extratos!G:G,"CREDITO")+SUMIFS(df_extratos!I:I,df_extratos!F:F,Conciliacao!BC35,df_extratos!G:G,"CREDITO")</f>
        <v>0</v>
      </c>
      <c r="G35" s="9">
        <f t="shared" si="4"/>
        <v>0</v>
      </c>
      <c r="H35" s="4">
        <f>SUMIFS(df_blueme_sem_parcelamento!E:E,df_blueme_sem_parcelamento!H:H,Conciliacao!A35,df_blueme_sem_parcelamento!D:D,"&lt;&gt;ZIGPAY LTDAS -ME")*(-1)</f>
        <v>0</v>
      </c>
      <c r="I35" s="4">
        <f>SUMIFS(df_blueme_com_parcelamento!J:J,df_blueme_com_parcelamento!M:M,Conciliacao!A35)*(-1)</f>
        <v>0</v>
      </c>
      <c r="J35" s="8">
        <f>SUMIFS(df_mutuos!I:I,df_mutuos!B:B,Conciliacao!A35)*(-1)</f>
        <v>0</v>
      </c>
      <c r="K35" s="10">
        <f>SUMIFS(df_extratos!I:I,df_extratos!F:F,Conciliacao!BB35,df_extratos!G:G,"DEBITO")+SUMIFS(df_extratos!I:I,df_extratos!F:F,Conciliacao!A35,df_extratos!G:G,"DEBITO")+SUMIFS(df_extratos!I:I,df_extratos!F:F,Conciliacao!BC35,df_extratos!G:G,"DEBITO")</f>
        <v>0</v>
      </c>
      <c r="L35" s="11">
        <f t="shared" si="5"/>
        <v>0</v>
      </c>
      <c r="M35" s="25">
        <f>SUMIFS(df_ajustes_conciliaco!D:D,df_ajustes_conciliaco!C:C,Conciliacao!A35)</f>
        <v>0</v>
      </c>
      <c r="N35" s="22">
        <f t="shared" si="6"/>
        <v>0</v>
      </c>
      <c r="BB35" s="20">
        <v>45691.5</v>
      </c>
      <c r="BC35" s="20">
        <v>45691.125</v>
      </c>
    </row>
    <row r="36" spans="1:55" x14ac:dyDescent="0.3">
      <c r="A36" s="5">
        <f t="shared" si="7"/>
        <v>45692</v>
      </c>
      <c r="B36" s="3">
        <f>-SUMIFS(df_extrato_zig!G:G,df_extrato_zig!E:E,Conciliacao!A36,df_extrato_zig!D:D,"Saque")-SUMIFS(df_extrato_zig!G:G,df_extrato_zig!E:E,Conciliacao!A36,df_extrato_zig!D:D,"Antecipação")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SUMIFS(df_mutuos!H:H,df_mutuos!B:B,Conciliacao!A36)</f>
        <v>0</v>
      </c>
      <c r="F36" s="7">
        <f>SUMIFS(df_extratos!I:I,df_extratos!F:F,Conciliacao!BB36,df_extratos!G:G,"CREDITO")+SUMIFS(df_extratos!I:I,df_extratos!F:F,Conciliacao!A36,df_extratos!G:G,"CREDITO")+SUMIFS(df_extratos!I:I,df_extratos!F:F,Conciliacao!BC36,df_extratos!G:G,"CREDITO")</f>
        <v>0</v>
      </c>
      <c r="G36" s="9">
        <f t="shared" si="4"/>
        <v>0</v>
      </c>
      <c r="H36" s="4">
        <f>SUMIFS(df_blueme_sem_parcelamento!E:E,df_blueme_sem_parcelamento!H:H,Conciliacao!A36,df_blueme_sem_parcelamento!D:D,"&lt;&gt;ZIGPAY LTDAS -ME")*(-1)</f>
        <v>0</v>
      </c>
      <c r="I36" s="4">
        <f>SUMIFS(df_blueme_com_parcelamento!J:J,df_blueme_com_parcelamento!M:M,Conciliacao!A36)*(-1)</f>
        <v>0</v>
      </c>
      <c r="J36" s="8">
        <f>SUMIFS(df_mutuos!I:I,df_mutuos!B:B,Conciliacao!A36)*(-1)</f>
        <v>0</v>
      </c>
      <c r="K36" s="10">
        <f>SUMIFS(df_extratos!I:I,df_extratos!F:F,Conciliacao!BB36,df_extratos!G:G,"DEBITO")+SUMIFS(df_extratos!I:I,df_extratos!F:F,Conciliacao!A36,df_extratos!G:G,"DEBITO")+SUMIFS(df_extratos!I:I,df_extratos!F:F,Conciliacao!BC36,df_extratos!G:G,"DEBITO")</f>
        <v>0</v>
      </c>
      <c r="L36" s="11">
        <f t="shared" si="5"/>
        <v>0</v>
      </c>
      <c r="M36" s="25">
        <f>SUMIFS(df_ajustes_conciliaco!D:D,df_ajustes_conciliaco!C:C,Conciliacao!A36)</f>
        <v>0</v>
      </c>
      <c r="N36" s="22">
        <f t="shared" si="6"/>
        <v>0</v>
      </c>
      <c r="BB36" s="20">
        <v>45692.5</v>
      </c>
      <c r="BC36" s="20">
        <v>45692.125</v>
      </c>
    </row>
    <row r="37" spans="1:55" x14ac:dyDescent="0.3">
      <c r="A37" s="5">
        <f t="shared" si="7"/>
        <v>45693</v>
      </c>
      <c r="B37" s="3">
        <f>-SUMIFS(df_extrato_zig!G:G,df_extrato_zig!E:E,Conciliacao!A37,df_extrato_zig!D:D,"Saque")-SUMIFS(df_extrato_zig!G:G,df_extrato_zig!E:E,Conciliacao!A37,df_extrato_zig!D:D,"Antecipação")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SUMIFS(df_mutuos!H:H,df_mutuos!B:B,Conciliacao!A37)</f>
        <v>0</v>
      </c>
      <c r="F37" s="7">
        <f>SUMIFS(df_extratos!I:I,df_extratos!F:F,Conciliacao!BB37,df_extratos!G:G,"CREDITO")+SUMIFS(df_extratos!I:I,df_extratos!F:F,Conciliacao!A37,df_extratos!G:G,"CREDITO")+SUMIFS(df_extratos!I:I,df_extratos!F:F,Conciliacao!BC37,df_extratos!G:G,"CREDITO")</f>
        <v>0</v>
      </c>
      <c r="G37" s="9">
        <f t="shared" si="4"/>
        <v>0</v>
      </c>
      <c r="H37" s="4">
        <f>SUMIFS(df_blueme_sem_parcelamento!E:E,df_blueme_sem_parcelamento!H:H,Conciliacao!A37,df_blueme_sem_parcelamento!D:D,"&lt;&gt;ZIGPAY LTDAS -ME")*(-1)</f>
        <v>0</v>
      </c>
      <c r="I37" s="4">
        <f>SUMIFS(df_blueme_com_parcelamento!J:J,df_blueme_com_parcelamento!M:M,Conciliacao!A37)*(-1)</f>
        <v>0</v>
      </c>
      <c r="J37" s="8">
        <f>SUMIFS(df_mutuos!I:I,df_mutuos!B:B,Conciliacao!A37)*(-1)</f>
        <v>0</v>
      </c>
      <c r="K37" s="10">
        <f>SUMIFS(df_extratos!I:I,df_extratos!F:F,Conciliacao!BB37,df_extratos!G:G,"DEBITO")+SUMIFS(df_extratos!I:I,df_extratos!F:F,Conciliacao!A37,df_extratos!G:G,"DEBITO")+SUMIFS(df_extratos!I:I,df_extratos!F:F,Conciliacao!BC37,df_extratos!G:G,"DEBITO")</f>
        <v>0</v>
      </c>
      <c r="L37" s="11">
        <f t="shared" si="5"/>
        <v>0</v>
      </c>
      <c r="M37" s="25">
        <f>SUMIFS(df_ajustes_conciliaco!D:D,df_ajustes_conciliaco!C:C,Conciliacao!A37)</f>
        <v>0</v>
      </c>
      <c r="N37" s="22">
        <f t="shared" si="6"/>
        <v>0</v>
      </c>
      <c r="BB37" s="20">
        <v>45693.5</v>
      </c>
      <c r="BC37" s="20">
        <v>45693.125</v>
      </c>
    </row>
    <row r="38" spans="1:55" x14ac:dyDescent="0.3">
      <c r="A38" s="5">
        <f t="shared" si="7"/>
        <v>45694</v>
      </c>
      <c r="B38" s="3">
        <f>-SUMIFS(df_extrato_zig!G:G,df_extrato_zig!E:E,Conciliacao!A38,df_extrato_zig!D:D,"Saque")-SUMIFS(df_extrato_zig!G:G,df_extrato_zig!E:E,Conciliacao!A38,df_extrato_zig!D:D,"Antecipação")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SUMIFS(df_mutuos!H:H,df_mutuos!B:B,Conciliacao!A38)</f>
        <v>0</v>
      </c>
      <c r="F38" s="7">
        <f>SUMIFS(df_extratos!I:I,df_extratos!F:F,Conciliacao!BB38,df_extratos!G:G,"CREDITO")+SUMIFS(df_extratos!I:I,df_extratos!F:F,Conciliacao!A38,df_extratos!G:G,"CREDITO")+SUMIFS(df_extratos!I:I,df_extratos!F:F,Conciliacao!BC38,df_extratos!G:G,"CREDITO")</f>
        <v>0</v>
      </c>
      <c r="G38" s="9">
        <f t="shared" si="4"/>
        <v>0</v>
      </c>
      <c r="H38" s="4">
        <f>SUMIFS(df_blueme_sem_parcelamento!E:E,df_blueme_sem_parcelamento!H:H,Conciliacao!A38,df_blueme_sem_parcelamento!D:D,"&lt;&gt;ZIGPAY LTDAS -ME")*(-1)</f>
        <v>0</v>
      </c>
      <c r="I38" s="4">
        <f>SUMIFS(df_blueme_com_parcelamento!J:J,df_blueme_com_parcelamento!M:M,Conciliacao!A38)*(-1)</f>
        <v>0</v>
      </c>
      <c r="J38" s="8">
        <f>SUMIFS(df_mutuos!I:I,df_mutuos!B:B,Conciliacao!A38)*(-1)</f>
        <v>0</v>
      </c>
      <c r="K38" s="10">
        <f>SUMIFS(df_extratos!I:I,df_extratos!F:F,Conciliacao!BB38,df_extratos!G:G,"DEBITO")+SUMIFS(df_extratos!I:I,df_extratos!F:F,Conciliacao!A38,df_extratos!G:G,"DEBITO")+SUMIFS(df_extratos!I:I,df_extratos!F:F,Conciliacao!BC38,df_extratos!G:G,"DEBITO")</f>
        <v>0</v>
      </c>
      <c r="L38" s="11">
        <f t="shared" si="5"/>
        <v>0</v>
      </c>
      <c r="M38" s="25">
        <f>SUMIFS(df_ajustes_conciliaco!D:D,df_ajustes_conciliaco!C:C,Conciliacao!A38)</f>
        <v>0</v>
      </c>
      <c r="N38" s="22">
        <f t="shared" si="6"/>
        <v>0</v>
      </c>
      <c r="BB38" s="20">
        <v>45694.5</v>
      </c>
      <c r="BC38" s="20">
        <v>45694.125</v>
      </c>
    </row>
    <row r="39" spans="1:55" x14ac:dyDescent="0.3">
      <c r="A39" s="5">
        <f t="shared" si="7"/>
        <v>45695</v>
      </c>
      <c r="B39" s="3">
        <f>-SUMIFS(df_extrato_zig!G:G,df_extrato_zig!E:E,Conciliacao!A39,df_extrato_zig!D:D,"Saque")-SUMIFS(df_extrato_zig!G:G,df_extrato_zig!E:E,Conciliacao!A39,df_extrato_zig!D:D,"Antecipação")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SUMIFS(df_mutuos!H:H,df_mutuos!B:B,Conciliacao!A39)</f>
        <v>0</v>
      </c>
      <c r="F39" s="7">
        <f>SUMIFS(df_extratos!I:I,df_extratos!F:F,Conciliacao!BB39,df_extratos!G:G,"CREDITO")+SUMIFS(df_extratos!I:I,df_extratos!F:F,Conciliacao!A39,df_extratos!G:G,"CREDITO")+SUMIFS(df_extratos!I:I,df_extratos!F:F,Conciliacao!BC39,df_extratos!G:G,"CREDITO")</f>
        <v>0</v>
      </c>
      <c r="G39" s="9">
        <f t="shared" si="4"/>
        <v>0</v>
      </c>
      <c r="H39" s="4">
        <f>SUMIFS(df_blueme_sem_parcelamento!E:E,df_blueme_sem_parcelamento!H:H,Conciliacao!A39,df_blueme_sem_parcelamento!D:D,"&lt;&gt;ZIGPAY LTDAS -ME")*(-1)</f>
        <v>0</v>
      </c>
      <c r="I39" s="4">
        <f>SUMIFS(df_blueme_com_parcelamento!J:J,df_blueme_com_parcelamento!M:M,Conciliacao!A39)*(-1)</f>
        <v>0</v>
      </c>
      <c r="J39" s="8">
        <f>SUMIFS(df_mutuos!I:I,df_mutuos!B:B,Conciliacao!A39)*(-1)</f>
        <v>0</v>
      </c>
      <c r="K39" s="10">
        <f>SUMIFS(df_extratos!I:I,df_extratos!F:F,Conciliacao!BB39,df_extratos!G:G,"DEBITO")+SUMIFS(df_extratos!I:I,df_extratos!F:F,Conciliacao!A39,df_extratos!G:G,"DEBITO")+SUMIFS(df_extratos!I:I,df_extratos!F:F,Conciliacao!BC39,df_extratos!G:G,"DEBITO")</f>
        <v>0</v>
      </c>
      <c r="L39" s="11">
        <f t="shared" si="5"/>
        <v>0</v>
      </c>
      <c r="M39" s="25">
        <f>SUMIFS(df_ajustes_conciliaco!D:D,df_ajustes_conciliaco!C:C,Conciliacao!A39)</f>
        <v>0</v>
      </c>
      <c r="N39" s="22">
        <f t="shared" si="6"/>
        <v>0</v>
      </c>
      <c r="BB39" s="20">
        <v>45695.5</v>
      </c>
      <c r="BC39" s="20">
        <v>45695.125</v>
      </c>
    </row>
    <row r="40" spans="1:55" x14ac:dyDescent="0.3">
      <c r="A40" s="5">
        <f t="shared" si="7"/>
        <v>45696</v>
      </c>
      <c r="B40" s="3">
        <f>-SUMIFS(df_extrato_zig!G:G,df_extrato_zig!E:E,Conciliacao!A40,df_extrato_zig!D:D,"Saque")-SUMIFS(df_extrato_zig!G:G,df_extrato_zig!E:E,Conciliacao!A40,df_extrato_zig!D:D,"Antecipação")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SUMIFS(df_mutuos!H:H,df_mutuos!B:B,Conciliacao!A40)</f>
        <v>0</v>
      </c>
      <c r="F40" s="7">
        <f>SUMIFS(df_extratos!I:I,df_extratos!F:F,Conciliacao!BB40,df_extratos!G:G,"CREDITO")+SUMIFS(df_extratos!I:I,df_extratos!F:F,Conciliacao!A40,df_extratos!G:G,"CREDITO")+SUMIFS(df_extratos!I:I,df_extratos!F:F,Conciliacao!BC40,df_extratos!G:G,"CREDITO")</f>
        <v>0</v>
      </c>
      <c r="G40" s="9">
        <f t="shared" si="4"/>
        <v>0</v>
      </c>
      <c r="H40" s="4">
        <f>SUMIFS(df_blueme_sem_parcelamento!E:E,df_blueme_sem_parcelamento!H:H,Conciliacao!A40,df_blueme_sem_parcelamento!D:D,"&lt;&gt;ZIGPAY LTDAS -ME")*(-1)</f>
        <v>0</v>
      </c>
      <c r="I40" s="4">
        <f>SUMIFS(df_blueme_com_parcelamento!J:J,df_blueme_com_parcelamento!M:M,Conciliacao!A40)*(-1)</f>
        <v>0</v>
      </c>
      <c r="J40" s="8">
        <f>SUMIFS(df_mutuos!I:I,df_mutuos!B:B,Conciliacao!A40)*(-1)</f>
        <v>0</v>
      </c>
      <c r="K40" s="10">
        <f>SUMIFS(df_extratos!I:I,df_extratos!F:F,Conciliacao!BB40,df_extratos!G:G,"DEBITO")+SUMIFS(df_extratos!I:I,df_extratos!F:F,Conciliacao!A40,df_extratos!G:G,"DEBITO")+SUMIFS(df_extratos!I:I,df_extratos!F:F,Conciliacao!BC40,df_extratos!G:G,"DEBITO")</f>
        <v>0</v>
      </c>
      <c r="L40" s="11">
        <f t="shared" si="5"/>
        <v>0</v>
      </c>
      <c r="M40" s="25">
        <f>SUMIFS(df_ajustes_conciliaco!D:D,df_ajustes_conciliaco!C:C,Conciliacao!A40)</f>
        <v>0</v>
      </c>
      <c r="N40" s="22">
        <f t="shared" si="6"/>
        <v>0</v>
      </c>
      <c r="BB40" s="20">
        <v>45696.5</v>
      </c>
      <c r="BC40" s="20">
        <v>45696.125</v>
      </c>
    </row>
    <row r="41" spans="1:55" x14ac:dyDescent="0.3">
      <c r="A41" s="5">
        <f t="shared" si="7"/>
        <v>45697</v>
      </c>
      <c r="B41" s="3">
        <f>-SUMIFS(df_extrato_zig!G:G,df_extrato_zig!E:E,Conciliacao!A41,df_extrato_zig!D:D,"Saque")-SUMIFS(df_extrato_zig!G:G,df_extrato_zig!E:E,Conciliacao!A41,df_extrato_zig!D:D,"Antecipação")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SUMIFS(df_mutuos!H:H,df_mutuos!B:B,Conciliacao!A41)</f>
        <v>0</v>
      </c>
      <c r="F41" s="7">
        <f>SUMIFS(df_extratos!I:I,df_extratos!F:F,Conciliacao!BB41,df_extratos!G:G,"CREDITO")+SUMIFS(df_extratos!I:I,df_extratos!F:F,Conciliacao!A41,df_extratos!G:G,"CREDITO")+SUMIFS(df_extratos!I:I,df_extratos!F:F,Conciliacao!BC41,df_extratos!G:G,"CREDITO")</f>
        <v>0</v>
      </c>
      <c r="G41" s="9">
        <f t="shared" si="4"/>
        <v>0</v>
      </c>
      <c r="H41" s="4">
        <f>SUMIFS(df_blueme_sem_parcelamento!E:E,df_blueme_sem_parcelamento!H:H,Conciliacao!A41,df_blueme_sem_parcelamento!D:D,"&lt;&gt;ZIGPAY LTDAS -ME")*(-1)</f>
        <v>0</v>
      </c>
      <c r="I41" s="4">
        <f>SUMIFS(df_blueme_com_parcelamento!J:J,df_blueme_com_parcelamento!M:M,Conciliacao!A41)*(-1)</f>
        <v>0</v>
      </c>
      <c r="J41" s="8">
        <f>SUMIFS(df_mutuos!I:I,df_mutuos!B:B,Conciliacao!A41)*(-1)</f>
        <v>0</v>
      </c>
      <c r="K41" s="10">
        <f>SUMIFS(df_extratos!I:I,df_extratos!F:F,Conciliacao!BB41,df_extratos!G:G,"DEBITO")+SUMIFS(df_extratos!I:I,df_extratos!F:F,Conciliacao!A41,df_extratos!G:G,"DEBITO")+SUMIFS(df_extratos!I:I,df_extratos!F:F,Conciliacao!BC41,df_extratos!G:G,"DEBITO")</f>
        <v>0</v>
      </c>
      <c r="L41" s="11">
        <f t="shared" si="5"/>
        <v>0</v>
      </c>
      <c r="M41" s="25">
        <f>SUMIFS(df_ajustes_conciliaco!D:D,df_ajustes_conciliaco!C:C,Conciliacao!A41)</f>
        <v>0</v>
      </c>
      <c r="N41" s="22">
        <f t="shared" si="6"/>
        <v>0</v>
      </c>
      <c r="BB41" s="20">
        <v>45697.5</v>
      </c>
      <c r="BC41" s="20">
        <v>45697.125</v>
      </c>
    </row>
    <row r="42" spans="1:55" x14ac:dyDescent="0.3">
      <c r="A42" s="5">
        <f t="shared" si="7"/>
        <v>45698</v>
      </c>
      <c r="B42" s="3">
        <f>-SUMIFS(df_extrato_zig!G:G,df_extrato_zig!E:E,Conciliacao!A42,df_extrato_zig!D:D,"Saque")-SUMIFS(df_extrato_zig!G:G,df_extrato_zig!E:E,Conciliacao!A42,df_extrato_zig!D:D,"Antecipação")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SUMIFS(df_mutuos!H:H,df_mutuos!B:B,Conciliacao!A42)</f>
        <v>0</v>
      </c>
      <c r="F42" s="7">
        <f>SUMIFS(df_extratos!I:I,df_extratos!F:F,Conciliacao!BB42,df_extratos!G:G,"CREDITO")+SUMIFS(df_extratos!I:I,df_extratos!F:F,Conciliacao!A42,df_extratos!G:G,"CREDITO")+SUMIFS(df_extratos!I:I,df_extratos!F:F,Conciliacao!BC42,df_extratos!G:G,"CREDITO")</f>
        <v>0</v>
      </c>
      <c r="G42" s="9">
        <f t="shared" si="4"/>
        <v>0</v>
      </c>
      <c r="H42" s="4">
        <f>SUMIFS(df_blueme_sem_parcelamento!E:E,df_blueme_sem_parcelamento!H:H,Conciliacao!A42,df_blueme_sem_parcelamento!D:D,"&lt;&gt;ZIGPAY LTDAS -ME")*(-1)</f>
        <v>0</v>
      </c>
      <c r="I42" s="4">
        <f>SUMIFS(df_blueme_com_parcelamento!J:J,df_blueme_com_parcelamento!M:M,Conciliacao!A42)*(-1)</f>
        <v>0</v>
      </c>
      <c r="J42" s="8">
        <f>SUMIFS(df_mutuos!I:I,df_mutuos!B:B,Conciliacao!A42)*(-1)</f>
        <v>0</v>
      </c>
      <c r="K42" s="10">
        <f>SUMIFS(df_extratos!I:I,df_extratos!F:F,Conciliacao!BB42,df_extratos!G:G,"DEBITO")+SUMIFS(df_extratos!I:I,df_extratos!F:F,Conciliacao!A42,df_extratos!G:G,"DEBITO")+SUMIFS(df_extratos!I:I,df_extratos!F:F,Conciliacao!BC42,df_extratos!G:G,"DEBITO")</f>
        <v>0</v>
      </c>
      <c r="L42" s="11">
        <f t="shared" si="5"/>
        <v>0</v>
      </c>
      <c r="M42" s="25">
        <f>SUMIFS(df_ajustes_conciliaco!D:D,df_ajustes_conciliaco!C:C,Conciliacao!A42)</f>
        <v>0</v>
      </c>
      <c r="N42" s="22">
        <f t="shared" si="6"/>
        <v>0</v>
      </c>
      <c r="BB42" s="20">
        <v>45698.5</v>
      </c>
      <c r="BC42" s="20">
        <v>45698.125</v>
      </c>
    </row>
    <row r="43" spans="1:55" x14ac:dyDescent="0.3">
      <c r="A43" s="5">
        <f t="shared" si="7"/>
        <v>45699</v>
      </c>
      <c r="B43" s="3">
        <f>-SUMIFS(df_extrato_zig!G:G,df_extrato_zig!E:E,Conciliacao!A43,df_extrato_zig!D:D,"Saque")-SUMIFS(df_extrato_zig!G:G,df_extrato_zig!E:E,Conciliacao!A43,df_extrato_zig!D:D,"Antecipação")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SUMIFS(df_mutuos!H:H,df_mutuos!B:B,Conciliacao!A43)</f>
        <v>0</v>
      </c>
      <c r="F43" s="7">
        <f>SUMIFS(df_extratos!I:I,df_extratos!F:F,Conciliacao!BB43,df_extratos!G:G,"CREDITO")+SUMIFS(df_extratos!I:I,df_extratos!F:F,Conciliacao!A43,df_extratos!G:G,"CREDITO")+SUMIFS(df_extratos!I:I,df_extratos!F:F,Conciliacao!BC43,df_extratos!G:G,"CREDITO")</f>
        <v>0</v>
      </c>
      <c r="G43" s="9">
        <f t="shared" si="4"/>
        <v>0</v>
      </c>
      <c r="H43" s="4">
        <f>SUMIFS(df_blueme_sem_parcelamento!E:E,df_blueme_sem_parcelamento!H:H,Conciliacao!A43,df_blueme_sem_parcelamento!D:D,"&lt;&gt;ZIGPAY LTDAS -ME")*(-1)</f>
        <v>0</v>
      </c>
      <c r="I43" s="4">
        <f>SUMIFS(df_blueme_com_parcelamento!J:J,df_blueme_com_parcelamento!M:M,Conciliacao!A43)*(-1)</f>
        <v>0</v>
      </c>
      <c r="J43" s="8">
        <f>SUMIFS(df_mutuos!I:I,df_mutuos!B:B,Conciliacao!A43)*(-1)</f>
        <v>0</v>
      </c>
      <c r="K43" s="10">
        <f>SUMIFS(df_extratos!I:I,df_extratos!F:F,Conciliacao!BB43,df_extratos!G:G,"DEBITO")+SUMIFS(df_extratos!I:I,df_extratos!F:F,Conciliacao!A43,df_extratos!G:G,"DEBITO")+SUMIFS(df_extratos!I:I,df_extratos!F:F,Conciliacao!BC43,df_extratos!G:G,"DEBITO")</f>
        <v>0</v>
      </c>
      <c r="L43" s="11">
        <f t="shared" si="5"/>
        <v>0</v>
      </c>
      <c r="M43" s="25">
        <f>SUMIFS(df_ajustes_conciliaco!D:D,df_ajustes_conciliaco!C:C,Conciliacao!A43)</f>
        <v>0</v>
      </c>
      <c r="N43" s="22">
        <f t="shared" si="6"/>
        <v>0</v>
      </c>
      <c r="BB43" s="20">
        <v>45699.5</v>
      </c>
      <c r="BC43" s="20">
        <v>45699.125</v>
      </c>
    </row>
    <row r="44" spans="1:55" x14ac:dyDescent="0.3">
      <c r="A44" s="5">
        <f t="shared" si="7"/>
        <v>45700</v>
      </c>
      <c r="B44" s="3">
        <f>-SUMIFS(df_extrato_zig!G:G,df_extrato_zig!E:E,Conciliacao!A44,df_extrato_zig!D:D,"Saque")-SUMIFS(df_extrato_zig!G:G,df_extrato_zig!E:E,Conciliacao!A44,df_extrato_zig!D:D,"Antecipação")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SUMIFS(df_mutuos!H:H,df_mutuos!B:B,Conciliacao!A44)</f>
        <v>0</v>
      </c>
      <c r="F44" s="7">
        <f>SUMIFS(df_extratos!I:I,df_extratos!F:F,Conciliacao!BB44,df_extratos!G:G,"CREDITO")+SUMIFS(df_extratos!I:I,df_extratos!F:F,Conciliacao!A44,df_extratos!G:G,"CREDITO")+SUMIFS(df_extratos!I:I,df_extratos!F:F,Conciliacao!BC44,df_extratos!G:G,"CREDITO")</f>
        <v>0</v>
      </c>
      <c r="G44" s="9">
        <f t="shared" si="4"/>
        <v>0</v>
      </c>
      <c r="H44" s="4">
        <f>SUMIFS(df_blueme_sem_parcelamento!E:E,df_blueme_sem_parcelamento!H:H,Conciliacao!A44,df_blueme_sem_parcelamento!D:D,"&lt;&gt;ZIGPAY LTDAS -ME")*(-1)</f>
        <v>0</v>
      </c>
      <c r="I44" s="4">
        <f>SUMIFS(df_blueme_com_parcelamento!J:J,df_blueme_com_parcelamento!M:M,Conciliacao!A44)*(-1)</f>
        <v>0</v>
      </c>
      <c r="J44" s="8">
        <f>SUMIFS(df_mutuos!I:I,df_mutuos!B:B,Conciliacao!A44)*(-1)</f>
        <v>0</v>
      </c>
      <c r="K44" s="10">
        <f>SUMIFS(df_extratos!I:I,df_extratos!F:F,Conciliacao!BB44,df_extratos!G:G,"DEBITO")+SUMIFS(df_extratos!I:I,df_extratos!F:F,Conciliacao!A44,df_extratos!G:G,"DEBITO")+SUMIFS(df_extratos!I:I,df_extratos!F:F,Conciliacao!BC44,df_extratos!G:G,"DEBITO")</f>
        <v>0</v>
      </c>
      <c r="L44" s="11">
        <f t="shared" si="5"/>
        <v>0</v>
      </c>
      <c r="M44" s="25">
        <f>SUMIFS(df_ajustes_conciliaco!D:D,df_ajustes_conciliaco!C:C,Conciliacao!A44)</f>
        <v>0</v>
      </c>
      <c r="N44" s="22">
        <f t="shared" si="6"/>
        <v>0</v>
      </c>
      <c r="BB44" s="20">
        <v>45700.5</v>
      </c>
      <c r="BC44" s="20">
        <v>45700.125</v>
      </c>
    </row>
    <row r="45" spans="1:55" x14ac:dyDescent="0.3">
      <c r="A45" s="5">
        <f t="shared" si="7"/>
        <v>45701</v>
      </c>
      <c r="B45" s="3">
        <f>-SUMIFS(df_extrato_zig!G:G,df_extrato_zig!E:E,Conciliacao!A45,df_extrato_zig!D:D,"Saque")-SUMIFS(df_extrato_zig!G:G,df_extrato_zig!E:E,Conciliacao!A45,df_extrato_zig!D:D,"Antecipação")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SUMIFS(df_mutuos!H:H,df_mutuos!B:B,Conciliacao!A45)</f>
        <v>0</v>
      </c>
      <c r="F45" s="7">
        <f>SUMIFS(df_extratos!I:I,df_extratos!F:F,Conciliacao!BB45,df_extratos!G:G,"CREDITO")+SUMIFS(df_extratos!I:I,df_extratos!F:F,Conciliacao!A45,df_extratos!G:G,"CREDITO")+SUMIFS(df_extratos!I:I,df_extratos!F:F,Conciliacao!BC45,df_extratos!G:G,"CREDITO")</f>
        <v>0</v>
      </c>
      <c r="G45" s="9">
        <f t="shared" si="4"/>
        <v>0</v>
      </c>
      <c r="H45" s="4">
        <f>SUMIFS(df_blueme_sem_parcelamento!E:E,df_blueme_sem_parcelamento!H:H,Conciliacao!A45,df_blueme_sem_parcelamento!D:D,"&lt;&gt;ZIGPAY LTDAS -ME")*(-1)</f>
        <v>0</v>
      </c>
      <c r="I45" s="4">
        <f>SUMIFS(df_blueme_com_parcelamento!J:J,df_blueme_com_parcelamento!M:M,Conciliacao!A45)*(-1)</f>
        <v>0</v>
      </c>
      <c r="J45" s="8">
        <f>SUMIFS(df_mutuos!I:I,df_mutuos!B:B,Conciliacao!A45)*(-1)</f>
        <v>0</v>
      </c>
      <c r="K45" s="10">
        <f>SUMIFS(df_extratos!I:I,df_extratos!F:F,Conciliacao!BB45,df_extratos!G:G,"DEBITO")+SUMIFS(df_extratos!I:I,df_extratos!F:F,Conciliacao!A45,df_extratos!G:G,"DEBITO")+SUMIFS(df_extratos!I:I,df_extratos!F:F,Conciliacao!BC45,df_extratos!G:G,"DEBITO")</f>
        <v>0</v>
      </c>
      <c r="L45" s="11">
        <f t="shared" si="5"/>
        <v>0</v>
      </c>
      <c r="M45" s="25">
        <f>SUMIFS(df_ajustes_conciliaco!D:D,df_ajustes_conciliaco!C:C,Conciliacao!A45)</f>
        <v>0</v>
      </c>
      <c r="N45" s="22">
        <f t="shared" si="6"/>
        <v>0</v>
      </c>
      <c r="BB45" s="20">
        <v>45701.5</v>
      </c>
      <c r="BC45" s="20">
        <v>45701.125</v>
      </c>
    </row>
    <row r="46" spans="1:55" x14ac:dyDescent="0.3">
      <c r="A46" s="5">
        <f t="shared" si="7"/>
        <v>45702</v>
      </c>
      <c r="B46" s="3">
        <f>-SUMIFS(df_extrato_zig!G:G,df_extrato_zig!E:E,Conciliacao!A46,df_extrato_zig!D:D,"Saque")-SUMIFS(df_extrato_zig!G:G,df_extrato_zig!E:E,Conciliacao!A46,df_extrato_zig!D:D,"Antecipação")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SUMIFS(df_mutuos!H:H,df_mutuos!B:B,Conciliacao!A46)</f>
        <v>0</v>
      </c>
      <c r="F46" s="7">
        <f>SUMIFS(df_extratos!I:I,df_extratos!F:F,Conciliacao!BB46,df_extratos!G:G,"CREDITO")+SUMIFS(df_extratos!I:I,df_extratos!F:F,Conciliacao!A46,df_extratos!G:G,"CREDITO")+SUMIFS(df_extratos!I:I,df_extratos!F:F,Conciliacao!BC46,df_extratos!G:G,"CREDITO")</f>
        <v>0</v>
      </c>
      <c r="G46" s="9">
        <f t="shared" si="4"/>
        <v>0</v>
      </c>
      <c r="H46" s="4">
        <f>SUMIFS(df_blueme_sem_parcelamento!E:E,df_blueme_sem_parcelamento!H:H,Conciliacao!A46,df_blueme_sem_parcelamento!D:D,"&lt;&gt;ZIGPAY LTDAS -ME")*(-1)</f>
        <v>0</v>
      </c>
      <c r="I46" s="4">
        <f>SUMIFS(df_blueme_com_parcelamento!J:J,df_blueme_com_parcelamento!M:M,Conciliacao!A46)*(-1)</f>
        <v>0</v>
      </c>
      <c r="J46" s="8">
        <f>SUMIFS(df_mutuos!I:I,df_mutuos!B:B,Conciliacao!A46)*(-1)</f>
        <v>0</v>
      </c>
      <c r="K46" s="10">
        <f>SUMIFS(df_extratos!I:I,df_extratos!F:F,Conciliacao!BB46,df_extratos!G:G,"DEBITO")+SUMIFS(df_extratos!I:I,df_extratos!F:F,Conciliacao!A46,df_extratos!G:G,"DEBITO")+SUMIFS(df_extratos!I:I,df_extratos!F:F,Conciliacao!BC46,df_extratos!G:G,"DEBITO")</f>
        <v>0</v>
      </c>
      <c r="L46" s="11">
        <f t="shared" si="5"/>
        <v>0</v>
      </c>
      <c r="M46" s="25">
        <f>SUMIFS(df_ajustes_conciliaco!D:D,df_ajustes_conciliaco!C:C,Conciliacao!A46)</f>
        <v>0</v>
      </c>
      <c r="N46" s="22">
        <f t="shared" si="6"/>
        <v>0</v>
      </c>
      <c r="BB46" s="20">
        <v>45702.5</v>
      </c>
      <c r="BC46" s="20">
        <v>45702.125</v>
      </c>
    </row>
    <row r="47" spans="1:55" x14ac:dyDescent="0.3">
      <c r="A47" s="5">
        <f t="shared" si="7"/>
        <v>45703</v>
      </c>
      <c r="B47" s="3">
        <f>-SUMIFS(df_extrato_zig!G:G,df_extrato_zig!E:E,Conciliacao!A47,df_extrato_zig!D:D,"Saque")-SUMIFS(df_extrato_zig!G:G,df_extrato_zig!E:E,Conciliacao!A47,df_extrato_zig!D:D,"Antecipação")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SUMIFS(df_mutuos!H:H,df_mutuos!B:B,Conciliacao!A47)</f>
        <v>0</v>
      </c>
      <c r="F47" s="7">
        <f>SUMIFS(df_extratos!I:I,df_extratos!F:F,Conciliacao!BB47,df_extratos!G:G,"CREDITO")+SUMIFS(df_extratos!I:I,df_extratos!F:F,Conciliacao!A47,df_extratos!G:G,"CREDITO")+SUMIFS(df_extratos!I:I,df_extratos!F:F,Conciliacao!BC47,df_extratos!G:G,"CREDITO")</f>
        <v>0</v>
      </c>
      <c r="G47" s="9">
        <f t="shared" si="4"/>
        <v>0</v>
      </c>
      <c r="H47" s="4">
        <f>SUMIFS(df_blueme_sem_parcelamento!E:E,df_blueme_sem_parcelamento!H:H,Conciliacao!A47,df_blueme_sem_parcelamento!D:D,"&lt;&gt;ZIGPAY LTDAS -ME")*(-1)</f>
        <v>0</v>
      </c>
      <c r="I47" s="4">
        <f>SUMIFS(df_blueme_com_parcelamento!J:J,df_blueme_com_parcelamento!M:M,Conciliacao!A47)*(-1)</f>
        <v>0</v>
      </c>
      <c r="J47" s="8">
        <f>SUMIFS(df_mutuos!I:I,df_mutuos!B:B,Conciliacao!A47)*(-1)</f>
        <v>0</v>
      </c>
      <c r="K47" s="10">
        <f>SUMIFS(df_extratos!I:I,df_extratos!F:F,Conciliacao!BB47,df_extratos!G:G,"DEBITO")+SUMIFS(df_extratos!I:I,df_extratos!F:F,Conciliacao!A47,df_extratos!G:G,"DEBITO")+SUMIFS(df_extratos!I:I,df_extratos!F:F,Conciliacao!BC47,df_extratos!G:G,"DEBITO")</f>
        <v>0</v>
      </c>
      <c r="L47" s="11">
        <f t="shared" si="5"/>
        <v>0</v>
      </c>
      <c r="M47" s="25">
        <f>SUMIFS(df_ajustes_conciliaco!D:D,df_ajustes_conciliaco!C:C,Conciliacao!A47)</f>
        <v>0</v>
      </c>
      <c r="N47" s="22">
        <f t="shared" si="6"/>
        <v>0</v>
      </c>
      <c r="BB47" s="20">
        <v>45703.5</v>
      </c>
      <c r="BC47" s="20">
        <v>45703.125</v>
      </c>
    </row>
    <row r="48" spans="1:55" x14ac:dyDescent="0.3">
      <c r="A48" s="5">
        <f t="shared" si="7"/>
        <v>45704</v>
      </c>
      <c r="B48" s="3">
        <f>-SUMIFS(df_extrato_zig!G:G,df_extrato_zig!E:E,Conciliacao!A48,df_extrato_zig!D:D,"Saque")-SUMIFS(df_extrato_zig!G:G,df_extrato_zig!E:E,Conciliacao!A48,df_extrato_zig!D:D,"Antecipação")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SUMIFS(df_mutuos!H:H,df_mutuos!B:B,Conciliacao!A48)</f>
        <v>0</v>
      </c>
      <c r="F48" s="7">
        <f>SUMIFS(df_extratos!I:I,df_extratos!F:F,Conciliacao!BB48,df_extratos!G:G,"CREDITO")+SUMIFS(df_extratos!I:I,df_extratos!F:F,Conciliacao!A48,df_extratos!G:G,"CREDITO")+SUMIFS(df_extratos!I:I,df_extratos!F:F,Conciliacao!BC48,df_extratos!G:G,"CREDITO")</f>
        <v>0</v>
      </c>
      <c r="G48" s="9">
        <f t="shared" si="4"/>
        <v>0</v>
      </c>
      <c r="H48" s="4">
        <f>SUMIFS(df_blueme_sem_parcelamento!E:E,df_blueme_sem_parcelamento!H:H,Conciliacao!A48,df_blueme_sem_parcelamento!D:D,"&lt;&gt;ZIGPAY LTDAS -ME")*(-1)</f>
        <v>0</v>
      </c>
      <c r="I48" s="4">
        <f>SUMIFS(df_blueme_com_parcelamento!J:J,df_blueme_com_parcelamento!M:M,Conciliacao!A48)*(-1)</f>
        <v>0</v>
      </c>
      <c r="J48" s="8">
        <f>SUMIFS(df_mutuos!I:I,df_mutuos!B:B,Conciliacao!A48)*(-1)</f>
        <v>0</v>
      </c>
      <c r="K48" s="10">
        <f>SUMIFS(df_extratos!I:I,df_extratos!F:F,Conciliacao!BB48,df_extratos!G:G,"DEBITO")+SUMIFS(df_extratos!I:I,df_extratos!F:F,Conciliacao!A48,df_extratos!G:G,"DEBITO")+SUMIFS(df_extratos!I:I,df_extratos!F:F,Conciliacao!BC48,df_extratos!G:G,"DEBITO")</f>
        <v>0</v>
      </c>
      <c r="L48" s="11">
        <f t="shared" si="5"/>
        <v>0</v>
      </c>
      <c r="M48" s="25">
        <f>SUMIFS(df_ajustes_conciliaco!D:D,df_ajustes_conciliaco!C:C,Conciliacao!A48)</f>
        <v>0</v>
      </c>
      <c r="N48" s="22">
        <f t="shared" si="6"/>
        <v>0</v>
      </c>
      <c r="BB48" s="20">
        <v>45704.5</v>
      </c>
      <c r="BC48" s="20">
        <v>45704.125</v>
      </c>
    </row>
    <row r="49" spans="1:55" x14ac:dyDescent="0.3">
      <c r="A49" s="5">
        <f t="shared" si="7"/>
        <v>45705</v>
      </c>
      <c r="B49" s="3">
        <f>-SUMIFS(df_extrato_zig!G:G,df_extrato_zig!E:E,Conciliacao!A49,df_extrato_zig!D:D,"Saque")-SUMIFS(df_extrato_zig!G:G,df_extrato_zig!E:E,Conciliacao!A49,df_extrato_zig!D:D,"Antecipação")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SUMIFS(df_mutuos!H:H,df_mutuos!B:B,Conciliacao!A49)</f>
        <v>0</v>
      </c>
      <c r="F49" s="7">
        <f>SUMIFS(df_extratos!I:I,df_extratos!F:F,Conciliacao!BB49,df_extratos!G:G,"CREDITO")+SUMIFS(df_extratos!I:I,df_extratos!F:F,Conciliacao!A49,df_extratos!G:G,"CREDITO")+SUMIFS(df_extratos!I:I,df_extratos!F:F,Conciliacao!BC49,df_extratos!G:G,"CREDITO")</f>
        <v>0</v>
      </c>
      <c r="G49" s="9">
        <f t="shared" si="4"/>
        <v>0</v>
      </c>
      <c r="H49" s="4">
        <f>SUMIFS(df_blueme_sem_parcelamento!E:E,df_blueme_sem_parcelamento!H:H,Conciliacao!A49,df_blueme_sem_parcelamento!D:D,"&lt;&gt;ZIGPAY LTDAS -ME")*(-1)</f>
        <v>0</v>
      </c>
      <c r="I49" s="4">
        <f>SUMIFS(df_blueme_com_parcelamento!J:J,df_blueme_com_parcelamento!M:M,Conciliacao!A49)*(-1)</f>
        <v>0</v>
      </c>
      <c r="J49" s="8">
        <f>SUMIFS(df_mutuos!I:I,df_mutuos!B:B,Conciliacao!A49)*(-1)</f>
        <v>0</v>
      </c>
      <c r="K49" s="10">
        <f>SUMIFS(df_extratos!I:I,df_extratos!F:F,Conciliacao!BB49,df_extratos!G:G,"DEBITO")+SUMIFS(df_extratos!I:I,df_extratos!F:F,Conciliacao!A49,df_extratos!G:G,"DEBITO")+SUMIFS(df_extratos!I:I,df_extratos!F:F,Conciliacao!BC49,df_extratos!G:G,"DEBITO")</f>
        <v>0</v>
      </c>
      <c r="L49" s="11">
        <f t="shared" si="5"/>
        <v>0</v>
      </c>
      <c r="M49" s="25">
        <f>SUMIFS(df_ajustes_conciliaco!D:D,df_ajustes_conciliaco!C:C,Conciliacao!A49)</f>
        <v>0</v>
      </c>
      <c r="N49" s="22">
        <f t="shared" si="6"/>
        <v>0</v>
      </c>
      <c r="BB49" s="20">
        <v>45705.5</v>
      </c>
      <c r="BC49" s="20">
        <v>45705.125</v>
      </c>
    </row>
    <row r="50" spans="1:55" x14ac:dyDescent="0.3">
      <c r="A50" s="5">
        <f t="shared" si="7"/>
        <v>45706</v>
      </c>
      <c r="B50" s="3">
        <f>-SUMIFS(df_extrato_zig!G:G,df_extrato_zig!E:E,Conciliacao!A50,df_extrato_zig!D:D,"Saque")-SUMIFS(df_extrato_zig!G:G,df_extrato_zig!E:E,Conciliacao!A50,df_extrato_zig!D:D,"Antecipação")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SUMIFS(df_mutuos!H:H,df_mutuos!B:B,Conciliacao!A50)</f>
        <v>0</v>
      </c>
      <c r="F50" s="7">
        <f>SUMIFS(df_extratos!I:I,df_extratos!F:F,Conciliacao!BB50,df_extratos!G:G,"CREDITO")+SUMIFS(df_extratos!I:I,df_extratos!F:F,Conciliacao!A50,df_extratos!G:G,"CREDITO")+SUMIFS(df_extratos!I:I,df_extratos!F:F,Conciliacao!BC50,df_extratos!G:G,"CREDITO")</f>
        <v>0</v>
      </c>
      <c r="G50" s="9">
        <f t="shared" si="4"/>
        <v>0</v>
      </c>
      <c r="H50" s="4">
        <f>SUMIFS(df_blueme_sem_parcelamento!E:E,df_blueme_sem_parcelamento!H:H,Conciliacao!A50,df_blueme_sem_parcelamento!D:D,"&lt;&gt;ZIGPAY LTDAS -ME")*(-1)</f>
        <v>0</v>
      </c>
      <c r="I50" s="4">
        <f>SUMIFS(df_blueme_com_parcelamento!J:J,df_blueme_com_parcelamento!M:M,Conciliacao!A50)*(-1)</f>
        <v>0</v>
      </c>
      <c r="J50" s="8">
        <f>SUMIFS(df_mutuos!I:I,df_mutuos!B:B,Conciliacao!A50)*(-1)</f>
        <v>0</v>
      </c>
      <c r="K50" s="10">
        <f>SUMIFS(df_extratos!I:I,df_extratos!F:F,Conciliacao!BB50,df_extratos!G:G,"DEBITO")+SUMIFS(df_extratos!I:I,df_extratos!F:F,Conciliacao!A50,df_extratos!G:G,"DEBITO")+SUMIFS(df_extratos!I:I,df_extratos!F:F,Conciliacao!BC50,df_extratos!G:G,"DEBITO")</f>
        <v>0</v>
      </c>
      <c r="L50" s="11">
        <f t="shared" si="5"/>
        <v>0</v>
      </c>
      <c r="M50" s="25">
        <f>SUMIFS(df_ajustes_conciliaco!D:D,df_ajustes_conciliaco!C:C,Conciliacao!A50)</f>
        <v>0</v>
      </c>
      <c r="N50" s="22">
        <f t="shared" si="6"/>
        <v>0</v>
      </c>
      <c r="BB50" s="20">
        <v>45706.5</v>
      </c>
      <c r="BC50" s="20">
        <v>45706.125</v>
      </c>
    </row>
    <row r="51" spans="1:55" x14ac:dyDescent="0.3">
      <c r="A51" s="5">
        <f t="shared" si="7"/>
        <v>45707</v>
      </c>
      <c r="B51" s="3">
        <f>-SUMIFS(df_extrato_zig!G:G,df_extrato_zig!E:E,Conciliacao!A51,df_extrato_zig!D:D,"Saque")-SUMIFS(df_extrato_zig!G:G,df_extrato_zig!E:E,Conciliacao!A51,df_extrato_zig!D:D,"Antecipação")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SUMIFS(df_mutuos!H:H,df_mutuos!B:B,Conciliacao!A51)</f>
        <v>0</v>
      </c>
      <c r="F51" s="7">
        <f>SUMIFS(df_extratos!I:I,df_extratos!F:F,Conciliacao!BB51,df_extratos!G:G,"CREDITO")+SUMIFS(df_extratos!I:I,df_extratos!F:F,Conciliacao!A51,df_extratos!G:G,"CREDITO")+SUMIFS(df_extratos!I:I,df_extratos!F:F,Conciliacao!BC51,df_extratos!G:G,"CREDITO")</f>
        <v>0</v>
      </c>
      <c r="G51" s="9">
        <f t="shared" si="4"/>
        <v>0</v>
      </c>
      <c r="H51" s="4">
        <f>SUMIFS(df_blueme_sem_parcelamento!E:E,df_blueme_sem_parcelamento!H:H,Conciliacao!A51,df_blueme_sem_parcelamento!D:D,"&lt;&gt;ZIGPAY LTDAS -ME")*(-1)</f>
        <v>0</v>
      </c>
      <c r="I51" s="4">
        <f>SUMIFS(df_blueme_com_parcelamento!J:J,df_blueme_com_parcelamento!M:M,Conciliacao!A51)*(-1)</f>
        <v>0</v>
      </c>
      <c r="J51" s="8">
        <f>SUMIFS(df_mutuos!I:I,df_mutuos!B:B,Conciliacao!A51)*(-1)</f>
        <v>0</v>
      </c>
      <c r="K51" s="10">
        <f>SUMIFS(df_extratos!I:I,df_extratos!F:F,Conciliacao!BB51,df_extratos!G:G,"DEBITO")+SUMIFS(df_extratos!I:I,df_extratos!F:F,Conciliacao!A51,df_extratos!G:G,"DEBITO")+SUMIFS(df_extratos!I:I,df_extratos!F:F,Conciliacao!BC51,df_extratos!G:G,"DEBITO")</f>
        <v>0</v>
      </c>
      <c r="L51" s="11">
        <f t="shared" si="5"/>
        <v>0</v>
      </c>
      <c r="M51" s="25">
        <f>SUMIFS(df_ajustes_conciliaco!D:D,df_ajustes_conciliaco!C:C,Conciliacao!A51)</f>
        <v>0</v>
      </c>
      <c r="N51" s="22">
        <f t="shared" si="6"/>
        <v>0</v>
      </c>
      <c r="BB51" s="20">
        <v>45707.5</v>
      </c>
      <c r="BC51" s="20">
        <v>45707.125</v>
      </c>
    </row>
    <row r="52" spans="1:55" x14ac:dyDescent="0.3">
      <c r="A52" s="5">
        <f t="shared" si="7"/>
        <v>45708</v>
      </c>
      <c r="B52" s="3">
        <f>-SUMIFS(df_extrato_zig!G:G,df_extrato_zig!E:E,Conciliacao!A52,df_extrato_zig!D:D,"Saque")-SUMIFS(df_extrato_zig!G:G,df_extrato_zig!E:E,Conciliacao!A52,df_extrato_zig!D:D,"Antecipação")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SUMIFS(df_mutuos!H:H,df_mutuos!B:B,Conciliacao!A52)</f>
        <v>0</v>
      </c>
      <c r="F52" s="7">
        <f>SUMIFS(df_extratos!I:I,df_extratos!F:F,Conciliacao!BB52,df_extratos!G:G,"CREDITO")+SUMIFS(df_extratos!I:I,df_extratos!F:F,Conciliacao!A52,df_extratos!G:G,"CREDITO")+SUMIFS(df_extratos!I:I,df_extratos!F:F,Conciliacao!BC52,df_extratos!G:G,"CREDITO")</f>
        <v>0</v>
      </c>
      <c r="G52" s="9">
        <f t="shared" si="4"/>
        <v>0</v>
      </c>
      <c r="H52" s="4">
        <f>SUMIFS(df_blueme_sem_parcelamento!E:E,df_blueme_sem_parcelamento!H:H,Conciliacao!A52,df_blueme_sem_parcelamento!D:D,"&lt;&gt;ZIGPAY LTDAS -ME")*(-1)</f>
        <v>0</v>
      </c>
      <c r="I52" s="4">
        <f>SUMIFS(df_blueme_com_parcelamento!J:J,df_blueme_com_parcelamento!M:M,Conciliacao!A52)*(-1)</f>
        <v>0</v>
      </c>
      <c r="J52" s="8">
        <f>SUMIFS(df_mutuos!I:I,df_mutuos!B:B,Conciliacao!A52)*(-1)</f>
        <v>0</v>
      </c>
      <c r="K52" s="10">
        <f>SUMIFS(df_extratos!I:I,df_extratos!F:F,Conciliacao!BB52,df_extratos!G:G,"DEBITO")+SUMIFS(df_extratos!I:I,df_extratos!F:F,Conciliacao!A52,df_extratos!G:G,"DEBITO")+SUMIFS(df_extratos!I:I,df_extratos!F:F,Conciliacao!BC52,df_extratos!G:G,"DEBITO")</f>
        <v>0</v>
      </c>
      <c r="L52" s="11">
        <f t="shared" si="5"/>
        <v>0</v>
      </c>
      <c r="M52" s="25">
        <f>SUMIFS(df_ajustes_conciliaco!D:D,df_ajustes_conciliaco!C:C,Conciliacao!A52)</f>
        <v>0</v>
      </c>
      <c r="N52" s="22">
        <f t="shared" si="6"/>
        <v>0</v>
      </c>
      <c r="BB52" s="20">
        <v>45708.5</v>
      </c>
      <c r="BC52" s="20">
        <v>45708.125</v>
      </c>
    </row>
    <row r="53" spans="1:55" x14ac:dyDescent="0.3">
      <c r="A53" s="5">
        <f t="shared" si="7"/>
        <v>45709</v>
      </c>
      <c r="B53" s="3">
        <f>-SUMIFS(df_extrato_zig!G:G,df_extrato_zig!E:E,Conciliacao!A53,df_extrato_zig!D:D,"Saque")-SUMIFS(df_extrato_zig!G:G,df_extrato_zig!E:E,Conciliacao!A53,df_extrato_zig!D:D,"Antecipação")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SUMIFS(df_mutuos!H:H,df_mutuos!B:B,Conciliacao!A53)</f>
        <v>0</v>
      </c>
      <c r="F53" s="7">
        <f>SUMIFS(df_extratos!I:I,df_extratos!F:F,Conciliacao!BB53,df_extratos!G:G,"CREDITO")+SUMIFS(df_extratos!I:I,df_extratos!F:F,Conciliacao!A53,df_extratos!G:G,"CREDITO")+SUMIFS(df_extratos!I:I,df_extratos!F:F,Conciliacao!BC53,df_extratos!G:G,"CREDITO")</f>
        <v>0</v>
      </c>
      <c r="G53" s="9">
        <f t="shared" si="4"/>
        <v>0</v>
      </c>
      <c r="H53" s="4">
        <f>SUMIFS(df_blueme_sem_parcelamento!E:E,df_blueme_sem_parcelamento!H:H,Conciliacao!A53,df_blueme_sem_parcelamento!D:D,"&lt;&gt;ZIGPAY LTDAS -ME")*(-1)</f>
        <v>0</v>
      </c>
      <c r="I53" s="4">
        <f>SUMIFS(df_blueme_com_parcelamento!J:J,df_blueme_com_parcelamento!M:M,Conciliacao!A53)*(-1)</f>
        <v>0</v>
      </c>
      <c r="J53" s="8">
        <f>SUMIFS(df_mutuos!I:I,df_mutuos!B:B,Conciliacao!A53)*(-1)</f>
        <v>0</v>
      </c>
      <c r="K53" s="10">
        <f>SUMIFS(df_extratos!I:I,df_extratos!F:F,Conciliacao!BB53,df_extratos!G:G,"DEBITO")+SUMIFS(df_extratos!I:I,df_extratos!F:F,Conciliacao!A53,df_extratos!G:G,"DEBITO")+SUMIFS(df_extratos!I:I,df_extratos!F:F,Conciliacao!BC53,df_extratos!G:G,"DEBITO")</f>
        <v>0</v>
      </c>
      <c r="L53" s="11">
        <f t="shared" si="5"/>
        <v>0</v>
      </c>
      <c r="M53" s="25">
        <f>SUMIFS(df_ajustes_conciliaco!D:D,df_ajustes_conciliaco!C:C,Conciliacao!A53)</f>
        <v>0</v>
      </c>
      <c r="N53" s="22">
        <f t="shared" si="6"/>
        <v>0</v>
      </c>
      <c r="BB53" s="20">
        <v>45709.5</v>
      </c>
      <c r="BC53" s="20">
        <v>45709.125</v>
      </c>
    </row>
    <row r="54" spans="1:55" x14ac:dyDescent="0.3">
      <c r="A54" s="5">
        <f t="shared" si="7"/>
        <v>45710</v>
      </c>
      <c r="B54" s="3">
        <f>-SUMIFS(df_extrato_zig!G:G,df_extrato_zig!E:E,Conciliacao!A54,df_extrato_zig!D:D,"Saque")-SUMIFS(df_extrato_zig!G:G,df_extrato_zig!E:E,Conciliacao!A54,df_extrato_zig!D:D,"Antecipação")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SUMIFS(df_mutuos!H:H,df_mutuos!B:B,Conciliacao!A54)</f>
        <v>0</v>
      </c>
      <c r="F54" s="7">
        <f>SUMIFS(df_extratos!I:I,df_extratos!F:F,Conciliacao!BB54,df_extratos!G:G,"CREDITO")+SUMIFS(df_extratos!I:I,df_extratos!F:F,Conciliacao!A54,df_extratos!G:G,"CREDITO")+SUMIFS(df_extratos!I:I,df_extratos!F:F,Conciliacao!BC54,df_extratos!G:G,"CREDITO")</f>
        <v>0</v>
      </c>
      <c r="G54" s="9">
        <f t="shared" si="4"/>
        <v>0</v>
      </c>
      <c r="H54" s="4">
        <f>SUMIFS(df_blueme_sem_parcelamento!E:E,df_blueme_sem_parcelamento!H:H,Conciliacao!A54,df_blueme_sem_parcelamento!D:D,"&lt;&gt;ZIGPAY LTDAS -ME")*(-1)</f>
        <v>0</v>
      </c>
      <c r="I54" s="4">
        <f>SUMIFS(df_blueme_com_parcelamento!J:J,df_blueme_com_parcelamento!M:M,Conciliacao!A54)*(-1)</f>
        <v>0</v>
      </c>
      <c r="J54" s="8">
        <f>SUMIFS(df_mutuos!I:I,df_mutuos!B:B,Conciliacao!A54)*(-1)</f>
        <v>0</v>
      </c>
      <c r="K54" s="10">
        <f>SUMIFS(df_extratos!I:I,df_extratos!F:F,Conciliacao!BB54,df_extratos!G:G,"DEBITO")+SUMIFS(df_extratos!I:I,df_extratos!F:F,Conciliacao!A54,df_extratos!G:G,"DEBITO")+SUMIFS(df_extratos!I:I,df_extratos!F:F,Conciliacao!BC54,df_extratos!G:G,"DEBITO")</f>
        <v>0</v>
      </c>
      <c r="L54" s="11">
        <f t="shared" si="5"/>
        <v>0</v>
      </c>
      <c r="M54" s="25">
        <f>SUMIFS(df_ajustes_conciliaco!D:D,df_ajustes_conciliaco!C:C,Conciliacao!A54)</f>
        <v>0</v>
      </c>
      <c r="N54" s="22">
        <f t="shared" si="6"/>
        <v>0</v>
      </c>
      <c r="BB54" s="20">
        <v>45710.5</v>
      </c>
      <c r="BC54" s="20">
        <v>45710.125</v>
      </c>
    </row>
    <row r="55" spans="1:55" x14ac:dyDescent="0.3">
      <c r="A55" s="5">
        <f t="shared" si="7"/>
        <v>45711</v>
      </c>
      <c r="B55" s="3">
        <f>-SUMIFS(df_extrato_zig!G:G,df_extrato_zig!E:E,Conciliacao!A55,df_extrato_zig!D:D,"Saque")-SUMIFS(df_extrato_zig!G:G,df_extrato_zig!E:E,Conciliacao!A55,df_extrato_zig!D:D,"Antecipação")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SUMIFS(df_mutuos!H:H,df_mutuos!B:B,Conciliacao!A55)</f>
        <v>0</v>
      </c>
      <c r="F55" s="7">
        <f>SUMIFS(df_extratos!I:I,df_extratos!F:F,Conciliacao!BB55,df_extratos!G:G,"CREDITO")+SUMIFS(df_extratos!I:I,df_extratos!F:F,Conciliacao!A55,df_extratos!G:G,"CREDITO")+SUMIFS(df_extratos!I:I,df_extratos!F:F,Conciliacao!BC55,df_extratos!G:G,"CREDITO")</f>
        <v>0</v>
      </c>
      <c r="G55" s="9">
        <f t="shared" si="4"/>
        <v>0</v>
      </c>
      <c r="H55" s="4">
        <f>SUMIFS(df_blueme_sem_parcelamento!E:E,df_blueme_sem_parcelamento!H:H,Conciliacao!A55,df_blueme_sem_parcelamento!D:D,"&lt;&gt;ZIGPAY LTDAS -ME")*(-1)</f>
        <v>0</v>
      </c>
      <c r="I55" s="4">
        <f>SUMIFS(df_blueme_com_parcelamento!J:J,df_blueme_com_parcelamento!M:M,Conciliacao!A55)*(-1)</f>
        <v>0</v>
      </c>
      <c r="J55" s="8">
        <f>SUMIFS(df_mutuos!I:I,df_mutuos!B:B,Conciliacao!A55)*(-1)</f>
        <v>0</v>
      </c>
      <c r="K55" s="10">
        <f>SUMIFS(df_extratos!I:I,df_extratos!F:F,Conciliacao!BB55,df_extratos!G:G,"DEBITO")+SUMIFS(df_extratos!I:I,df_extratos!F:F,Conciliacao!A55,df_extratos!G:G,"DEBITO")+SUMIFS(df_extratos!I:I,df_extratos!F:F,Conciliacao!BC55,df_extratos!G:G,"DEBITO")</f>
        <v>0</v>
      </c>
      <c r="L55" s="11">
        <f t="shared" si="5"/>
        <v>0</v>
      </c>
      <c r="M55" s="25">
        <f>SUMIFS(df_ajustes_conciliaco!D:D,df_ajustes_conciliaco!C:C,Conciliacao!A55)</f>
        <v>0</v>
      </c>
      <c r="N55" s="22">
        <f t="shared" si="6"/>
        <v>0</v>
      </c>
      <c r="BB55" s="20">
        <v>45711.5</v>
      </c>
      <c r="BC55" s="20">
        <v>45711.125</v>
      </c>
    </row>
    <row r="56" spans="1:55" x14ac:dyDescent="0.3">
      <c r="A56" s="5">
        <f t="shared" si="7"/>
        <v>45712</v>
      </c>
      <c r="B56" s="3">
        <f>-SUMIFS(df_extrato_zig!G:G,df_extrato_zig!E:E,Conciliacao!A56,df_extrato_zig!D:D,"Saque")-SUMIFS(df_extrato_zig!G:G,df_extrato_zig!E:E,Conciliacao!A56,df_extrato_zig!D:D,"Antecipação")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SUMIFS(df_mutuos!H:H,df_mutuos!B:B,Conciliacao!A56)</f>
        <v>0</v>
      </c>
      <c r="F56" s="7">
        <f>SUMIFS(df_extratos!I:I,df_extratos!F:F,Conciliacao!BB56,df_extratos!G:G,"CREDITO")+SUMIFS(df_extratos!I:I,df_extratos!F:F,Conciliacao!A56,df_extratos!G:G,"CREDITO")+SUMIFS(df_extratos!I:I,df_extratos!F:F,Conciliacao!BC56,df_extratos!G:G,"CREDITO")</f>
        <v>0</v>
      </c>
      <c r="G56" s="9">
        <f t="shared" si="4"/>
        <v>0</v>
      </c>
      <c r="H56" s="4">
        <f>SUMIFS(df_blueme_sem_parcelamento!E:E,df_blueme_sem_parcelamento!H:H,Conciliacao!A56,df_blueme_sem_parcelamento!D:D,"&lt;&gt;ZIGPAY LTDAS -ME")*(-1)</f>
        <v>0</v>
      </c>
      <c r="I56" s="4">
        <f>SUMIFS(df_blueme_com_parcelamento!J:J,df_blueme_com_parcelamento!M:M,Conciliacao!A56)*(-1)</f>
        <v>0</v>
      </c>
      <c r="J56" s="8">
        <f>SUMIFS(df_mutuos!I:I,df_mutuos!B:B,Conciliacao!A56)*(-1)</f>
        <v>0</v>
      </c>
      <c r="K56" s="10">
        <f>SUMIFS(df_extratos!I:I,df_extratos!F:F,Conciliacao!BB56,df_extratos!G:G,"DEBITO")+SUMIFS(df_extratos!I:I,df_extratos!F:F,Conciliacao!A56,df_extratos!G:G,"DEBITO")+SUMIFS(df_extratos!I:I,df_extratos!F:F,Conciliacao!BC56,df_extratos!G:G,"DEBITO")</f>
        <v>0</v>
      </c>
      <c r="L56" s="11">
        <f t="shared" si="5"/>
        <v>0</v>
      </c>
      <c r="M56" s="25">
        <f>SUMIFS(df_ajustes_conciliaco!D:D,df_ajustes_conciliaco!C:C,Conciliacao!A56)</f>
        <v>0</v>
      </c>
      <c r="N56" s="22">
        <f t="shared" si="6"/>
        <v>0</v>
      </c>
      <c r="BB56" s="20">
        <v>45712.5</v>
      </c>
      <c r="BC56" s="20">
        <v>45712.125</v>
      </c>
    </row>
    <row r="57" spans="1:55" x14ac:dyDescent="0.3">
      <c r="A57" s="5">
        <f t="shared" si="7"/>
        <v>45713</v>
      </c>
      <c r="B57" s="3">
        <f>-SUMIFS(df_extrato_zig!G:G,df_extrato_zig!E:E,Conciliacao!A57,df_extrato_zig!D:D,"Saque")-SUMIFS(df_extrato_zig!G:G,df_extrato_zig!E:E,Conciliacao!A57,df_extrato_zig!D:D,"Antecipação")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SUMIFS(df_mutuos!H:H,df_mutuos!B:B,Conciliacao!A57)</f>
        <v>0</v>
      </c>
      <c r="F57" s="7">
        <f>SUMIFS(df_extratos!I:I,df_extratos!F:F,Conciliacao!BB57,df_extratos!G:G,"CREDITO")+SUMIFS(df_extratos!I:I,df_extratos!F:F,Conciliacao!A57,df_extratos!G:G,"CREDITO")+SUMIFS(df_extratos!I:I,df_extratos!F:F,Conciliacao!BC57,df_extratos!G:G,"CREDITO")</f>
        <v>0</v>
      </c>
      <c r="G57" s="9">
        <f t="shared" si="4"/>
        <v>0</v>
      </c>
      <c r="H57" s="4">
        <f>SUMIFS(df_blueme_sem_parcelamento!E:E,df_blueme_sem_parcelamento!H:H,Conciliacao!A57,df_blueme_sem_parcelamento!D:D,"&lt;&gt;ZIGPAY LTDAS -ME")*(-1)</f>
        <v>0</v>
      </c>
      <c r="I57" s="4">
        <f>SUMIFS(df_blueme_com_parcelamento!J:J,df_blueme_com_parcelamento!M:M,Conciliacao!A57)*(-1)</f>
        <v>0</v>
      </c>
      <c r="J57" s="8">
        <f>SUMIFS(df_mutuos!I:I,df_mutuos!B:B,Conciliacao!A57)*(-1)</f>
        <v>0</v>
      </c>
      <c r="K57" s="10">
        <f>SUMIFS(df_extratos!I:I,df_extratos!F:F,Conciliacao!BB57,df_extratos!G:G,"DEBITO")+SUMIFS(df_extratos!I:I,df_extratos!F:F,Conciliacao!A57,df_extratos!G:G,"DEBITO")+SUMIFS(df_extratos!I:I,df_extratos!F:F,Conciliacao!BC57,df_extratos!G:G,"DEBITO")</f>
        <v>0</v>
      </c>
      <c r="L57" s="11">
        <f t="shared" si="5"/>
        <v>0</v>
      </c>
      <c r="M57" s="25">
        <f>SUMIFS(df_ajustes_conciliaco!D:D,df_ajustes_conciliaco!C:C,Conciliacao!A57)</f>
        <v>0</v>
      </c>
      <c r="N57" s="22">
        <f t="shared" si="6"/>
        <v>0</v>
      </c>
      <c r="BB57" s="20">
        <v>45713.5</v>
      </c>
      <c r="BC57" s="20">
        <v>45713.125</v>
      </c>
    </row>
    <row r="58" spans="1:55" x14ac:dyDescent="0.3">
      <c r="A58" s="5">
        <f t="shared" si="7"/>
        <v>45714</v>
      </c>
      <c r="B58" s="3">
        <f>-SUMIFS(df_extrato_zig!G:G,df_extrato_zig!E:E,Conciliacao!A58,df_extrato_zig!D:D,"Saque")-SUMIFS(df_extrato_zig!G:G,df_extrato_zig!E:E,Conciliacao!A58,df_extrato_zig!D:D,"Antecipação")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SUMIFS(df_mutuos!H:H,df_mutuos!B:B,Conciliacao!A58)</f>
        <v>0</v>
      </c>
      <c r="F58" s="7">
        <f>SUMIFS(df_extratos!I:I,df_extratos!F:F,Conciliacao!BB58,df_extratos!G:G,"CREDITO")+SUMIFS(df_extratos!I:I,df_extratos!F:F,Conciliacao!A58,df_extratos!G:G,"CREDITO")+SUMIFS(df_extratos!I:I,df_extratos!F:F,Conciliacao!BC58,df_extratos!G:G,"CREDITO")</f>
        <v>0</v>
      </c>
      <c r="G58" s="9">
        <f t="shared" si="4"/>
        <v>0</v>
      </c>
      <c r="H58" s="4">
        <f>SUMIFS(df_blueme_sem_parcelamento!E:E,df_blueme_sem_parcelamento!H:H,Conciliacao!A58,df_blueme_sem_parcelamento!D:D,"&lt;&gt;ZIGPAY LTDAS -ME")*(-1)</f>
        <v>0</v>
      </c>
      <c r="I58" s="4">
        <f>SUMIFS(df_blueme_com_parcelamento!J:J,df_blueme_com_parcelamento!M:M,Conciliacao!A58)*(-1)</f>
        <v>0</v>
      </c>
      <c r="J58" s="8">
        <f>SUMIFS(df_mutuos!I:I,df_mutuos!B:B,Conciliacao!A58)*(-1)</f>
        <v>0</v>
      </c>
      <c r="K58" s="10">
        <f>SUMIFS(df_extratos!I:I,df_extratos!F:F,Conciliacao!BB58,df_extratos!G:G,"DEBITO")+SUMIFS(df_extratos!I:I,df_extratos!F:F,Conciliacao!A58,df_extratos!G:G,"DEBITO")+SUMIFS(df_extratos!I:I,df_extratos!F:F,Conciliacao!BC58,df_extratos!G:G,"DEBITO")</f>
        <v>0</v>
      </c>
      <c r="L58" s="11">
        <f t="shared" si="5"/>
        <v>0</v>
      </c>
      <c r="M58" s="25">
        <f>SUMIFS(df_ajustes_conciliaco!D:D,df_ajustes_conciliaco!C:C,Conciliacao!A58)</f>
        <v>0</v>
      </c>
      <c r="N58" s="22">
        <f t="shared" si="6"/>
        <v>0</v>
      </c>
      <c r="BB58" s="20">
        <v>45714.5</v>
      </c>
      <c r="BC58" s="20">
        <v>45714.125</v>
      </c>
    </row>
    <row r="59" spans="1:55" x14ac:dyDescent="0.3">
      <c r="A59" s="5">
        <f t="shared" si="7"/>
        <v>45715</v>
      </c>
      <c r="B59" s="3">
        <f>-SUMIFS(df_extrato_zig!G:G,df_extrato_zig!E:E,Conciliacao!A59,df_extrato_zig!D:D,"Saque")-SUMIFS(df_extrato_zig!G:G,df_extrato_zig!E:E,Conciliacao!A59,df_extrato_zig!D:D,"Antecipação")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SUMIFS(df_mutuos!H:H,df_mutuos!B:B,Conciliacao!A59)</f>
        <v>0</v>
      </c>
      <c r="F59" s="7">
        <f>SUMIFS(df_extratos!I:I,df_extratos!F:F,Conciliacao!BB59,df_extratos!G:G,"CREDITO")+SUMIFS(df_extratos!I:I,df_extratos!F:F,Conciliacao!A59,df_extratos!G:G,"CREDITO")+SUMIFS(df_extratos!I:I,df_extratos!F:F,Conciliacao!BC59,df_extratos!G:G,"CREDITO")</f>
        <v>0</v>
      </c>
      <c r="G59" s="9">
        <f t="shared" si="4"/>
        <v>0</v>
      </c>
      <c r="H59" s="4">
        <f>SUMIFS(df_blueme_sem_parcelamento!E:E,df_blueme_sem_parcelamento!H:H,Conciliacao!A59,df_blueme_sem_parcelamento!D:D,"&lt;&gt;ZIGPAY LTDAS -ME")*(-1)</f>
        <v>0</v>
      </c>
      <c r="I59" s="4">
        <f>SUMIFS(df_blueme_com_parcelamento!J:J,df_blueme_com_parcelamento!M:M,Conciliacao!A59)*(-1)</f>
        <v>0</v>
      </c>
      <c r="J59" s="8">
        <f>SUMIFS(df_mutuos!I:I,df_mutuos!B:B,Conciliacao!A59)*(-1)</f>
        <v>0</v>
      </c>
      <c r="K59" s="10">
        <f>SUMIFS(df_extratos!I:I,df_extratos!F:F,Conciliacao!BB59,df_extratos!G:G,"DEBITO")+SUMIFS(df_extratos!I:I,df_extratos!F:F,Conciliacao!A59,df_extratos!G:G,"DEBITO")+SUMIFS(df_extratos!I:I,df_extratos!F:F,Conciliacao!BC59,df_extratos!G:G,"DEBITO")</f>
        <v>0</v>
      </c>
      <c r="L59" s="11">
        <f t="shared" si="5"/>
        <v>0</v>
      </c>
      <c r="M59" s="25">
        <f>SUMIFS(df_ajustes_conciliaco!D:D,df_ajustes_conciliaco!C:C,Conciliacao!A59)</f>
        <v>0</v>
      </c>
      <c r="N59" s="22">
        <f t="shared" si="6"/>
        <v>0</v>
      </c>
      <c r="BB59" s="20">
        <v>45715.5</v>
      </c>
      <c r="BC59" s="20">
        <v>45715.125</v>
      </c>
    </row>
    <row r="60" spans="1:55" x14ac:dyDescent="0.3">
      <c r="A60" s="5">
        <f t="shared" si="7"/>
        <v>45716</v>
      </c>
      <c r="B60" s="3">
        <f>-SUMIFS(df_extrato_zig!G:G,df_extrato_zig!E:E,Conciliacao!A60,df_extrato_zig!D:D,"Saque")-SUMIFS(df_extrato_zig!G:G,df_extrato_zig!E:E,Conciliacao!A60,df_extrato_zig!D:D,"Antecipação")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SUMIFS(df_mutuos!H:H,df_mutuos!B:B,Conciliacao!A60)</f>
        <v>0</v>
      </c>
      <c r="F60" s="7">
        <f>SUMIFS(df_extratos!I:I,df_extratos!F:F,Conciliacao!BB60,df_extratos!G:G,"CREDITO")+SUMIFS(df_extratos!I:I,df_extratos!F:F,Conciliacao!A60,df_extratos!G:G,"CREDITO")+SUMIFS(df_extratos!I:I,df_extratos!F:F,Conciliacao!BC60,df_extratos!G:G,"CREDITO")</f>
        <v>0</v>
      </c>
      <c r="G60" s="9">
        <f t="shared" si="4"/>
        <v>0</v>
      </c>
      <c r="H60" s="4">
        <f>SUMIFS(df_blueme_sem_parcelamento!E:E,df_blueme_sem_parcelamento!H:H,Conciliacao!A60,df_blueme_sem_parcelamento!D:D,"&lt;&gt;ZIGPAY LTDAS -ME")*(-1)</f>
        <v>0</v>
      </c>
      <c r="I60" s="4">
        <f>SUMIFS(df_blueme_com_parcelamento!J:J,df_blueme_com_parcelamento!M:M,Conciliacao!A60)*(-1)</f>
        <v>0</v>
      </c>
      <c r="J60" s="8">
        <f>SUMIFS(df_mutuos!I:I,df_mutuos!B:B,Conciliacao!A60)*(-1)</f>
        <v>0</v>
      </c>
      <c r="K60" s="10">
        <f>SUMIFS(df_extratos!I:I,df_extratos!F:F,Conciliacao!BB60,df_extratos!G:G,"DEBITO")+SUMIFS(df_extratos!I:I,df_extratos!F:F,Conciliacao!A60,df_extratos!G:G,"DEBITO")+SUMIFS(df_extratos!I:I,df_extratos!F:F,Conciliacao!BC60,df_extratos!G:G,"DEBITO")</f>
        <v>0</v>
      </c>
      <c r="L60" s="11">
        <f t="shared" si="5"/>
        <v>0</v>
      </c>
      <c r="M60" s="25">
        <f>SUMIFS(df_ajustes_conciliaco!D:D,df_ajustes_conciliaco!C:C,Conciliacao!A60)</f>
        <v>0</v>
      </c>
      <c r="N60" s="22">
        <f t="shared" si="6"/>
        <v>0</v>
      </c>
      <c r="BB60" s="20">
        <v>45716.5</v>
      </c>
      <c r="BC60" s="20">
        <v>45716.125</v>
      </c>
    </row>
    <row r="61" spans="1:55" x14ac:dyDescent="0.3">
      <c r="A61" s="5">
        <f t="shared" si="7"/>
        <v>45717</v>
      </c>
      <c r="B61" s="3">
        <f>-SUMIFS(df_extrato_zig!G:G,df_extrato_zig!E:E,Conciliacao!A61,df_extrato_zig!D:D,"Saque")-SUMIFS(df_extrato_zig!G:G,df_extrato_zig!E:E,Conciliacao!A61,df_extrato_zig!D:D,"Antecipação")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SUMIFS(df_mutuos!H:H,df_mutuos!B:B,Conciliacao!A61)</f>
        <v>0</v>
      </c>
      <c r="F61" s="7">
        <f>SUMIFS(df_extratos!I:I,df_extratos!F:F,Conciliacao!BB61,df_extratos!G:G,"CREDITO")+SUMIFS(df_extratos!I:I,df_extratos!F:F,Conciliacao!A61,df_extratos!G:G,"CREDITO")+SUMIFS(df_extratos!I:I,df_extratos!F:F,Conciliacao!BC61,df_extratos!G:G,"CREDITO")</f>
        <v>0</v>
      </c>
      <c r="G61" s="9">
        <f t="shared" si="4"/>
        <v>0</v>
      </c>
      <c r="H61" s="4">
        <f>SUMIFS(df_blueme_sem_parcelamento!E:E,df_blueme_sem_parcelamento!H:H,Conciliacao!A61,df_blueme_sem_parcelamento!D:D,"&lt;&gt;ZIGPAY LTDAS -ME")*(-1)</f>
        <v>0</v>
      </c>
      <c r="I61" s="4">
        <f>SUMIFS(df_blueme_com_parcelamento!J:J,df_blueme_com_parcelamento!M:M,Conciliacao!A61)*(-1)</f>
        <v>0</v>
      </c>
      <c r="J61" s="8">
        <f>SUMIFS(df_mutuos!I:I,df_mutuos!B:B,Conciliacao!A61)*(-1)</f>
        <v>0</v>
      </c>
      <c r="K61" s="10">
        <f>SUMIFS(df_extratos!I:I,df_extratos!F:F,Conciliacao!BB61,df_extratos!G:G,"DEBITO")+SUMIFS(df_extratos!I:I,df_extratos!F:F,Conciliacao!A61,df_extratos!G:G,"DEBITO")+SUMIFS(df_extratos!I:I,df_extratos!F:F,Conciliacao!BC61,df_extratos!G:G,"DEBITO")</f>
        <v>0</v>
      </c>
      <c r="L61" s="11">
        <f t="shared" si="5"/>
        <v>0</v>
      </c>
      <c r="M61" s="25">
        <f>SUMIFS(df_ajustes_conciliaco!D:D,df_ajustes_conciliaco!C:C,Conciliacao!A61)</f>
        <v>0</v>
      </c>
      <c r="N61" s="22">
        <f t="shared" si="6"/>
        <v>0</v>
      </c>
      <c r="BB61" s="20">
        <v>45717.5</v>
      </c>
      <c r="BC61" s="20">
        <v>45717.125</v>
      </c>
    </row>
    <row r="62" spans="1:55" x14ac:dyDescent="0.3">
      <c r="A62" s="5">
        <f t="shared" si="7"/>
        <v>45718</v>
      </c>
      <c r="B62" s="3">
        <f>-SUMIFS(df_extrato_zig!G:G,df_extrato_zig!E:E,Conciliacao!A62,df_extrato_zig!D:D,"Saque")-SUMIFS(df_extrato_zig!G:G,df_extrato_zig!E:E,Conciliacao!A62,df_extrato_zig!D:D,"Antecipação")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SUMIFS(df_mutuos!H:H,df_mutuos!B:B,Conciliacao!A62)</f>
        <v>0</v>
      </c>
      <c r="F62" s="7">
        <f>SUMIFS(df_extratos!I:I,df_extratos!F:F,Conciliacao!BB62,df_extratos!G:G,"CREDITO")+SUMIFS(df_extratos!I:I,df_extratos!F:F,Conciliacao!A62,df_extratos!G:G,"CREDITO")+SUMIFS(df_extratos!I:I,df_extratos!F:F,Conciliacao!BC62,df_extratos!G:G,"CREDITO")</f>
        <v>0</v>
      </c>
      <c r="G62" s="9">
        <f t="shared" si="4"/>
        <v>0</v>
      </c>
      <c r="H62" s="4">
        <f>SUMIFS(df_blueme_sem_parcelamento!E:E,df_blueme_sem_parcelamento!H:H,Conciliacao!A62,df_blueme_sem_parcelamento!D:D,"&lt;&gt;ZIGPAY LTDAS -ME")*(-1)</f>
        <v>0</v>
      </c>
      <c r="I62" s="4">
        <f>SUMIFS(df_blueme_com_parcelamento!J:J,df_blueme_com_parcelamento!M:M,Conciliacao!A62)*(-1)</f>
        <v>0</v>
      </c>
      <c r="J62" s="8">
        <f>SUMIFS(df_mutuos!I:I,df_mutuos!B:B,Conciliacao!A62)*(-1)</f>
        <v>0</v>
      </c>
      <c r="K62" s="10">
        <f>SUMIFS(df_extratos!I:I,df_extratos!F:F,Conciliacao!BB62,df_extratos!G:G,"DEBITO")+SUMIFS(df_extratos!I:I,df_extratos!F:F,Conciliacao!A62,df_extratos!G:G,"DEBITO")+SUMIFS(df_extratos!I:I,df_extratos!F:F,Conciliacao!BC62,df_extratos!G:G,"DEBITO")</f>
        <v>0</v>
      </c>
      <c r="L62" s="11">
        <f t="shared" si="5"/>
        <v>0</v>
      </c>
      <c r="M62" s="25">
        <f>SUMIFS(df_ajustes_conciliaco!D:D,df_ajustes_conciliaco!C:C,Conciliacao!A62)</f>
        <v>0</v>
      </c>
      <c r="N62" s="22">
        <f t="shared" si="6"/>
        <v>0</v>
      </c>
      <c r="BB62" s="20">
        <v>45718.5</v>
      </c>
      <c r="BC62" s="20">
        <v>45718.125</v>
      </c>
    </row>
    <row r="63" spans="1:55" x14ac:dyDescent="0.3">
      <c r="A63" s="5">
        <f t="shared" si="7"/>
        <v>45719</v>
      </c>
      <c r="B63" s="3">
        <f>-SUMIFS(df_extrato_zig!G:G,df_extrato_zig!E:E,Conciliacao!A63,df_extrato_zig!D:D,"Saque")-SUMIFS(df_extrato_zig!G:G,df_extrato_zig!E:E,Conciliacao!A63,df_extrato_zig!D:D,"Antecipação")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SUMIFS(df_mutuos!H:H,df_mutuos!B:B,Conciliacao!A63)</f>
        <v>0</v>
      </c>
      <c r="F63" s="7">
        <f>SUMIFS(df_extratos!I:I,df_extratos!F:F,Conciliacao!BB63,df_extratos!G:G,"CREDITO")+SUMIFS(df_extratos!I:I,df_extratos!F:F,Conciliacao!A63,df_extratos!G:G,"CREDITO")+SUMIFS(df_extratos!I:I,df_extratos!F:F,Conciliacao!BC63,df_extratos!G:G,"CREDITO")</f>
        <v>0</v>
      </c>
      <c r="G63" s="9">
        <f t="shared" si="4"/>
        <v>0</v>
      </c>
      <c r="H63" s="4">
        <f>SUMIFS(df_blueme_sem_parcelamento!E:E,df_blueme_sem_parcelamento!H:H,Conciliacao!A63,df_blueme_sem_parcelamento!D:D,"&lt;&gt;ZIGPAY LTDAS -ME")*(-1)</f>
        <v>0</v>
      </c>
      <c r="I63" s="4">
        <f>SUMIFS(df_blueme_com_parcelamento!J:J,df_blueme_com_parcelamento!M:M,Conciliacao!A63)*(-1)</f>
        <v>0</v>
      </c>
      <c r="J63" s="8">
        <f>SUMIFS(df_mutuos!I:I,df_mutuos!B:B,Conciliacao!A63)*(-1)</f>
        <v>0</v>
      </c>
      <c r="K63" s="10">
        <f>SUMIFS(df_extratos!I:I,df_extratos!F:F,Conciliacao!BB63,df_extratos!G:G,"DEBITO")+SUMIFS(df_extratos!I:I,df_extratos!F:F,Conciliacao!A63,df_extratos!G:G,"DEBITO")+SUMIFS(df_extratos!I:I,df_extratos!F:F,Conciliacao!BC63,df_extratos!G:G,"DEBITO")</f>
        <v>0</v>
      </c>
      <c r="L63" s="11">
        <f t="shared" si="5"/>
        <v>0</v>
      </c>
      <c r="M63" s="25">
        <f>SUMIFS(df_ajustes_conciliaco!D:D,df_ajustes_conciliaco!C:C,Conciliacao!A63)</f>
        <v>0</v>
      </c>
      <c r="N63" s="22">
        <f t="shared" si="6"/>
        <v>0</v>
      </c>
      <c r="BB63" s="20">
        <v>45719.5</v>
      </c>
      <c r="BC63" s="20">
        <v>45719.125</v>
      </c>
    </row>
    <row r="64" spans="1:55" x14ac:dyDescent="0.3">
      <c r="A64" s="5">
        <f t="shared" si="7"/>
        <v>45720</v>
      </c>
      <c r="B64" s="3">
        <f>-SUMIFS(df_extrato_zig!G:G,df_extrato_zig!E:E,Conciliacao!A64,df_extrato_zig!D:D,"Saque")-SUMIFS(df_extrato_zig!G:G,df_extrato_zig!E:E,Conciliacao!A64,df_extrato_zig!D:D,"Antecipação")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SUMIFS(df_mutuos!H:H,df_mutuos!B:B,Conciliacao!A64)</f>
        <v>0</v>
      </c>
      <c r="F64" s="7">
        <f>SUMIFS(df_extratos!I:I,df_extratos!F:F,Conciliacao!BB64,df_extratos!G:G,"CREDITO")+SUMIFS(df_extratos!I:I,df_extratos!F:F,Conciliacao!A64,df_extratos!G:G,"CREDITO")+SUMIFS(df_extratos!I:I,df_extratos!F:F,Conciliacao!BC64,df_extratos!G:G,"CREDITO")</f>
        <v>0</v>
      </c>
      <c r="G64" s="9">
        <f t="shared" si="4"/>
        <v>0</v>
      </c>
      <c r="H64" s="4">
        <f>SUMIFS(df_blueme_sem_parcelamento!E:E,df_blueme_sem_parcelamento!H:H,Conciliacao!A64,df_blueme_sem_parcelamento!D:D,"&lt;&gt;ZIGPAY LTDAS -ME")*(-1)</f>
        <v>0</v>
      </c>
      <c r="I64" s="4">
        <f>SUMIFS(df_blueme_com_parcelamento!J:J,df_blueme_com_parcelamento!M:M,Conciliacao!A64)*(-1)</f>
        <v>0</v>
      </c>
      <c r="J64" s="8">
        <f>SUMIFS(df_mutuos!I:I,df_mutuos!B:B,Conciliacao!A64)*(-1)</f>
        <v>0</v>
      </c>
      <c r="K64" s="10">
        <f>SUMIFS(df_extratos!I:I,df_extratos!F:F,Conciliacao!BB64,df_extratos!G:G,"DEBITO")+SUMIFS(df_extratos!I:I,df_extratos!F:F,Conciliacao!A64,df_extratos!G:G,"DEBITO")+SUMIFS(df_extratos!I:I,df_extratos!F:F,Conciliacao!BC64,df_extratos!G:G,"DEBITO")</f>
        <v>0</v>
      </c>
      <c r="L64" s="11">
        <f t="shared" si="5"/>
        <v>0</v>
      </c>
      <c r="M64" s="25">
        <f>SUMIFS(df_ajustes_conciliaco!D:D,df_ajustes_conciliaco!C:C,Conciliacao!A64)</f>
        <v>0</v>
      </c>
      <c r="N64" s="22">
        <f t="shared" si="6"/>
        <v>0</v>
      </c>
      <c r="BB64" s="20">
        <v>45720.5</v>
      </c>
      <c r="BC64" s="20">
        <v>45720.125</v>
      </c>
    </row>
    <row r="65" spans="1:55" x14ac:dyDescent="0.3">
      <c r="A65" s="5">
        <f t="shared" si="7"/>
        <v>45721</v>
      </c>
      <c r="B65" s="3">
        <f>-SUMIFS(df_extrato_zig!G:G,df_extrato_zig!E:E,Conciliacao!A65,df_extrato_zig!D:D,"Saque")-SUMIFS(df_extrato_zig!G:G,df_extrato_zig!E:E,Conciliacao!A65,df_extrato_zig!D:D,"Antecipação")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SUMIFS(df_mutuos!H:H,df_mutuos!B:B,Conciliacao!A65)</f>
        <v>0</v>
      </c>
      <c r="F65" s="7">
        <f>SUMIFS(df_extratos!I:I,df_extratos!F:F,Conciliacao!BB65,df_extratos!G:G,"CREDITO")+SUMIFS(df_extratos!I:I,df_extratos!F:F,Conciliacao!A65,df_extratos!G:G,"CREDITO")+SUMIFS(df_extratos!I:I,df_extratos!F:F,Conciliacao!BC65,df_extratos!G:G,"CREDITO")</f>
        <v>0</v>
      </c>
      <c r="G65" s="9">
        <f t="shared" si="4"/>
        <v>0</v>
      </c>
      <c r="H65" s="4">
        <f>SUMIFS(df_blueme_sem_parcelamento!E:E,df_blueme_sem_parcelamento!H:H,Conciliacao!A65,df_blueme_sem_parcelamento!D:D,"&lt;&gt;ZIGPAY LTDAS -ME")*(-1)</f>
        <v>0</v>
      </c>
      <c r="I65" s="4">
        <f>SUMIFS(df_blueme_com_parcelamento!J:J,df_blueme_com_parcelamento!M:M,Conciliacao!A65)*(-1)</f>
        <v>0</v>
      </c>
      <c r="J65" s="8">
        <f>SUMIFS(df_mutuos!I:I,df_mutuos!B:B,Conciliacao!A65)*(-1)</f>
        <v>0</v>
      </c>
      <c r="K65" s="10">
        <f>SUMIFS(df_extratos!I:I,df_extratos!F:F,Conciliacao!BB65,df_extratos!G:G,"DEBITO")+SUMIFS(df_extratos!I:I,df_extratos!F:F,Conciliacao!A65,df_extratos!G:G,"DEBITO")+SUMIFS(df_extratos!I:I,df_extratos!F:F,Conciliacao!BC65,df_extratos!G:G,"DEBITO")</f>
        <v>0</v>
      </c>
      <c r="L65" s="11">
        <f t="shared" si="5"/>
        <v>0</v>
      </c>
      <c r="M65" s="25">
        <f>SUMIFS(df_ajustes_conciliaco!D:D,df_ajustes_conciliaco!C:C,Conciliacao!A65)</f>
        <v>0</v>
      </c>
      <c r="N65" s="22">
        <f t="shared" si="6"/>
        <v>0</v>
      </c>
      <c r="BB65" s="20">
        <v>45721.5</v>
      </c>
      <c r="BC65" s="20">
        <v>45721.125</v>
      </c>
    </row>
    <row r="66" spans="1:55" x14ac:dyDescent="0.3">
      <c r="A66" s="5">
        <f t="shared" si="7"/>
        <v>45722</v>
      </c>
      <c r="B66" s="3">
        <f>-SUMIFS(df_extrato_zig!G:G,df_extrato_zig!E:E,Conciliacao!A66,df_extrato_zig!D:D,"Saque")-SUMIFS(df_extrato_zig!G:G,df_extrato_zig!E:E,Conciliacao!A66,df_extrato_zig!D:D,"Antecipação")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SUMIFS(df_mutuos!H:H,df_mutuos!B:B,Conciliacao!A66)</f>
        <v>0</v>
      </c>
      <c r="F66" s="7">
        <f>SUMIFS(df_extratos!I:I,df_extratos!F:F,Conciliacao!BB66,df_extratos!G:G,"CREDITO")+SUMIFS(df_extratos!I:I,df_extratos!F:F,Conciliacao!A66,df_extratos!G:G,"CREDITO")+SUMIFS(df_extratos!I:I,df_extratos!F:F,Conciliacao!BC66,df_extratos!G:G,"CREDITO")</f>
        <v>0</v>
      </c>
      <c r="G66" s="9">
        <f t="shared" ref="G66:G97" si="8">F66-SUM(B66:E66)</f>
        <v>0</v>
      </c>
      <c r="H66" s="4">
        <f>SUMIFS(df_blueme_sem_parcelamento!E:E,df_blueme_sem_parcelamento!H:H,Conciliacao!A66,df_blueme_sem_parcelamento!D:D,"&lt;&gt;ZIGPAY LTDAS -ME")*(-1)</f>
        <v>0</v>
      </c>
      <c r="I66" s="4">
        <f>SUMIFS(df_blueme_com_parcelamento!J:J,df_blueme_com_parcelamento!M:M,Conciliacao!A66)*(-1)</f>
        <v>0</v>
      </c>
      <c r="J66" s="8">
        <f>SUMIFS(df_mutuos!I:I,df_mutuos!B:B,Conciliacao!A66)*(-1)</f>
        <v>0</v>
      </c>
      <c r="K66" s="10">
        <f>SUMIFS(df_extratos!I:I,df_extratos!F:F,Conciliacao!BB66,df_extratos!G:G,"DEBITO")+SUMIFS(df_extratos!I:I,df_extratos!F:F,Conciliacao!A66,df_extratos!G:G,"DEBITO")+SUMIFS(df_extratos!I:I,df_extratos!F:F,Conciliacao!BC66,df_extratos!G:G,"DEBITO")</f>
        <v>0</v>
      </c>
      <c r="L66" s="11">
        <f t="shared" ref="L66:L97" si="9">K66-SUM(H66:J66)</f>
        <v>0</v>
      </c>
      <c r="M66" s="25">
        <f>SUMIFS(df_ajustes_conciliaco!D:D,df_ajustes_conciliaco!C:C,Conciliacao!A66)</f>
        <v>0</v>
      </c>
      <c r="N66" s="22">
        <f t="shared" ref="N66:N97" si="10">L66+G66-M66</f>
        <v>0</v>
      </c>
      <c r="BB66" s="20">
        <v>45722.5</v>
      </c>
      <c r="BC66" s="20">
        <v>45722.125</v>
      </c>
    </row>
    <row r="67" spans="1:55" x14ac:dyDescent="0.3">
      <c r="A67" s="5">
        <f t="shared" ref="A67:A98" si="11">A66+1</f>
        <v>45723</v>
      </c>
      <c r="B67" s="3">
        <f>-SUMIFS(df_extrato_zig!G:G,df_extrato_zig!E:E,Conciliacao!A67,df_extrato_zig!D:D,"Saque")-SUMIFS(df_extrato_zig!G:G,df_extrato_zig!E:E,Conciliacao!A67,df_extrato_zig!D:D,"Antecipação")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SUMIFS(df_mutuos!H:H,df_mutuos!B:B,Conciliacao!A67)</f>
        <v>0</v>
      </c>
      <c r="F67" s="7">
        <f>SUMIFS(df_extratos!I:I,df_extratos!F:F,Conciliacao!BB67,df_extratos!G:G,"CREDITO")+SUMIFS(df_extratos!I:I,df_extratos!F:F,Conciliacao!A67,df_extratos!G:G,"CREDITO")+SUMIFS(df_extratos!I:I,df_extratos!F:F,Conciliacao!BC67,df_extratos!G:G,"CREDITO")</f>
        <v>0</v>
      </c>
      <c r="G67" s="9">
        <f t="shared" si="8"/>
        <v>0</v>
      </c>
      <c r="H67" s="4">
        <f>SUMIFS(df_blueme_sem_parcelamento!E:E,df_blueme_sem_parcelamento!H:H,Conciliacao!A67,df_blueme_sem_parcelamento!D:D,"&lt;&gt;ZIGPAY LTDAS -ME")*(-1)</f>
        <v>0</v>
      </c>
      <c r="I67" s="4">
        <f>SUMIFS(df_blueme_com_parcelamento!J:J,df_blueme_com_parcelamento!M:M,Conciliacao!A67)*(-1)</f>
        <v>0</v>
      </c>
      <c r="J67" s="8">
        <f>SUMIFS(df_mutuos!I:I,df_mutuos!B:B,Conciliacao!A67)*(-1)</f>
        <v>0</v>
      </c>
      <c r="K67" s="10">
        <f>SUMIFS(df_extratos!I:I,df_extratos!F:F,Conciliacao!BB67,df_extratos!G:G,"DEBITO")+SUMIFS(df_extratos!I:I,df_extratos!F:F,Conciliacao!A67,df_extratos!G:G,"DEBITO")+SUMIFS(df_extratos!I:I,df_extratos!F:F,Conciliacao!BC67,df_extratos!G:G,"DEBITO")</f>
        <v>0</v>
      </c>
      <c r="L67" s="11">
        <f t="shared" si="9"/>
        <v>0</v>
      </c>
      <c r="M67" s="25">
        <f>SUMIFS(df_ajustes_conciliaco!D:D,df_ajustes_conciliaco!C:C,Conciliacao!A67)</f>
        <v>0</v>
      </c>
      <c r="N67" s="22">
        <f t="shared" si="10"/>
        <v>0</v>
      </c>
      <c r="BB67" s="20">
        <v>45723.5</v>
      </c>
      <c r="BC67" s="20">
        <v>45723.125</v>
      </c>
    </row>
    <row r="68" spans="1:55" x14ac:dyDescent="0.3">
      <c r="A68" s="5">
        <f t="shared" si="11"/>
        <v>45724</v>
      </c>
      <c r="B68" s="3">
        <f>-SUMIFS(df_extrato_zig!G:G,df_extrato_zig!E:E,Conciliacao!A68,df_extrato_zig!D:D,"Saque")-SUMIFS(df_extrato_zig!G:G,df_extrato_zig!E:E,Conciliacao!A68,df_extrato_zig!D:D,"Antecipação")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SUMIFS(df_mutuos!H:H,df_mutuos!B:B,Conciliacao!A68)</f>
        <v>0</v>
      </c>
      <c r="F68" s="7">
        <f>SUMIFS(df_extratos!I:I,df_extratos!F:F,Conciliacao!BB68,df_extratos!G:G,"CREDITO")+SUMIFS(df_extratos!I:I,df_extratos!F:F,Conciliacao!A68,df_extratos!G:G,"CREDITO")+SUMIFS(df_extratos!I:I,df_extratos!F:F,Conciliacao!BC68,df_extratos!G:G,"CREDITO")</f>
        <v>0</v>
      </c>
      <c r="G68" s="9">
        <f t="shared" si="8"/>
        <v>0</v>
      </c>
      <c r="H68" s="4">
        <f>SUMIFS(df_blueme_sem_parcelamento!E:E,df_blueme_sem_parcelamento!H:H,Conciliacao!A68,df_blueme_sem_parcelamento!D:D,"&lt;&gt;ZIGPAY LTDAS -ME")*(-1)</f>
        <v>0</v>
      </c>
      <c r="I68" s="4">
        <f>SUMIFS(df_blueme_com_parcelamento!J:J,df_blueme_com_parcelamento!M:M,Conciliacao!A68)*(-1)</f>
        <v>0</v>
      </c>
      <c r="J68" s="8">
        <f>SUMIFS(df_mutuos!I:I,df_mutuos!B:B,Conciliacao!A68)*(-1)</f>
        <v>0</v>
      </c>
      <c r="K68" s="10">
        <f>SUMIFS(df_extratos!I:I,df_extratos!F:F,Conciliacao!BB68,df_extratos!G:G,"DEBITO")+SUMIFS(df_extratos!I:I,df_extratos!F:F,Conciliacao!A68,df_extratos!G:G,"DEBITO")+SUMIFS(df_extratos!I:I,df_extratos!F:F,Conciliacao!BC68,df_extratos!G:G,"DEBITO")</f>
        <v>0</v>
      </c>
      <c r="L68" s="11">
        <f t="shared" si="9"/>
        <v>0</v>
      </c>
      <c r="M68" s="25">
        <f>SUMIFS(df_ajustes_conciliaco!D:D,df_ajustes_conciliaco!C:C,Conciliacao!A68)</f>
        <v>0</v>
      </c>
      <c r="N68" s="22">
        <f t="shared" si="10"/>
        <v>0</v>
      </c>
      <c r="BB68" s="20">
        <v>45724.5</v>
      </c>
      <c r="BC68" s="20">
        <v>45724.125</v>
      </c>
    </row>
    <row r="69" spans="1:55" x14ac:dyDescent="0.3">
      <c r="A69" s="5">
        <f t="shared" si="11"/>
        <v>45725</v>
      </c>
      <c r="B69" s="3">
        <f>-SUMIFS(df_extrato_zig!G:G,df_extrato_zig!E:E,Conciliacao!A69,df_extrato_zig!D:D,"Saque")-SUMIFS(df_extrato_zig!G:G,df_extrato_zig!E:E,Conciliacao!A69,df_extrato_zig!D:D,"Antecipação")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SUMIFS(df_mutuos!H:H,df_mutuos!B:B,Conciliacao!A69)</f>
        <v>0</v>
      </c>
      <c r="F69" s="7">
        <f>SUMIFS(df_extratos!I:I,df_extratos!F:F,Conciliacao!BB69,df_extratos!G:G,"CREDITO")+SUMIFS(df_extratos!I:I,df_extratos!F:F,Conciliacao!A69,df_extratos!G:G,"CREDITO")+SUMIFS(df_extratos!I:I,df_extratos!F:F,Conciliacao!BC69,df_extratos!G:G,"CREDITO")</f>
        <v>0</v>
      </c>
      <c r="G69" s="9">
        <f t="shared" si="8"/>
        <v>0</v>
      </c>
      <c r="H69" s="4">
        <f>SUMIFS(df_blueme_sem_parcelamento!E:E,df_blueme_sem_parcelamento!H:H,Conciliacao!A69,df_blueme_sem_parcelamento!D:D,"&lt;&gt;ZIGPAY LTDAS -ME")*(-1)</f>
        <v>0</v>
      </c>
      <c r="I69" s="4">
        <f>SUMIFS(df_blueme_com_parcelamento!J:J,df_blueme_com_parcelamento!M:M,Conciliacao!A69)*(-1)</f>
        <v>0</v>
      </c>
      <c r="J69" s="8">
        <f>SUMIFS(df_mutuos!I:I,df_mutuos!B:B,Conciliacao!A69)*(-1)</f>
        <v>0</v>
      </c>
      <c r="K69" s="10">
        <f>SUMIFS(df_extratos!I:I,df_extratos!F:F,Conciliacao!BB69,df_extratos!G:G,"DEBITO")+SUMIFS(df_extratos!I:I,df_extratos!F:F,Conciliacao!A69,df_extratos!G:G,"DEBITO")+SUMIFS(df_extratos!I:I,df_extratos!F:F,Conciliacao!BC69,df_extratos!G:G,"DEBITO")</f>
        <v>0</v>
      </c>
      <c r="L69" s="11">
        <f t="shared" si="9"/>
        <v>0</v>
      </c>
      <c r="M69" s="25">
        <f>SUMIFS(df_ajustes_conciliaco!D:D,df_ajustes_conciliaco!C:C,Conciliacao!A69)</f>
        <v>0</v>
      </c>
      <c r="N69" s="22">
        <f t="shared" si="10"/>
        <v>0</v>
      </c>
      <c r="BB69" s="20">
        <v>45725.5</v>
      </c>
      <c r="BC69" s="20">
        <v>45725.125</v>
      </c>
    </row>
    <row r="70" spans="1:55" x14ac:dyDescent="0.3">
      <c r="A70" s="5">
        <f t="shared" si="11"/>
        <v>45726</v>
      </c>
      <c r="B70" s="3">
        <f>-SUMIFS(df_extrato_zig!G:G,df_extrato_zig!E:E,Conciliacao!A70,df_extrato_zig!D:D,"Saque")-SUMIFS(df_extrato_zig!G:G,df_extrato_zig!E:E,Conciliacao!A70,df_extrato_zig!D:D,"Antecipação")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SUMIFS(df_mutuos!H:H,df_mutuos!B:B,Conciliacao!A70)</f>
        <v>0</v>
      </c>
      <c r="F70" s="7">
        <f>SUMIFS(df_extratos!I:I,df_extratos!F:F,Conciliacao!BB70,df_extratos!G:G,"CREDITO")+SUMIFS(df_extratos!I:I,df_extratos!F:F,Conciliacao!A70,df_extratos!G:G,"CREDITO")+SUMIFS(df_extratos!I:I,df_extratos!F:F,Conciliacao!BC70,df_extratos!G:G,"CREDITO")</f>
        <v>0</v>
      </c>
      <c r="G70" s="9">
        <f t="shared" si="8"/>
        <v>0</v>
      </c>
      <c r="H70" s="4">
        <f>SUMIFS(df_blueme_sem_parcelamento!E:E,df_blueme_sem_parcelamento!H:H,Conciliacao!A70,df_blueme_sem_parcelamento!D:D,"&lt;&gt;ZIGPAY LTDAS -ME")*(-1)</f>
        <v>0</v>
      </c>
      <c r="I70" s="4">
        <f>SUMIFS(df_blueme_com_parcelamento!J:J,df_blueme_com_parcelamento!M:M,Conciliacao!A70)*(-1)</f>
        <v>0</v>
      </c>
      <c r="J70" s="8">
        <f>SUMIFS(df_mutuos!I:I,df_mutuos!B:B,Conciliacao!A70)*(-1)</f>
        <v>0</v>
      </c>
      <c r="K70" s="10">
        <f>SUMIFS(df_extratos!I:I,df_extratos!F:F,Conciliacao!BB70,df_extratos!G:G,"DEBITO")+SUMIFS(df_extratos!I:I,df_extratos!F:F,Conciliacao!A70,df_extratos!G:G,"DEBITO")+SUMIFS(df_extratos!I:I,df_extratos!F:F,Conciliacao!BC70,df_extratos!G:G,"DEBITO")</f>
        <v>0</v>
      </c>
      <c r="L70" s="11">
        <f t="shared" si="9"/>
        <v>0</v>
      </c>
      <c r="M70" s="25">
        <f>SUMIFS(df_ajustes_conciliaco!D:D,df_ajustes_conciliaco!C:C,Conciliacao!A70)</f>
        <v>0</v>
      </c>
      <c r="N70" s="22">
        <f t="shared" si="10"/>
        <v>0</v>
      </c>
      <c r="BB70" s="20">
        <v>45726.5</v>
      </c>
      <c r="BC70" s="20">
        <v>45726.125</v>
      </c>
    </row>
    <row r="71" spans="1:55" x14ac:dyDescent="0.3">
      <c r="A71" s="5">
        <f t="shared" si="11"/>
        <v>45727</v>
      </c>
      <c r="B71" s="3">
        <f>-SUMIFS(df_extrato_zig!G:G,df_extrato_zig!E:E,Conciliacao!A71,df_extrato_zig!D:D,"Saque")-SUMIFS(df_extrato_zig!G:G,df_extrato_zig!E:E,Conciliacao!A71,df_extrato_zig!D:D,"Antecipação")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SUMIFS(df_mutuos!H:H,df_mutuos!B:B,Conciliacao!A71)</f>
        <v>0</v>
      </c>
      <c r="F71" s="7">
        <f>SUMIFS(df_extratos!I:I,df_extratos!F:F,Conciliacao!BB71,df_extratos!G:G,"CREDITO")+SUMIFS(df_extratos!I:I,df_extratos!F:F,Conciliacao!A71,df_extratos!G:G,"CREDITO")+SUMIFS(df_extratos!I:I,df_extratos!F:F,Conciliacao!BC71,df_extratos!G:G,"CREDITO")</f>
        <v>0</v>
      </c>
      <c r="G71" s="9">
        <f t="shared" si="8"/>
        <v>0</v>
      </c>
      <c r="H71" s="4">
        <f>SUMIFS(df_blueme_sem_parcelamento!E:E,df_blueme_sem_parcelamento!H:H,Conciliacao!A71,df_blueme_sem_parcelamento!D:D,"&lt;&gt;ZIGPAY LTDAS -ME")*(-1)</f>
        <v>0</v>
      </c>
      <c r="I71" s="4">
        <f>SUMIFS(df_blueme_com_parcelamento!J:J,df_blueme_com_parcelamento!M:M,Conciliacao!A71)*(-1)</f>
        <v>0</v>
      </c>
      <c r="J71" s="8">
        <f>SUMIFS(df_mutuos!I:I,df_mutuos!B:B,Conciliacao!A71)*(-1)</f>
        <v>0</v>
      </c>
      <c r="K71" s="10">
        <f>SUMIFS(df_extratos!I:I,df_extratos!F:F,Conciliacao!BB71,df_extratos!G:G,"DEBITO")+SUMIFS(df_extratos!I:I,df_extratos!F:F,Conciliacao!A71,df_extratos!G:G,"DEBITO")+SUMIFS(df_extratos!I:I,df_extratos!F:F,Conciliacao!BC71,df_extratos!G:G,"DEBITO")</f>
        <v>0</v>
      </c>
      <c r="L71" s="11">
        <f t="shared" si="9"/>
        <v>0</v>
      </c>
      <c r="M71" s="25">
        <f>SUMIFS(df_ajustes_conciliaco!D:D,df_ajustes_conciliaco!C:C,Conciliacao!A71)</f>
        <v>0</v>
      </c>
      <c r="N71" s="22">
        <f t="shared" si="10"/>
        <v>0</v>
      </c>
      <c r="BB71" s="20">
        <v>45727.5</v>
      </c>
      <c r="BC71" s="20">
        <v>45727.125</v>
      </c>
    </row>
    <row r="72" spans="1:55" x14ac:dyDescent="0.3">
      <c r="A72" s="5">
        <f t="shared" si="11"/>
        <v>45728</v>
      </c>
      <c r="B72" s="3">
        <f>-SUMIFS(df_extrato_zig!G:G,df_extrato_zig!E:E,Conciliacao!A72,df_extrato_zig!D:D,"Saque")-SUMIFS(df_extrato_zig!G:G,df_extrato_zig!E:E,Conciliacao!A72,df_extrato_zig!D:D,"Antecipação")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SUMIFS(df_mutuos!H:H,df_mutuos!B:B,Conciliacao!A72)</f>
        <v>0</v>
      </c>
      <c r="F72" s="7">
        <f>SUMIFS(df_extratos!I:I,df_extratos!F:F,Conciliacao!BB72,df_extratos!G:G,"CREDITO")+SUMIFS(df_extratos!I:I,df_extratos!F:F,Conciliacao!A72,df_extratos!G:G,"CREDITO")+SUMIFS(df_extratos!I:I,df_extratos!F:F,Conciliacao!BC72,df_extratos!G:G,"CREDITO")</f>
        <v>0</v>
      </c>
      <c r="G72" s="9">
        <f t="shared" si="8"/>
        <v>0</v>
      </c>
      <c r="H72" s="4">
        <f>SUMIFS(df_blueme_sem_parcelamento!E:E,df_blueme_sem_parcelamento!H:H,Conciliacao!A72,df_blueme_sem_parcelamento!D:D,"&lt;&gt;ZIGPAY LTDAS -ME")*(-1)</f>
        <v>0</v>
      </c>
      <c r="I72" s="4">
        <f>SUMIFS(df_blueme_com_parcelamento!J:J,df_blueme_com_parcelamento!M:M,Conciliacao!A72)*(-1)</f>
        <v>0</v>
      </c>
      <c r="J72" s="8">
        <f>SUMIFS(df_mutuos!I:I,df_mutuos!B:B,Conciliacao!A72)*(-1)</f>
        <v>0</v>
      </c>
      <c r="K72" s="10">
        <f>SUMIFS(df_extratos!I:I,df_extratos!F:F,Conciliacao!BB72,df_extratos!G:G,"DEBITO")+SUMIFS(df_extratos!I:I,df_extratos!F:F,Conciliacao!A72,df_extratos!G:G,"DEBITO")+SUMIFS(df_extratos!I:I,df_extratos!F:F,Conciliacao!BC72,df_extratos!G:G,"DEBITO")</f>
        <v>0</v>
      </c>
      <c r="L72" s="11">
        <f t="shared" si="9"/>
        <v>0</v>
      </c>
      <c r="M72" s="25">
        <f>SUMIFS(df_ajustes_conciliaco!D:D,df_ajustes_conciliaco!C:C,Conciliacao!A72)</f>
        <v>0</v>
      </c>
      <c r="N72" s="22">
        <f t="shared" si="10"/>
        <v>0</v>
      </c>
      <c r="BB72" s="20">
        <v>45728.5</v>
      </c>
      <c r="BC72" s="20">
        <v>45728.125</v>
      </c>
    </row>
    <row r="73" spans="1:55" x14ac:dyDescent="0.3">
      <c r="A73" s="5">
        <f t="shared" si="11"/>
        <v>45729</v>
      </c>
      <c r="B73" s="3">
        <f>-SUMIFS(df_extrato_zig!G:G,df_extrato_zig!E:E,Conciliacao!A73,df_extrato_zig!D:D,"Saque")-SUMIFS(df_extrato_zig!G:G,df_extrato_zig!E:E,Conciliacao!A73,df_extrato_zig!D:D,"Antecipação")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SUMIFS(df_mutuos!H:H,df_mutuos!B:B,Conciliacao!A73)</f>
        <v>0</v>
      </c>
      <c r="F73" s="7">
        <f>SUMIFS(df_extratos!I:I,df_extratos!F:F,Conciliacao!BB73,df_extratos!G:G,"CREDITO")+SUMIFS(df_extratos!I:I,df_extratos!F:F,Conciliacao!A73,df_extratos!G:G,"CREDITO")+SUMIFS(df_extratos!I:I,df_extratos!F:F,Conciliacao!BC73,df_extratos!G:G,"CREDITO")</f>
        <v>0</v>
      </c>
      <c r="G73" s="9">
        <f t="shared" si="8"/>
        <v>0</v>
      </c>
      <c r="H73" s="4">
        <f>SUMIFS(df_blueme_sem_parcelamento!E:E,df_blueme_sem_parcelamento!H:H,Conciliacao!A73,df_blueme_sem_parcelamento!D:D,"&lt;&gt;ZIGPAY LTDAS -ME")*(-1)</f>
        <v>0</v>
      </c>
      <c r="I73" s="4">
        <f>SUMIFS(df_blueme_com_parcelamento!J:J,df_blueme_com_parcelamento!M:M,Conciliacao!A73)*(-1)</f>
        <v>0</v>
      </c>
      <c r="J73" s="8">
        <f>SUMIFS(df_mutuos!I:I,df_mutuos!B:B,Conciliacao!A73)*(-1)</f>
        <v>0</v>
      </c>
      <c r="K73" s="10">
        <f>SUMIFS(df_extratos!I:I,df_extratos!F:F,Conciliacao!BB73,df_extratos!G:G,"DEBITO")+SUMIFS(df_extratos!I:I,df_extratos!F:F,Conciliacao!A73,df_extratos!G:G,"DEBITO")+SUMIFS(df_extratos!I:I,df_extratos!F:F,Conciliacao!BC73,df_extratos!G:G,"DEBITO")</f>
        <v>0</v>
      </c>
      <c r="L73" s="11">
        <f t="shared" si="9"/>
        <v>0</v>
      </c>
      <c r="M73" s="25">
        <f>SUMIFS(df_ajustes_conciliaco!D:D,df_ajustes_conciliaco!C:C,Conciliacao!A73)</f>
        <v>0</v>
      </c>
      <c r="N73" s="22">
        <f t="shared" si="10"/>
        <v>0</v>
      </c>
      <c r="BB73" s="20">
        <v>45729.5</v>
      </c>
      <c r="BC73" s="20">
        <v>45729.125</v>
      </c>
    </row>
    <row r="74" spans="1:55" x14ac:dyDescent="0.3">
      <c r="A74" s="5">
        <f t="shared" si="11"/>
        <v>45730</v>
      </c>
      <c r="B74" s="3">
        <f>-SUMIFS(df_extrato_zig!G:G,df_extrato_zig!E:E,Conciliacao!A74,df_extrato_zig!D:D,"Saque")-SUMIFS(df_extrato_zig!G:G,df_extrato_zig!E:E,Conciliacao!A74,df_extrato_zig!D:D,"Antecipação")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SUMIFS(df_mutuos!H:H,df_mutuos!B:B,Conciliacao!A74)</f>
        <v>0</v>
      </c>
      <c r="F74" s="7">
        <f>SUMIFS(df_extratos!I:I,df_extratos!F:F,Conciliacao!BB74,df_extratos!G:G,"CREDITO")+SUMIFS(df_extratos!I:I,df_extratos!F:F,Conciliacao!A74,df_extratos!G:G,"CREDITO")+SUMIFS(df_extratos!I:I,df_extratos!F:F,Conciliacao!BC74,df_extratos!G:G,"CREDITO")</f>
        <v>0</v>
      </c>
      <c r="G74" s="9">
        <f t="shared" si="8"/>
        <v>0</v>
      </c>
      <c r="H74" s="4">
        <f>SUMIFS(df_blueme_sem_parcelamento!E:E,df_blueme_sem_parcelamento!H:H,Conciliacao!A74,df_blueme_sem_parcelamento!D:D,"&lt;&gt;ZIGPAY LTDAS -ME")*(-1)</f>
        <v>0</v>
      </c>
      <c r="I74" s="4">
        <f>SUMIFS(df_blueme_com_parcelamento!J:J,df_blueme_com_parcelamento!M:M,Conciliacao!A74)*(-1)</f>
        <v>0</v>
      </c>
      <c r="J74" s="8">
        <f>SUMIFS(df_mutuos!I:I,df_mutuos!B:B,Conciliacao!A74)*(-1)</f>
        <v>0</v>
      </c>
      <c r="K74" s="10">
        <f>SUMIFS(df_extratos!I:I,df_extratos!F:F,Conciliacao!BB74,df_extratos!G:G,"DEBITO")+SUMIFS(df_extratos!I:I,df_extratos!F:F,Conciliacao!A74,df_extratos!G:G,"DEBITO")+SUMIFS(df_extratos!I:I,df_extratos!F:F,Conciliacao!BC74,df_extratos!G:G,"DEBITO")</f>
        <v>0</v>
      </c>
      <c r="L74" s="11">
        <f t="shared" si="9"/>
        <v>0</v>
      </c>
      <c r="M74" s="25">
        <f>SUMIFS(df_ajustes_conciliaco!D:D,df_ajustes_conciliaco!C:C,Conciliacao!A74)</f>
        <v>0</v>
      </c>
      <c r="N74" s="22">
        <f t="shared" si="10"/>
        <v>0</v>
      </c>
      <c r="BB74" s="20">
        <v>45730.5</v>
      </c>
      <c r="BC74" s="20">
        <v>45730.125</v>
      </c>
    </row>
    <row r="75" spans="1:55" x14ac:dyDescent="0.3">
      <c r="A75" s="5">
        <f t="shared" si="11"/>
        <v>45731</v>
      </c>
      <c r="B75" s="3">
        <f>-SUMIFS(df_extrato_zig!G:G,df_extrato_zig!E:E,Conciliacao!A75,df_extrato_zig!D:D,"Saque")-SUMIFS(df_extrato_zig!G:G,df_extrato_zig!E:E,Conciliacao!A75,df_extrato_zig!D:D,"Antecipação")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SUMIFS(df_mutuos!H:H,df_mutuos!B:B,Conciliacao!A75)</f>
        <v>0</v>
      </c>
      <c r="F75" s="7">
        <f>SUMIFS(df_extratos!I:I,df_extratos!F:F,Conciliacao!BB75,df_extratos!G:G,"CREDITO")+SUMIFS(df_extratos!I:I,df_extratos!F:F,Conciliacao!A75,df_extratos!G:G,"CREDITO")+SUMIFS(df_extratos!I:I,df_extratos!F:F,Conciliacao!BC75,df_extratos!G:G,"CREDITO")</f>
        <v>0</v>
      </c>
      <c r="G75" s="9">
        <f t="shared" si="8"/>
        <v>0</v>
      </c>
      <c r="H75" s="4">
        <f>SUMIFS(df_blueme_sem_parcelamento!E:E,df_blueme_sem_parcelamento!H:H,Conciliacao!A75,df_blueme_sem_parcelamento!D:D,"&lt;&gt;ZIGPAY LTDAS -ME")*(-1)</f>
        <v>0</v>
      </c>
      <c r="I75" s="4">
        <f>SUMIFS(df_blueme_com_parcelamento!J:J,df_blueme_com_parcelamento!M:M,Conciliacao!A75)*(-1)</f>
        <v>0</v>
      </c>
      <c r="J75" s="8">
        <f>SUMIFS(df_mutuos!I:I,df_mutuos!B:B,Conciliacao!A75)*(-1)</f>
        <v>0</v>
      </c>
      <c r="K75" s="10">
        <f>SUMIFS(df_extratos!I:I,df_extratos!F:F,Conciliacao!BB75,df_extratos!G:G,"DEBITO")+SUMIFS(df_extratos!I:I,df_extratos!F:F,Conciliacao!A75,df_extratos!G:G,"DEBITO")+SUMIFS(df_extratos!I:I,df_extratos!F:F,Conciliacao!BC75,df_extratos!G:G,"DEBITO")</f>
        <v>0</v>
      </c>
      <c r="L75" s="11">
        <f t="shared" si="9"/>
        <v>0</v>
      </c>
      <c r="M75" s="25">
        <f>SUMIFS(df_ajustes_conciliaco!D:D,df_ajustes_conciliaco!C:C,Conciliacao!A75)</f>
        <v>0</v>
      </c>
      <c r="N75" s="22">
        <f t="shared" si="10"/>
        <v>0</v>
      </c>
      <c r="BB75" s="20">
        <v>45731.5</v>
      </c>
      <c r="BC75" s="20">
        <v>45731.125</v>
      </c>
    </row>
    <row r="76" spans="1:55" x14ac:dyDescent="0.3">
      <c r="A76" s="5">
        <f t="shared" si="11"/>
        <v>45732</v>
      </c>
      <c r="B76" s="3">
        <f>-SUMIFS(df_extrato_zig!G:G,df_extrato_zig!E:E,Conciliacao!A76,df_extrato_zig!D:D,"Saque")-SUMIFS(df_extrato_zig!G:G,df_extrato_zig!E:E,Conciliacao!A76,df_extrato_zig!D:D,"Antecipação")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SUMIFS(df_mutuos!H:H,df_mutuos!B:B,Conciliacao!A76)</f>
        <v>0</v>
      </c>
      <c r="F76" s="7">
        <f>SUMIFS(df_extratos!I:I,df_extratos!F:F,Conciliacao!BB76,df_extratos!G:G,"CREDITO")+SUMIFS(df_extratos!I:I,df_extratos!F:F,Conciliacao!A76,df_extratos!G:G,"CREDITO")+SUMIFS(df_extratos!I:I,df_extratos!F:F,Conciliacao!BC76,df_extratos!G:G,"CREDITO")</f>
        <v>0</v>
      </c>
      <c r="G76" s="9">
        <f t="shared" si="8"/>
        <v>0</v>
      </c>
      <c r="H76" s="4">
        <f>SUMIFS(df_blueme_sem_parcelamento!E:E,df_blueme_sem_parcelamento!H:H,Conciliacao!A76,df_blueme_sem_parcelamento!D:D,"&lt;&gt;ZIGPAY LTDAS -ME")*(-1)</f>
        <v>0</v>
      </c>
      <c r="I76" s="4">
        <f>SUMIFS(df_blueme_com_parcelamento!J:J,df_blueme_com_parcelamento!M:M,Conciliacao!A76)*(-1)</f>
        <v>0</v>
      </c>
      <c r="J76" s="8">
        <f>SUMIFS(df_mutuos!I:I,df_mutuos!B:B,Conciliacao!A76)*(-1)</f>
        <v>0</v>
      </c>
      <c r="K76" s="10">
        <f>SUMIFS(df_extratos!I:I,df_extratos!F:F,Conciliacao!BB76,df_extratos!G:G,"DEBITO")+SUMIFS(df_extratos!I:I,df_extratos!F:F,Conciliacao!A76,df_extratos!G:G,"DEBITO")+SUMIFS(df_extratos!I:I,df_extratos!F:F,Conciliacao!BC76,df_extratos!G:G,"DEBITO")</f>
        <v>0</v>
      </c>
      <c r="L76" s="11">
        <f t="shared" si="9"/>
        <v>0</v>
      </c>
      <c r="M76" s="25">
        <f>SUMIFS(df_ajustes_conciliaco!D:D,df_ajustes_conciliaco!C:C,Conciliacao!A76)</f>
        <v>0</v>
      </c>
      <c r="N76" s="22">
        <f t="shared" si="10"/>
        <v>0</v>
      </c>
      <c r="BB76" s="20">
        <v>45732.5</v>
      </c>
      <c r="BC76" s="20">
        <v>45732.125</v>
      </c>
    </row>
    <row r="77" spans="1:55" x14ac:dyDescent="0.3">
      <c r="A77" s="5">
        <f t="shared" si="11"/>
        <v>45733</v>
      </c>
      <c r="B77" s="3">
        <f>-SUMIFS(df_extrato_zig!G:G,df_extrato_zig!E:E,Conciliacao!A77,df_extrato_zig!D:D,"Saque")-SUMIFS(df_extrato_zig!G:G,df_extrato_zig!E:E,Conciliacao!A77,df_extrato_zig!D:D,"Antecipação")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SUMIFS(df_mutuos!H:H,df_mutuos!B:B,Conciliacao!A77)</f>
        <v>0</v>
      </c>
      <c r="F77" s="7">
        <f>SUMIFS(df_extratos!I:I,df_extratos!F:F,Conciliacao!BB77,df_extratos!G:G,"CREDITO")+SUMIFS(df_extratos!I:I,df_extratos!F:F,Conciliacao!A77,df_extratos!G:G,"CREDITO")+SUMIFS(df_extratos!I:I,df_extratos!F:F,Conciliacao!BC77,df_extratos!G:G,"CREDITO")</f>
        <v>0</v>
      </c>
      <c r="G77" s="9">
        <f t="shared" si="8"/>
        <v>0</v>
      </c>
      <c r="H77" s="4">
        <f>SUMIFS(df_blueme_sem_parcelamento!E:E,df_blueme_sem_parcelamento!H:H,Conciliacao!A77,df_blueme_sem_parcelamento!D:D,"&lt;&gt;ZIGPAY LTDAS -ME")*(-1)</f>
        <v>0</v>
      </c>
      <c r="I77" s="4">
        <f>SUMIFS(df_blueme_com_parcelamento!J:J,df_blueme_com_parcelamento!M:M,Conciliacao!A77)*(-1)</f>
        <v>0</v>
      </c>
      <c r="J77" s="8">
        <f>SUMIFS(df_mutuos!I:I,df_mutuos!B:B,Conciliacao!A77)*(-1)</f>
        <v>0</v>
      </c>
      <c r="K77" s="10">
        <f>SUMIFS(df_extratos!I:I,df_extratos!F:F,Conciliacao!BB77,df_extratos!G:G,"DEBITO")+SUMIFS(df_extratos!I:I,df_extratos!F:F,Conciliacao!A77,df_extratos!G:G,"DEBITO")+SUMIFS(df_extratos!I:I,df_extratos!F:F,Conciliacao!BC77,df_extratos!G:G,"DEBITO")</f>
        <v>0</v>
      </c>
      <c r="L77" s="11">
        <f t="shared" si="9"/>
        <v>0</v>
      </c>
      <c r="M77" s="25">
        <f>SUMIFS(df_ajustes_conciliaco!D:D,df_ajustes_conciliaco!C:C,Conciliacao!A77)</f>
        <v>0</v>
      </c>
      <c r="N77" s="22">
        <f t="shared" si="10"/>
        <v>0</v>
      </c>
      <c r="BB77" s="20">
        <v>45733.5</v>
      </c>
      <c r="BC77" s="20">
        <v>45733.125</v>
      </c>
    </row>
    <row r="78" spans="1:55" x14ac:dyDescent="0.3">
      <c r="A78" s="5">
        <f t="shared" si="11"/>
        <v>45734</v>
      </c>
      <c r="B78" s="3">
        <f>-SUMIFS(df_extrato_zig!G:G,df_extrato_zig!E:E,Conciliacao!A78,df_extrato_zig!D:D,"Saque")-SUMIFS(df_extrato_zig!G:G,df_extrato_zig!E:E,Conciliacao!A78,df_extrato_zig!D:D,"Antecipação")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SUMIFS(df_mutuos!H:H,df_mutuos!B:B,Conciliacao!A78)</f>
        <v>0</v>
      </c>
      <c r="F78" s="7">
        <f>SUMIFS(df_extratos!I:I,df_extratos!F:F,Conciliacao!BB78,df_extratos!G:G,"CREDITO")+SUMIFS(df_extratos!I:I,df_extratos!F:F,Conciliacao!A78,df_extratos!G:G,"CREDITO")+SUMIFS(df_extratos!I:I,df_extratos!F:F,Conciliacao!BC78,df_extratos!G:G,"CREDITO")</f>
        <v>0</v>
      </c>
      <c r="G78" s="9">
        <f t="shared" si="8"/>
        <v>0</v>
      </c>
      <c r="H78" s="4">
        <f>SUMIFS(df_blueme_sem_parcelamento!E:E,df_blueme_sem_parcelamento!H:H,Conciliacao!A78,df_blueme_sem_parcelamento!D:D,"&lt;&gt;ZIGPAY LTDAS -ME")*(-1)</f>
        <v>0</v>
      </c>
      <c r="I78" s="4">
        <f>SUMIFS(df_blueme_com_parcelamento!J:J,df_blueme_com_parcelamento!M:M,Conciliacao!A78)*(-1)</f>
        <v>0</v>
      </c>
      <c r="J78" s="8">
        <f>SUMIFS(df_mutuos!I:I,df_mutuos!B:B,Conciliacao!A78)*(-1)</f>
        <v>0</v>
      </c>
      <c r="K78" s="10">
        <f>SUMIFS(df_extratos!I:I,df_extratos!F:F,Conciliacao!BB78,df_extratos!G:G,"DEBITO")+SUMIFS(df_extratos!I:I,df_extratos!F:F,Conciliacao!A78,df_extratos!G:G,"DEBITO")+SUMIFS(df_extratos!I:I,df_extratos!F:F,Conciliacao!BC78,df_extratos!G:G,"DEBITO")</f>
        <v>0</v>
      </c>
      <c r="L78" s="11">
        <f t="shared" si="9"/>
        <v>0</v>
      </c>
      <c r="M78" s="25">
        <f>SUMIFS(df_ajustes_conciliaco!D:D,df_ajustes_conciliaco!C:C,Conciliacao!A78)</f>
        <v>0</v>
      </c>
      <c r="N78" s="22">
        <f t="shared" si="10"/>
        <v>0</v>
      </c>
      <c r="BB78" s="20">
        <v>45734.5</v>
      </c>
      <c r="BC78" s="20">
        <v>45734.125</v>
      </c>
    </row>
    <row r="79" spans="1:55" x14ac:dyDescent="0.3">
      <c r="A79" s="5">
        <f t="shared" si="11"/>
        <v>45735</v>
      </c>
      <c r="B79" s="3">
        <f>-SUMIFS(df_extrato_zig!G:G,df_extrato_zig!E:E,Conciliacao!A79,df_extrato_zig!D:D,"Saque")-SUMIFS(df_extrato_zig!G:G,df_extrato_zig!E:E,Conciliacao!A79,df_extrato_zig!D:D,"Antecipação")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SUMIFS(df_mutuos!H:H,df_mutuos!B:B,Conciliacao!A79)</f>
        <v>0</v>
      </c>
      <c r="F79" s="7">
        <f>SUMIFS(df_extratos!I:I,df_extratos!F:F,Conciliacao!BB79,df_extratos!G:G,"CREDITO")+SUMIFS(df_extratos!I:I,df_extratos!F:F,Conciliacao!A79,df_extratos!G:G,"CREDITO")+SUMIFS(df_extratos!I:I,df_extratos!F:F,Conciliacao!BC79,df_extratos!G:G,"CREDITO")</f>
        <v>0</v>
      </c>
      <c r="G79" s="9">
        <f t="shared" si="8"/>
        <v>0</v>
      </c>
      <c r="H79" s="4">
        <f>SUMIFS(df_blueme_sem_parcelamento!E:E,df_blueme_sem_parcelamento!H:H,Conciliacao!A79,df_blueme_sem_parcelamento!D:D,"&lt;&gt;ZIGPAY LTDAS -ME")*(-1)</f>
        <v>0</v>
      </c>
      <c r="I79" s="4">
        <f>SUMIFS(df_blueme_com_parcelamento!J:J,df_blueme_com_parcelamento!M:M,Conciliacao!A79)*(-1)</f>
        <v>0</v>
      </c>
      <c r="J79" s="8">
        <f>SUMIFS(df_mutuos!I:I,df_mutuos!B:B,Conciliacao!A79)*(-1)</f>
        <v>0</v>
      </c>
      <c r="K79" s="10">
        <f>SUMIFS(df_extratos!I:I,df_extratos!F:F,Conciliacao!BB79,df_extratos!G:G,"DEBITO")+SUMIFS(df_extratos!I:I,df_extratos!F:F,Conciliacao!A79,df_extratos!G:G,"DEBITO")+SUMIFS(df_extratos!I:I,df_extratos!F:F,Conciliacao!BC79,df_extratos!G:G,"DEBITO")</f>
        <v>0</v>
      </c>
      <c r="L79" s="11">
        <f t="shared" si="9"/>
        <v>0</v>
      </c>
      <c r="M79" s="25">
        <f>SUMIFS(df_ajustes_conciliaco!D:D,df_ajustes_conciliaco!C:C,Conciliacao!A79)</f>
        <v>0</v>
      </c>
      <c r="N79" s="22">
        <f t="shared" si="10"/>
        <v>0</v>
      </c>
      <c r="BB79" s="20">
        <v>45735.5</v>
      </c>
      <c r="BC79" s="20">
        <v>45735.125</v>
      </c>
    </row>
    <row r="80" spans="1:55" x14ac:dyDescent="0.3">
      <c r="A80" s="5">
        <f t="shared" si="11"/>
        <v>45736</v>
      </c>
      <c r="B80" s="3">
        <f>-SUMIFS(df_extrato_zig!G:G,df_extrato_zig!E:E,Conciliacao!A80,df_extrato_zig!D:D,"Saque")-SUMIFS(df_extrato_zig!G:G,df_extrato_zig!E:E,Conciliacao!A80,df_extrato_zig!D:D,"Antecipação")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SUMIFS(df_mutuos!H:H,df_mutuos!B:B,Conciliacao!A80)</f>
        <v>0</v>
      </c>
      <c r="F80" s="7">
        <f>SUMIFS(df_extratos!I:I,df_extratos!F:F,Conciliacao!BB80,df_extratos!G:G,"CREDITO")+SUMIFS(df_extratos!I:I,df_extratos!F:F,Conciliacao!A80,df_extratos!G:G,"CREDITO")+SUMIFS(df_extratos!I:I,df_extratos!F:F,Conciliacao!BC80,df_extratos!G:G,"CREDITO")</f>
        <v>0</v>
      </c>
      <c r="G80" s="9">
        <f t="shared" si="8"/>
        <v>0</v>
      </c>
      <c r="H80" s="4">
        <f>SUMIFS(df_blueme_sem_parcelamento!E:E,df_blueme_sem_parcelamento!H:H,Conciliacao!A80,df_blueme_sem_parcelamento!D:D,"&lt;&gt;ZIGPAY LTDAS -ME")*(-1)</f>
        <v>0</v>
      </c>
      <c r="I80" s="4">
        <f>SUMIFS(df_blueme_com_parcelamento!J:J,df_blueme_com_parcelamento!M:M,Conciliacao!A80)*(-1)</f>
        <v>0</v>
      </c>
      <c r="J80" s="8">
        <f>SUMIFS(df_mutuos!I:I,df_mutuos!B:B,Conciliacao!A80)*(-1)</f>
        <v>0</v>
      </c>
      <c r="K80" s="10">
        <f>SUMIFS(df_extratos!I:I,df_extratos!F:F,Conciliacao!BB80,df_extratos!G:G,"DEBITO")+SUMIFS(df_extratos!I:I,df_extratos!F:F,Conciliacao!A80,df_extratos!G:G,"DEBITO")+SUMIFS(df_extratos!I:I,df_extratos!F:F,Conciliacao!BC80,df_extratos!G:G,"DEBITO")</f>
        <v>0</v>
      </c>
      <c r="L80" s="11">
        <f t="shared" si="9"/>
        <v>0</v>
      </c>
      <c r="M80" s="25">
        <f>SUMIFS(df_ajustes_conciliaco!D:D,df_ajustes_conciliaco!C:C,Conciliacao!A80)</f>
        <v>0</v>
      </c>
      <c r="N80" s="22">
        <f t="shared" si="10"/>
        <v>0</v>
      </c>
      <c r="BB80" s="20">
        <v>45736.5</v>
      </c>
      <c r="BC80" s="20">
        <v>45736.125</v>
      </c>
    </row>
    <row r="81" spans="1:55" x14ac:dyDescent="0.3">
      <c r="A81" s="5">
        <f t="shared" si="11"/>
        <v>45737</v>
      </c>
      <c r="B81" s="3">
        <f>-SUMIFS(df_extrato_zig!G:G,df_extrato_zig!E:E,Conciliacao!A81,df_extrato_zig!D:D,"Saque")-SUMIFS(df_extrato_zig!G:G,df_extrato_zig!E:E,Conciliacao!A81,df_extrato_zig!D:D,"Antecipação")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SUMIFS(df_mutuos!H:H,df_mutuos!B:B,Conciliacao!A81)</f>
        <v>0</v>
      </c>
      <c r="F81" s="7">
        <f>SUMIFS(df_extratos!I:I,df_extratos!F:F,Conciliacao!BB81,df_extratos!G:G,"CREDITO")+SUMIFS(df_extratos!I:I,df_extratos!F:F,Conciliacao!A81,df_extratos!G:G,"CREDITO")+SUMIFS(df_extratos!I:I,df_extratos!F:F,Conciliacao!BC81,df_extratos!G:G,"CREDITO")</f>
        <v>0</v>
      </c>
      <c r="G81" s="9">
        <f t="shared" si="8"/>
        <v>0</v>
      </c>
      <c r="H81" s="4">
        <f>SUMIFS(df_blueme_sem_parcelamento!E:E,df_blueme_sem_parcelamento!H:H,Conciliacao!A81,df_blueme_sem_parcelamento!D:D,"&lt;&gt;ZIGPAY LTDAS -ME")*(-1)</f>
        <v>0</v>
      </c>
      <c r="I81" s="4">
        <f>SUMIFS(df_blueme_com_parcelamento!J:J,df_blueme_com_parcelamento!M:M,Conciliacao!A81)*(-1)</f>
        <v>0</v>
      </c>
      <c r="J81" s="8">
        <f>SUMIFS(df_mutuos!I:I,df_mutuos!B:B,Conciliacao!A81)*(-1)</f>
        <v>0</v>
      </c>
      <c r="K81" s="10">
        <f>SUMIFS(df_extratos!I:I,df_extratos!F:F,Conciliacao!BB81,df_extratos!G:G,"DEBITO")+SUMIFS(df_extratos!I:I,df_extratos!F:F,Conciliacao!A81,df_extratos!G:G,"DEBITO")+SUMIFS(df_extratos!I:I,df_extratos!F:F,Conciliacao!BC81,df_extratos!G:G,"DEBITO")</f>
        <v>0</v>
      </c>
      <c r="L81" s="11">
        <f t="shared" si="9"/>
        <v>0</v>
      </c>
      <c r="M81" s="25">
        <f>SUMIFS(df_ajustes_conciliaco!D:D,df_ajustes_conciliaco!C:C,Conciliacao!A81)</f>
        <v>0</v>
      </c>
      <c r="N81" s="22">
        <f t="shared" si="10"/>
        <v>0</v>
      </c>
      <c r="BB81" s="20">
        <v>45737.5</v>
      </c>
      <c r="BC81" s="20">
        <v>45737.125</v>
      </c>
    </row>
    <row r="82" spans="1:55" x14ac:dyDescent="0.3">
      <c r="A82" s="5">
        <f t="shared" si="11"/>
        <v>45738</v>
      </c>
      <c r="B82" s="3">
        <f>-SUMIFS(df_extrato_zig!G:G,df_extrato_zig!E:E,Conciliacao!A82,df_extrato_zig!D:D,"Saque")-SUMIFS(df_extrato_zig!G:G,df_extrato_zig!E:E,Conciliacao!A82,df_extrato_zig!D:D,"Antecipação")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SUMIFS(df_mutuos!H:H,df_mutuos!B:B,Conciliacao!A82)</f>
        <v>0</v>
      </c>
      <c r="F82" s="7">
        <f>SUMIFS(df_extratos!I:I,df_extratos!F:F,Conciliacao!BB82,df_extratos!G:G,"CREDITO")+SUMIFS(df_extratos!I:I,df_extratos!F:F,Conciliacao!A82,df_extratos!G:G,"CREDITO")+SUMIFS(df_extratos!I:I,df_extratos!F:F,Conciliacao!BC82,df_extratos!G:G,"CREDITO")</f>
        <v>0</v>
      </c>
      <c r="G82" s="9">
        <f t="shared" si="8"/>
        <v>0</v>
      </c>
      <c r="H82" s="4">
        <f>SUMIFS(df_blueme_sem_parcelamento!E:E,df_blueme_sem_parcelamento!H:H,Conciliacao!A82,df_blueme_sem_parcelamento!D:D,"&lt;&gt;ZIGPAY LTDAS -ME")*(-1)</f>
        <v>0</v>
      </c>
      <c r="I82" s="4">
        <f>SUMIFS(df_blueme_com_parcelamento!J:J,df_blueme_com_parcelamento!M:M,Conciliacao!A82)*(-1)</f>
        <v>0</v>
      </c>
      <c r="J82" s="8">
        <f>SUMIFS(df_mutuos!I:I,df_mutuos!B:B,Conciliacao!A82)*(-1)</f>
        <v>0</v>
      </c>
      <c r="K82" s="10">
        <f>SUMIFS(df_extratos!I:I,df_extratos!F:F,Conciliacao!BB82,df_extratos!G:G,"DEBITO")+SUMIFS(df_extratos!I:I,df_extratos!F:F,Conciliacao!A82,df_extratos!G:G,"DEBITO")+SUMIFS(df_extratos!I:I,df_extratos!F:F,Conciliacao!BC82,df_extratos!G:G,"DEBITO")</f>
        <v>0</v>
      </c>
      <c r="L82" s="11">
        <f t="shared" si="9"/>
        <v>0</v>
      </c>
      <c r="M82" s="25">
        <f>SUMIFS(df_ajustes_conciliaco!D:D,df_ajustes_conciliaco!C:C,Conciliacao!A82)</f>
        <v>0</v>
      </c>
      <c r="N82" s="22">
        <f t="shared" si="10"/>
        <v>0</v>
      </c>
      <c r="BB82" s="20">
        <v>45738.5</v>
      </c>
      <c r="BC82" s="20">
        <v>45738.125</v>
      </c>
    </row>
    <row r="83" spans="1:55" x14ac:dyDescent="0.3">
      <c r="A83" s="5">
        <f t="shared" si="11"/>
        <v>45739</v>
      </c>
      <c r="B83" s="3">
        <f>-SUMIFS(df_extrato_zig!G:G,df_extrato_zig!E:E,Conciliacao!A83,df_extrato_zig!D:D,"Saque")-SUMIFS(df_extrato_zig!G:G,df_extrato_zig!E:E,Conciliacao!A83,df_extrato_zig!D:D,"Antecipação")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SUMIFS(df_mutuos!H:H,df_mutuos!B:B,Conciliacao!A83)</f>
        <v>0</v>
      </c>
      <c r="F83" s="7">
        <f>SUMIFS(df_extratos!I:I,df_extratos!F:F,Conciliacao!BB83,df_extratos!G:G,"CREDITO")+SUMIFS(df_extratos!I:I,df_extratos!F:F,Conciliacao!A83,df_extratos!G:G,"CREDITO")+SUMIFS(df_extratos!I:I,df_extratos!F:F,Conciliacao!BC83,df_extratos!G:G,"CREDITO")</f>
        <v>0</v>
      </c>
      <c r="G83" s="9">
        <f t="shared" si="8"/>
        <v>0</v>
      </c>
      <c r="H83" s="4">
        <f>SUMIFS(df_blueme_sem_parcelamento!E:E,df_blueme_sem_parcelamento!H:H,Conciliacao!A83,df_blueme_sem_parcelamento!D:D,"&lt;&gt;ZIGPAY LTDAS -ME")*(-1)</f>
        <v>0</v>
      </c>
      <c r="I83" s="4">
        <f>SUMIFS(df_blueme_com_parcelamento!J:J,df_blueme_com_parcelamento!M:M,Conciliacao!A83)*(-1)</f>
        <v>0</v>
      </c>
      <c r="J83" s="8">
        <f>SUMIFS(df_mutuos!I:I,df_mutuos!B:B,Conciliacao!A83)*(-1)</f>
        <v>0</v>
      </c>
      <c r="K83" s="10">
        <f>SUMIFS(df_extratos!I:I,df_extratos!F:F,Conciliacao!BB83,df_extratos!G:G,"DEBITO")+SUMIFS(df_extratos!I:I,df_extratos!F:F,Conciliacao!A83,df_extratos!G:G,"DEBITO")+SUMIFS(df_extratos!I:I,df_extratos!F:F,Conciliacao!BC83,df_extratos!G:G,"DEBITO")</f>
        <v>0</v>
      </c>
      <c r="L83" s="11">
        <f t="shared" si="9"/>
        <v>0</v>
      </c>
      <c r="M83" s="25">
        <f>SUMIFS(df_ajustes_conciliaco!D:D,df_ajustes_conciliaco!C:C,Conciliacao!A83)</f>
        <v>0</v>
      </c>
      <c r="N83" s="22">
        <f t="shared" si="10"/>
        <v>0</v>
      </c>
      <c r="BB83" s="20">
        <v>45739.5</v>
      </c>
      <c r="BC83" s="20">
        <v>45739.125</v>
      </c>
    </row>
    <row r="84" spans="1:55" x14ac:dyDescent="0.3">
      <c r="A84" s="5">
        <f t="shared" si="11"/>
        <v>45740</v>
      </c>
      <c r="B84" s="3">
        <f>-SUMIFS(df_extrato_zig!G:G,df_extrato_zig!E:E,Conciliacao!A84,df_extrato_zig!D:D,"Saque")-SUMIFS(df_extrato_zig!G:G,df_extrato_zig!E:E,Conciliacao!A84,df_extrato_zig!D:D,"Antecipação")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SUMIFS(df_mutuos!H:H,df_mutuos!B:B,Conciliacao!A84)</f>
        <v>0</v>
      </c>
      <c r="F84" s="7">
        <f>SUMIFS(df_extratos!I:I,df_extratos!F:F,Conciliacao!BB84,df_extratos!G:G,"CREDITO")+SUMIFS(df_extratos!I:I,df_extratos!F:F,Conciliacao!A84,df_extratos!G:G,"CREDITO")+SUMIFS(df_extratos!I:I,df_extratos!F:F,Conciliacao!BC84,df_extratos!G:G,"CREDITO")</f>
        <v>0</v>
      </c>
      <c r="G84" s="9">
        <f t="shared" si="8"/>
        <v>0</v>
      </c>
      <c r="H84" s="4">
        <f>SUMIFS(df_blueme_sem_parcelamento!E:E,df_blueme_sem_parcelamento!H:H,Conciliacao!A84,df_blueme_sem_parcelamento!D:D,"&lt;&gt;ZIGPAY LTDAS -ME")*(-1)</f>
        <v>0</v>
      </c>
      <c r="I84" s="4">
        <f>SUMIFS(df_blueme_com_parcelamento!J:J,df_blueme_com_parcelamento!M:M,Conciliacao!A84)*(-1)</f>
        <v>0</v>
      </c>
      <c r="J84" s="8">
        <f>SUMIFS(df_mutuos!I:I,df_mutuos!B:B,Conciliacao!A84)*(-1)</f>
        <v>0</v>
      </c>
      <c r="K84" s="10">
        <f>SUMIFS(df_extratos!I:I,df_extratos!F:F,Conciliacao!BB84,df_extratos!G:G,"DEBITO")+SUMIFS(df_extratos!I:I,df_extratos!F:F,Conciliacao!A84,df_extratos!G:G,"DEBITO")+SUMIFS(df_extratos!I:I,df_extratos!F:F,Conciliacao!BC84,df_extratos!G:G,"DEBITO")</f>
        <v>0</v>
      </c>
      <c r="L84" s="11">
        <f t="shared" si="9"/>
        <v>0</v>
      </c>
      <c r="M84" s="25">
        <f>SUMIFS(df_ajustes_conciliaco!D:D,df_ajustes_conciliaco!C:C,Conciliacao!A84)</f>
        <v>0</v>
      </c>
      <c r="N84" s="22">
        <f t="shared" si="10"/>
        <v>0</v>
      </c>
      <c r="BB84" s="20">
        <v>45740.5</v>
      </c>
      <c r="BC84" s="20">
        <v>45740.125</v>
      </c>
    </row>
    <row r="85" spans="1:55" x14ac:dyDescent="0.3">
      <c r="A85" s="5">
        <f t="shared" si="11"/>
        <v>45741</v>
      </c>
      <c r="B85" s="3">
        <f>-SUMIFS(df_extrato_zig!G:G,df_extrato_zig!E:E,Conciliacao!A85,df_extrato_zig!D:D,"Saque")-SUMIFS(df_extrato_zig!G:G,df_extrato_zig!E:E,Conciliacao!A85,df_extrato_zig!D:D,"Antecipação")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SUMIFS(df_mutuos!H:H,df_mutuos!B:B,Conciliacao!A85)</f>
        <v>0</v>
      </c>
      <c r="F85" s="7">
        <f>SUMIFS(df_extratos!I:I,df_extratos!F:F,Conciliacao!BB85,df_extratos!G:G,"CREDITO")+SUMIFS(df_extratos!I:I,df_extratos!F:F,Conciliacao!A85,df_extratos!G:G,"CREDITO")+SUMIFS(df_extratos!I:I,df_extratos!F:F,Conciliacao!BC85,df_extratos!G:G,"CREDITO")</f>
        <v>0</v>
      </c>
      <c r="G85" s="9">
        <f t="shared" si="8"/>
        <v>0</v>
      </c>
      <c r="H85" s="4">
        <f>SUMIFS(df_blueme_sem_parcelamento!E:E,df_blueme_sem_parcelamento!H:H,Conciliacao!A85,df_blueme_sem_parcelamento!D:D,"&lt;&gt;ZIGPAY LTDAS -ME")*(-1)</f>
        <v>0</v>
      </c>
      <c r="I85" s="4">
        <f>SUMIFS(df_blueme_com_parcelamento!J:J,df_blueme_com_parcelamento!M:M,Conciliacao!A85)*(-1)</f>
        <v>0</v>
      </c>
      <c r="J85" s="8">
        <f>SUMIFS(df_mutuos!I:I,df_mutuos!B:B,Conciliacao!A85)*(-1)</f>
        <v>0</v>
      </c>
      <c r="K85" s="10">
        <f>SUMIFS(df_extratos!I:I,df_extratos!F:F,Conciliacao!BB85,df_extratos!G:G,"DEBITO")+SUMIFS(df_extratos!I:I,df_extratos!F:F,Conciliacao!A85,df_extratos!G:G,"DEBITO")+SUMIFS(df_extratos!I:I,df_extratos!F:F,Conciliacao!BC85,df_extratos!G:G,"DEBITO")</f>
        <v>0</v>
      </c>
      <c r="L85" s="11">
        <f t="shared" si="9"/>
        <v>0</v>
      </c>
      <c r="M85" s="25">
        <f>SUMIFS(df_ajustes_conciliaco!D:D,df_ajustes_conciliaco!C:C,Conciliacao!A85)</f>
        <v>0</v>
      </c>
      <c r="N85" s="22">
        <f t="shared" si="10"/>
        <v>0</v>
      </c>
      <c r="BB85" s="20">
        <v>45741.5</v>
      </c>
      <c r="BC85" s="20">
        <v>45741.125</v>
      </c>
    </row>
    <row r="86" spans="1:55" x14ac:dyDescent="0.3">
      <c r="A86" s="5">
        <f t="shared" si="11"/>
        <v>45742</v>
      </c>
      <c r="B86" s="3">
        <f>-SUMIFS(df_extrato_zig!G:G,df_extrato_zig!E:E,Conciliacao!A86,df_extrato_zig!D:D,"Saque")-SUMIFS(df_extrato_zig!G:G,df_extrato_zig!E:E,Conciliacao!A86,df_extrato_zig!D:D,"Antecipação")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SUMIFS(df_mutuos!H:H,df_mutuos!B:B,Conciliacao!A86)</f>
        <v>0</v>
      </c>
      <c r="F86" s="7">
        <f>SUMIFS(df_extratos!I:I,df_extratos!F:F,Conciliacao!BB86,df_extratos!G:G,"CREDITO")+SUMIFS(df_extratos!I:I,df_extratos!F:F,Conciliacao!A86,df_extratos!G:G,"CREDITO")+SUMIFS(df_extratos!I:I,df_extratos!F:F,Conciliacao!BC86,df_extratos!G:G,"CREDITO")</f>
        <v>0</v>
      </c>
      <c r="G86" s="9">
        <f t="shared" si="8"/>
        <v>0</v>
      </c>
      <c r="H86" s="4">
        <f>SUMIFS(df_blueme_sem_parcelamento!E:E,df_blueme_sem_parcelamento!H:H,Conciliacao!A86,df_blueme_sem_parcelamento!D:D,"&lt;&gt;ZIGPAY LTDAS -ME")*(-1)</f>
        <v>0</v>
      </c>
      <c r="I86" s="4">
        <f>SUMIFS(df_blueme_com_parcelamento!J:J,df_blueme_com_parcelamento!M:M,Conciliacao!A86)*(-1)</f>
        <v>0</v>
      </c>
      <c r="J86" s="8">
        <f>SUMIFS(df_mutuos!I:I,df_mutuos!B:B,Conciliacao!A86)*(-1)</f>
        <v>0</v>
      </c>
      <c r="K86" s="10">
        <f>SUMIFS(df_extratos!I:I,df_extratos!F:F,Conciliacao!BB86,df_extratos!G:G,"DEBITO")+SUMIFS(df_extratos!I:I,df_extratos!F:F,Conciliacao!A86,df_extratos!G:G,"DEBITO")+SUMIFS(df_extratos!I:I,df_extratos!F:F,Conciliacao!BC86,df_extratos!G:G,"DEBITO")</f>
        <v>0</v>
      </c>
      <c r="L86" s="11">
        <f t="shared" si="9"/>
        <v>0</v>
      </c>
      <c r="M86" s="25">
        <f>SUMIFS(df_ajustes_conciliaco!D:D,df_ajustes_conciliaco!C:C,Conciliacao!A86)</f>
        <v>0</v>
      </c>
      <c r="N86" s="22">
        <f t="shared" si="10"/>
        <v>0</v>
      </c>
      <c r="BB86" s="20">
        <v>45742.5</v>
      </c>
      <c r="BC86" s="20">
        <v>45742.125</v>
      </c>
    </row>
    <row r="87" spans="1:55" x14ac:dyDescent="0.3">
      <c r="A87" s="5">
        <f t="shared" si="11"/>
        <v>45743</v>
      </c>
      <c r="B87" s="3">
        <f>-SUMIFS(df_extrato_zig!G:G,df_extrato_zig!E:E,Conciliacao!A87,df_extrato_zig!D:D,"Saque")-SUMIFS(df_extrato_zig!G:G,df_extrato_zig!E:E,Conciliacao!A87,df_extrato_zig!D:D,"Antecipação")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SUMIFS(df_mutuos!H:H,df_mutuos!B:B,Conciliacao!A87)</f>
        <v>0</v>
      </c>
      <c r="F87" s="7">
        <f>SUMIFS(df_extratos!I:I,df_extratos!F:F,Conciliacao!BB87,df_extratos!G:G,"CREDITO")+SUMIFS(df_extratos!I:I,df_extratos!F:F,Conciliacao!A87,df_extratos!G:G,"CREDITO")+SUMIFS(df_extratos!I:I,df_extratos!F:F,Conciliacao!BC87,df_extratos!G:G,"CREDITO")</f>
        <v>0</v>
      </c>
      <c r="G87" s="9">
        <f t="shared" si="8"/>
        <v>0</v>
      </c>
      <c r="H87" s="4">
        <f>SUMIFS(df_blueme_sem_parcelamento!E:E,df_blueme_sem_parcelamento!H:H,Conciliacao!A87,df_blueme_sem_parcelamento!D:D,"&lt;&gt;ZIGPAY LTDAS -ME")*(-1)</f>
        <v>0</v>
      </c>
      <c r="I87" s="4">
        <f>SUMIFS(df_blueme_com_parcelamento!J:J,df_blueme_com_parcelamento!M:M,Conciliacao!A87)*(-1)</f>
        <v>0</v>
      </c>
      <c r="J87" s="8">
        <f>SUMIFS(df_mutuos!I:I,df_mutuos!B:B,Conciliacao!A87)*(-1)</f>
        <v>0</v>
      </c>
      <c r="K87" s="10">
        <f>SUMIFS(df_extratos!I:I,df_extratos!F:F,Conciliacao!BB87,df_extratos!G:G,"DEBITO")+SUMIFS(df_extratos!I:I,df_extratos!F:F,Conciliacao!A87,df_extratos!G:G,"DEBITO")+SUMIFS(df_extratos!I:I,df_extratos!F:F,Conciliacao!BC87,df_extratos!G:G,"DEBITO")</f>
        <v>0</v>
      </c>
      <c r="L87" s="11">
        <f t="shared" si="9"/>
        <v>0</v>
      </c>
      <c r="M87" s="25">
        <f>SUMIFS(df_ajustes_conciliaco!D:D,df_ajustes_conciliaco!C:C,Conciliacao!A87)</f>
        <v>0</v>
      </c>
      <c r="N87" s="22">
        <f t="shared" si="10"/>
        <v>0</v>
      </c>
      <c r="BB87" s="20">
        <v>45743.5</v>
      </c>
      <c r="BC87" s="20">
        <v>45743.125</v>
      </c>
    </row>
    <row r="88" spans="1:55" x14ac:dyDescent="0.3">
      <c r="A88" s="5">
        <f t="shared" si="11"/>
        <v>45744</v>
      </c>
      <c r="B88" s="3">
        <f>-SUMIFS(df_extrato_zig!G:G,df_extrato_zig!E:E,Conciliacao!A88,df_extrato_zig!D:D,"Saque")-SUMIFS(df_extrato_zig!G:G,df_extrato_zig!E:E,Conciliacao!A88,df_extrato_zig!D:D,"Antecipação")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SUMIFS(df_mutuos!H:H,df_mutuos!B:B,Conciliacao!A88)</f>
        <v>0</v>
      </c>
      <c r="F88" s="7">
        <f>SUMIFS(df_extratos!I:I,df_extratos!F:F,Conciliacao!BB88,df_extratos!G:G,"CREDITO")+SUMIFS(df_extratos!I:I,df_extratos!F:F,Conciliacao!A88,df_extratos!G:G,"CREDITO")+SUMIFS(df_extratos!I:I,df_extratos!F:F,Conciliacao!BC88,df_extratos!G:G,"CREDITO")</f>
        <v>0</v>
      </c>
      <c r="G88" s="9">
        <f t="shared" si="8"/>
        <v>0</v>
      </c>
      <c r="H88" s="4">
        <f>SUMIFS(df_blueme_sem_parcelamento!E:E,df_blueme_sem_parcelamento!H:H,Conciliacao!A88,df_blueme_sem_parcelamento!D:D,"&lt;&gt;ZIGPAY LTDAS -ME")*(-1)</f>
        <v>0</v>
      </c>
      <c r="I88" s="4">
        <f>SUMIFS(df_blueme_com_parcelamento!J:J,df_blueme_com_parcelamento!M:M,Conciliacao!A88)*(-1)</f>
        <v>0</v>
      </c>
      <c r="J88" s="8">
        <f>SUMIFS(df_mutuos!I:I,df_mutuos!B:B,Conciliacao!A88)*(-1)</f>
        <v>0</v>
      </c>
      <c r="K88" s="10">
        <f>SUMIFS(df_extratos!I:I,df_extratos!F:F,Conciliacao!BB88,df_extratos!G:G,"DEBITO")+SUMIFS(df_extratos!I:I,df_extratos!F:F,Conciliacao!A88,df_extratos!G:G,"DEBITO")+SUMIFS(df_extratos!I:I,df_extratos!F:F,Conciliacao!BC88,df_extratos!G:G,"DEBITO")</f>
        <v>0</v>
      </c>
      <c r="L88" s="11">
        <f t="shared" si="9"/>
        <v>0</v>
      </c>
      <c r="M88" s="25">
        <f>SUMIFS(df_ajustes_conciliaco!D:D,df_ajustes_conciliaco!C:C,Conciliacao!A88)</f>
        <v>0</v>
      </c>
      <c r="N88" s="22">
        <f t="shared" si="10"/>
        <v>0</v>
      </c>
      <c r="BB88" s="20">
        <v>45744.5</v>
      </c>
      <c r="BC88" s="20">
        <v>45744.125</v>
      </c>
    </row>
    <row r="89" spans="1:55" x14ac:dyDescent="0.3">
      <c r="A89" s="5">
        <f t="shared" si="11"/>
        <v>45745</v>
      </c>
      <c r="B89" s="3">
        <f>-SUMIFS(df_extrato_zig!G:G,df_extrato_zig!E:E,Conciliacao!A89,df_extrato_zig!D:D,"Saque")-SUMIFS(df_extrato_zig!G:G,df_extrato_zig!E:E,Conciliacao!A89,df_extrato_zig!D:D,"Antecipação")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SUMIFS(df_mutuos!H:H,df_mutuos!B:B,Conciliacao!A89)</f>
        <v>0</v>
      </c>
      <c r="F89" s="7">
        <f>SUMIFS(df_extratos!I:I,df_extratos!F:F,Conciliacao!BB89,df_extratos!G:G,"CREDITO")+SUMIFS(df_extratos!I:I,df_extratos!F:F,Conciliacao!A89,df_extratos!G:G,"CREDITO")+SUMIFS(df_extratos!I:I,df_extratos!F:F,Conciliacao!BC89,df_extratos!G:G,"CREDITO")</f>
        <v>0</v>
      </c>
      <c r="G89" s="9">
        <f t="shared" si="8"/>
        <v>0</v>
      </c>
      <c r="H89" s="4">
        <f>SUMIFS(df_blueme_sem_parcelamento!E:E,df_blueme_sem_parcelamento!H:H,Conciliacao!A89,df_blueme_sem_parcelamento!D:D,"&lt;&gt;ZIGPAY LTDAS -ME")*(-1)</f>
        <v>0</v>
      </c>
      <c r="I89" s="4">
        <f>SUMIFS(df_blueme_com_parcelamento!J:J,df_blueme_com_parcelamento!M:M,Conciliacao!A89)*(-1)</f>
        <v>0</v>
      </c>
      <c r="J89" s="8">
        <f>SUMIFS(df_mutuos!I:I,df_mutuos!B:B,Conciliacao!A89)*(-1)</f>
        <v>0</v>
      </c>
      <c r="K89" s="10">
        <f>SUMIFS(df_extratos!I:I,df_extratos!F:F,Conciliacao!BB89,df_extratos!G:G,"DEBITO")+SUMIFS(df_extratos!I:I,df_extratos!F:F,Conciliacao!A89,df_extratos!G:G,"DEBITO")+SUMIFS(df_extratos!I:I,df_extratos!F:F,Conciliacao!BC89,df_extratos!G:G,"DEBITO")</f>
        <v>0</v>
      </c>
      <c r="L89" s="11">
        <f t="shared" si="9"/>
        <v>0</v>
      </c>
      <c r="M89" s="25">
        <f>SUMIFS(df_ajustes_conciliaco!D:D,df_ajustes_conciliaco!C:C,Conciliacao!A89)</f>
        <v>0</v>
      </c>
      <c r="N89" s="22">
        <f t="shared" si="10"/>
        <v>0</v>
      </c>
      <c r="BB89" s="20">
        <v>45745.5</v>
      </c>
      <c r="BC89" s="20">
        <v>45745.125</v>
      </c>
    </row>
    <row r="90" spans="1:55" x14ac:dyDescent="0.3">
      <c r="A90" s="5">
        <f t="shared" si="11"/>
        <v>45746</v>
      </c>
      <c r="B90" s="3">
        <f>-SUMIFS(df_extrato_zig!G:G,df_extrato_zig!E:E,Conciliacao!A90,df_extrato_zig!D:D,"Saque")-SUMIFS(df_extrato_zig!G:G,df_extrato_zig!E:E,Conciliacao!A90,df_extrato_zig!D:D,"Antecipação")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SUMIFS(df_mutuos!H:H,df_mutuos!B:B,Conciliacao!A90)</f>
        <v>0</v>
      </c>
      <c r="F90" s="7">
        <f>SUMIFS(df_extratos!I:I,df_extratos!F:F,Conciliacao!BB90,df_extratos!G:G,"CREDITO")+SUMIFS(df_extratos!I:I,df_extratos!F:F,Conciliacao!A90,df_extratos!G:G,"CREDITO")+SUMIFS(df_extratos!I:I,df_extratos!F:F,Conciliacao!BC90,df_extratos!G:G,"CREDITO")</f>
        <v>0</v>
      </c>
      <c r="G90" s="9">
        <f t="shared" si="8"/>
        <v>0</v>
      </c>
      <c r="H90" s="4">
        <f>SUMIFS(df_blueme_sem_parcelamento!E:E,df_blueme_sem_parcelamento!H:H,Conciliacao!A90,df_blueme_sem_parcelamento!D:D,"&lt;&gt;ZIGPAY LTDAS -ME")*(-1)</f>
        <v>0</v>
      </c>
      <c r="I90" s="4">
        <f>SUMIFS(df_blueme_com_parcelamento!J:J,df_blueme_com_parcelamento!M:M,Conciliacao!A90)*(-1)</f>
        <v>0</v>
      </c>
      <c r="J90" s="8">
        <f>SUMIFS(df_mutuos!I:I,df_mutuos!B:B,Conciliacao!A90)*(-1)</f>
        <v>0</v>
      </c>
      <c r="K90" s="10">
        <f>SUMIFS(df_extratos!I:I,df_extratos!F:F,Conciliacao!BB90,df_extratos!G:G,"DEBITO")+SUMIFS(df_extratos!I:I,df_extratos!F:F,Conciliacao!A90,df_extratos!G:G,"DEBITO")+SUMIFS(df_extratos!I:I,df_extratos!F:F,Conciliacao!BC90,df_extratos!G:G,"DEBITO")</f>
        <v>0</v>
      </c>
      <c r="L90" s="11">
        <f t="shared" si="9"/>
        <v>0</v>
      </c>
      <c r="M90" s="25">
        <f>SUMIFS(df_ajustes_conciliaco!D:D,df_ajustes_conciliaco!C:C,Conciliacao!A90)</f>
        <v>0</v>
      </c>
      <c r="N90" s="22">
        <f t="shared" si="10"/>
        <v>0</v>
      </c>
      <c r="BB90" s="20">
        <v>45746.5</v>
      </c>
      <c r="BC90" s="20">
        <v>45746.125</v>
      </c>
    </row>
    <row r="91" spans="1:55" x14ac:dyDescent="0.3">
      <c r="A91" s="5">
        <f t="shared" si="11"/>
        <v>45747</v>
      </c>
      <c r="B91" s="3">
        <f>-SUMIFS(df_extrato_zig!G:G,df_extrato_zig!E:E,Conciliacao!A91,df_extrato_zig!D:D,"Saque")-SUMIFS(df_extrato_zig!G:G,df_extrato_zig!E:E,Conciliacao!A91,df_extrato_zig!D:D,"Antecipação")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SUMIFS(df_mutuos!H:H,df_mutuos!B:B,Conciliacao!A91)</f>
        <v>0</v>
      </c>
      <c r="F91" s="7">
        <f>SUMIFS(df_extratos!I:I,df_extratos!F:F,Conciliacao!BB91,df_extratos!G:G,"CREDITO")+SUMIFS(df_extratos!I:I,df_extratos!F:F,Conciliacao!A91,df_extratos!G:G,"CREDITO")+SUMIFS(df_extratos!I:I,df_extratos!F:F,Conciliacao!BC91,df_extratos!G:G,"CREDITO")</f>
        <v>0</v>
      </c>
      <c r="G91" s="9">
        <f t="shared" si="8"/>
        <v>0</v>
      </c>
      <c r="H91" s="4">
        <f>SUMIFS(df_blueme_sem_parcelamento!E:E,df_blueme_sem_parcelamento!H:H,Conciliacao!A91,df_blueme_sem_parcelamento!D:D,"&lt;&gt;ZIGPAY LTDAS -ME")*(-1)</f>
        <v>0</v>
      </c>
      <c r="I91" s="4">
        <f>SUMIFS(df_blueme_com_parcelamento!J:J,df_blueme_com_parcelamento!M:M,Conciliacao!A91)*(-1)</f>
        <v>0</v>
      </c>
      <c r="J91" s="8">
        <f>SUMIFS(df_mutuos!I:I,df_mutuos!B:B,Conciliacao!A91)*(-1)</f>
        <v>0</v>
      </c>
      <c r="K91" s="10">
        <f>SUMIFS(df_extratos!I:I,df_extratos!F:F,Conciliacao!BB91,df_extratos!G:G,"DEBITO")+SUMIFS(df_extratos!I:I,df_extratos!F:F,Conciliacao!A91,df_extratos!G:G,"DEBITO")+SUMIFS(df_extratos!I:I,df_extratos!F:F,Conciliacao!BC91,df_extratos!G:G,"DEBITO")</f>
        <v>0</v>
      </c>
      <c r="L91" s="11">
        <f t="shared" si="9"/>
        <v>0</v>
      </c>
      <c r="M91" s="25">
        <f>SUMIFS(df_ajustes_conciliaco!D:D,df_ajustes_conciliaco!C:C,Conciliacao!A91)</f>
        <v>0</v>
      </c>
      <c r="N91" s="22">
        <f t="shared" si="10"/>
        <v>0</v>
      </c>
      <c r="BB91" s="20">
        <v>45747.5</v>
      </c>
      <c r="BC91" s="20">
        <v>45747.125</v>
      </c>
    </row>
    <row r="92" spans="1:55" x14ac:dyDescent="0.3">
      <c r="A92" s="5">
        <f t="shared" si="11"/>
        <v>45748</v>
      </c>
      <c r="B92" s="3">
        <f>-SUMIFS(df_extrato_zig!G:G,df_extrato_zig!E:E,Conciliacao!A92,df_extrato_zig!D:D,"Saque")-SUMIFS(df_extrato_zig!G:G,df_extrato_zig!E:E,Conciliacao!A92,df_extrato_zig!D:D,"Antecipação")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SUMIFS(df_mutuos!H:H,df_mutuos!B:B,Conciliacao!A92)</f>
        <v>0</v>
      </c>
      <c r="F92" s="7">
        <f>SUMIFS(df_extratos!I:I,df_extratos!F:F,Conciliacao!BB92,df_extratos!G:G,"CREDITO")+SUMIFS(df_extratos!I:I,df_extratos!F:F,Conciliacao!A92,df_extratos!G:G,"CREDITO")+SUMIFS(df_extratos!I:I,df_extratos!F:F,Conciliacao!BC92,df_extratos!G:G,"CREDITO")</f>
        <v>0</v>
      </c>
      <c r="G92" s="9">
        <f t="shared" si="8"/>
        <v>0</v>
      </c>
      <c r="H92" s="4">
        <f>SUMIFS(df_blueme_sem_parcelamento!E:E,df_blueme_sem_parcelamento!H:H,Conciliacao!A92,df_blueme_sem_parcelamento!D:D,"&lt;&gt;ZIGPAY LTDAS -ME")*(-1)</f>
        <v>0</v>
      </c>
      <c r="I92" s="4">
        <f>SUMIFS(df_blueme_com_parcelamento!J:J,df_blueme_com_parcelamento!M:M,Conciliacao!A92)*(-1)</f>
        <v>0</v>
      </c>
      <c r="J92" s="8">
        <f>SUMIFS(df_mutuos!I:I,df_mutuos!B:B,Conciliacao!A92)*(-1)</f>
        <v>0</v>
      </c>
      <c r="K92" s="10">
        <f>SUMIFS(df_extratos!I:I,df_extratos!F:F,Conciliacao!BB92,df_extratos!G:G,"DEBITO")+SUMIFS(df_extratos!I:I,df_extratos!F:F,Conciliacao!A92,df_extratos!G:G,"DEBITO")+SUMIFS(df_extratos!I:I,df_extratos!F:F,Conciliacao!BC92,df_extratos!G:G,"DEBITO")</f>
        <v>0</v>
      </c>
      <c r="L92" s="11">
        <f t="shared" si="9"/>
        <v>0</v>
      </c>
      <c r="M92" s="25">
        <f>SUMIFS(df_ajustes_conciliaco!D:D,df_ajustes_conciliaco!C:C,Conciliacao!A92)</f>
        <v>0</v>
      </c>
      <c r="N92" s="22">
        <f t="shared" si="10"/>
        <v>0</v>
      </c>
      <c r="BB92" s="20">
        <v>45748.5</v>
      </c>
      <c r="BC92" s="20">
        <v>45748.125</v>
      </c>
    </row>
    <row r="93" spans="1:55" x14ac:dyDescent="0.3">
      <c r="A93" s="5">
        <f t="shared" si="11"/>
        <v>45749</v>
      </c>
      <c r="B93" s="3">
        <f>-SUMIFS(df_extrato_zig!G:G,df_extrato_zig!E:E,Conciliacao!A93,df_extrato_zig!D:D,"Saque")-SUMIFS(df_extrato_zig!G:G,df_extrato_zig!E:E,Conciliacao!A93,df_extrato_zig!D:D,"Antecipação")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SUMIFS(df_mutuos!H:H,df_mutuos!B:B,Conciliacao!A93)</f>
        <v>0</v>
      </c>
      <c r="F93" s="7">
        <f>SUMIFS(df_extratos!I:I,df_extratos!F:F,Conciliacao!BB93,df_extratos!G:G,"CREDITO")+SUMIFS(df_extratos!I:I,df_extratos!F:F,Conciliacao!A93,df_extratos!G:G,"CREDITO")+SUMIFS(df_extratos!I:I,df_extratos!F:F,Conciliacao!BC93,df_extratos!G:G,"CREDITO")</f>
        <v>0</v>
      </c>
      <c r="G93" s="9">
        <f t="shared" si="8"/>
        <v>0</v>
      </c>
      <c r="H93" s="4">
        <f>SUMIFS(df_blueme_sem_parcelamento!E:E,df_blueme_sem_parcelamento!H:H,Conciliacao!A93,df_blueme_sem_parcelamento!D:D,"&lt;&gt;ZIGPAY LTDAS -ME")*(-1)</f>
        <v>0</v>
      </c>
      <c r="I93" s="4">
        <f>SUMIFS(df_blueme_com_parcelamento!J:J,df_blueme_com_parcelamento!M:M,Conciliacao!A93)*(-1)</f>
        <v>0</v>
      </c>
      <c r="J93" s="8">
        <f>SUMIFS(df_mutuos!I:I,df_mutuos!B:B,Conciliacao!A93)*(-1)</f>
        <v>0</v>
      </c>
      <c r="K93" s="10">
        <f>SUMIFS(df_extratos!I:I,df_extratos!F:F,Conciliacao!BB93,df_extratos!G:G,"DEBITO")+SUMIFS(df_extratos!I:I,df_extratos!F:F,Conciliacao!A93,df_extratos!G:G,"DEBITO")+SUMIFS(df_extratos!I:I,df_extratos!F:F,Conciliacao!BC93,df_extratos!G:G,"DEBITO")</f>
        <v>0</v>
      </c>
      <c r="L93" s="11">
        <f t="shared" si="9"/>
        <v>0</v>
      </c>
      <c r="M93" s="25">
        <f>SUMIFS(df_ajustes_conciliaco!D:D,df_ajustes_conciliaco!C:C,Conciliacao!A93)</f>
        <v>0</v>
      </c>
      <c r="N93" s="22">
        <f t="shared" si="10"/>
        <v>0</v>
      </c>
      <c r="BB93" s="20">
        <v>45749.5</v>
      </c>
      <c r="BC93" s="20">
        <v>45749.125</v>
      </c>
    </row>
    <row r="94" spans="1:55" x14ac:dyDescent="0.3">
      <c r="A94" s="5">
        <f t="shared" si="11"/>
        <v>45750</v>
      </c>
      <c r="B94" s="3">
        <f>-SUMIFS(df_extrato_zig!G:G,df_extrato_zig!E:E,Conciliacao!A94,df_extrato_zig!D:D,"Saque")-SUMIFS(df_extrato_zig!G:G,df_extrato_zig!E:E,Conciliacao!A94,df_extrato_zig!D:D,"Antecipação")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SUMIFS(df_mutuos!H:H,df_mutuos!B:B,Conciliacao!A94)</f>
        <v>0</v>
      </c>
      <c r="F94" s="7">
        <f>SUMIFS(df_extratos!I:I,df_extratos!F:F,Conciliacao!BB94,df_extratos!G:G,"CREDITO")+SUMIFS(df_extratos!I:I,df_extratos!F:F,Conciliacao!A94,df_extratos!G:G,"CREDITO")+SUMIFS(df_extratos!I:I,df_extratos!F:F,Conciliacao!BC94,df_extratos!G:G,"CREDITO")</f>
        <v>0</v>
      </c>
      <c r="G94" s="9">
        <f t="shared" si="8"/>
        <v>0</v>
      </c>
      <c r="H94" s="4">
        <f>SUMIFS(df_blueme_sem_parcelamento!E:E,df_blueme_sem_parcelamento!H:H,Conciliacao!A94,df_blueme_sem_parcelamento!D:D,"&lt;&gt;ZIGPAY LTDAS -ME")*(-1)</f>
        <v>0</v>
      </c>
      <c r="I94" s="4">
        <f>SUMIFS(df_blueme_com_parcelamento!J:J,df_blueme_com_parcelamento!M:M,Conciliacao!A94)*(-1)</f>
        <v>0</v>
      </c>
      <c r="J94" s="8">
        <f>SUMIFS(df_mutuos!I:I,df_mutuos!B:B,Conciliacao!A94)*(-1)</f>
        <v>0</v>
      </c>
      <c r="K94" s="10">
        <f>SUMIFS(df_extratos!I:I,df_extratos!F:F,Conciliacao!BB94,df_extratos!G:G,"DEBITO")+SUMIFS(df_extratos!I:I,df_extratos!F:F,Conciliacao!A94,df_extratos!G:G,"DEBITO")+SUMIFS(df_extratos!I:I,df_extratos!F:F,Conciliacao!BC94,df_extratos!G:G,"DEBITO")</f>
        <v>0</v>
      </c>
      <c r="L94" s="11">
        <f t="shared" si="9"/>
        <v>0</v>
      </c>
      <c r="M94" s="25">
        <f>SUMIFS(df_ajustes_conciliaco!D:D,df_ajustes_conciliaco!C:C,Conciliacao!A94)</f>
        <v>0</v>
      </c>
      <c r="N94" s="22">
        <f t="shared" si="10"/>
        <v>0</v>
      </c>
      <c r="BB94" s="20">
        <v>45750.5</v>
      </c>
      <c r="BC94" s="20">
        <v>45750.125</v>
      </c>
    </row>
    <row r="95" spans="1:55" x14ac:dyDescent="0.3">
      <c r="A95" s="5">
        <f t="shared" si="11"/>
        <v>45751</v>
      </c>
      <c r="B95" s="3">
        <f>-SUMIFS(df_extrato_zig!G:G,df_extrato_zig!E:E,Conciliacao!A95,df_extrato_zig!D:D,"Saque")-SUMIFS(df_extrato_zig!G:G,df_extrato_zig!E:E,Conciliacao!A95,df_extrato_zig!D:D,"Antecipação")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SUMIFS(df_mutuos!H:H,df_mutuos!B:B,Conciliacao!A95)</f>
        <v>0</v>
      </c>
      <c r="F95" s="7">
        <f>SUMIFS(df_extratos!I:I,df_extratos!F:F,Conciliacao!BB95,df_extratos!G:G,"CREDITO")+SUMIFS(df_extratos!I:I,df_extratos!F:F,Conciliacao!A95,df_extratos!G:G,"CREDITO")+SUMIFS(df_extratos!I:I,df_extratos!F:F,Conciliacao!BC95,df_extratos!G:G,"CREDITO")</f>
        <v>0</v>
      </c>
      <c r="G95" s="9">
        <f t="shared" si="8"/>
        <v>0</v>
      </c>
      <c r="H95" s="4">
        <f>SUMIFS(df_blueme_sem_parcelamento!E:E,df_blueme_sem_parcelamento!H:H,Conciliacao!A95,df_blueme_sem_parcelamento!D:D,"&lt;&gt;ZIGPAY LTDAS -ME")*(-1)</f>
        <v>0</v>
      </c>
      <c r="I95" s="4">
        <f>SUMIFS(df_blueme_com_parcelamento!J:J,df_blueme_com_parcelamento!M:M,Conciliacao!A95)*(-1)</f>
        <v>0</v>
      </c>
      <c r="J95" s="8">
        <f>SUMIFS(df_mutuos!I:I,df_mutuos!B:B,Conciliacao!A95)*(-1)</f>
        <v>0</v>
      </c>
      <c r="K95" s="10">
        <f>SUMIFS(df_extratos!I:I,df_extratos!F:F,Conciliacao!BB95,df_extratos!G:G,"DEBITO")+SUMIFS(df_extratos!I:I,df_extratos!F:F,Conciliacao!A95,df_extratos!G:G,"DEBITO")+SUMIFS(df_extratos!I:I,df_extratos!F:F,Conciliacao!BC95,df_extratos!G:G,"DEBITO")</f>
        <v>0</v>
      </c>
      <c r="L95" s="11">
        <f t="shared" si="9"/>
        <v>0</v>
      </c>
      <c r="M95" s="25">
        <f>SUMIFS(df_ajustes_conciliaco!D:D,df_ajustes_conciliaco!C:C,Conciliacao!A95)</f>
        <v>0</v>
      </c>
      <c r="N95" s="22">
        <f t="shared" si="10"/>
        <v>0</v>
      </c>
      <c r="BB95" s="20">
        <v>45751.5</v>
      </c>
      <c r="BC95" s="20">
        <v>45751.125</v>
      </c>
    </row>
    <row r="96" spans="1:55" x14ac:dyDescent="0.3">
      <c r="A96" s="5">
        <f t="shared" si="11"/>
        <v>45752</v>
      </c>
      <c r="B96" s="3">
        <f>-SUMIFS(df_extrato_zig!G:G,df_extrato_zig!E:E,Conciliacao!A96,df_extrato_zig!D:D,"Saque")-SUMIFS(df_extrato_zig!G:G,df_extrato_zig!E:E,Conciliacao!A96,df_extrato_zig!D:D,"Antecipação")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SUMIFS(df_mutuos!H:H,df_mutuos!B:B,Conciliacao!A96)</f>
        <v>0</v>
      </c>
      <c r="F96" s="7">
        <f>SUMIFS(df_extratos!I:I,df_extratos!F:F,Conciliacao!BB96,df_extratos!G:G,"CREDITO")+SUMIFS(df_extratos!I:I,df_extratos!F:F,Conciliacao!A96,df_extratos!G:G,"CREDITO")+SUMIFS(df_extratos!I:I,df_extratos!F:F,Conciliacao!BC96,df_extratos!G:G,"CREDITO")</f>
        <v>0</v>
      </c>
      <c r="G96" s="9">
        <f t="shared" si="8"/>
        <v>0</v>
      </c>
      <c r="H96" s="4">
        <f>SUMIFS(df_blueme_sem_parcelamento!E:E,df_blueme_sem_parcelamento!H:H,Conciliacao!A96,df_blueme_sem_parcelamento!D:D,"&lt;&gt;ZIGPAY LTDAS -ME")*(-1)</f>
        <v>0</v>
      </c>
      <c r="I96" s="4">
        <f>SUMIFS(df_blueme_com_parcelamento!J:J,df_blueme_com_parcelamento!M:M,Conciliacao!A96)*(-1)</f>
        <v>0</v>
      </c>
      <c r="J96" s="8">
        <f>SUMIFS(df_mutuos!I:I,df_mutuos!B:B,Conciliacao!A96)*(-1)</f>
        <v>0</v>
      </c>
      <c r="K96" s="10">
        <f>SUMIFS(df_extratos!I:I,df_extratos!F:F,Conciliacao!BB96,df_extratos!G:G,"DEBITO")+SUMIFS(df_extratos!I:I,df_extratos!F:F,Conciliacao!A96,df_extratos!G:G,"DEBITO")+SUMIFS(df_extratos!I:I,df_extratos!F:F,Conciliacao!BC96,df_extratos!G:G,"DEBITO")</f>
        <v>0</v>
      </c>
      <c r="L96" s="11">
        <f t="shared" si="9"/>
        <v>0</v>
      </c>
      <c r="M96" s="25">
        <f>SUMIFS(df_ajustes_conciliaco!D:D,df_ajustes_conciliaco!C:C,Conciliacao!A96)</f>
        <v>0</v>
      </c>
      <c r="N96" s="22">
        <f t="shared" si="10"/>
        <v>0</v>
      </c>
      <c r="BB96" s="20">
        <v>45752.5</v>
      </c>
      <c r="BC96" s="20">
        <v>45752.125</v>
      </c>
    </row>
    <row r="97" spans="1:55" x14ac:dyDescent="0.3">
      <c r="A97" s="5">
        <f t="shared" si="11"/>
        <v>45753</v>
      </c>
      <c r="B97" s="3">
        <f>-SUMIFS(df_extrato_zig!G:G,df_extrato_zig!E:E,Conciliacao!A97,df_extrato_zig!D:D,"Saque")-SUMIFS(df_extrato_zig!G:G,df_extrato_zig!E:E,Conciliacao!A97,df_extrato_zig!D:D,"Antecipação")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SUMIFS(df_mutuos!H:H,df_mutuos!B:B,Conciliacao!A97)</f>
        <v>0</v>
      </c>
      <c r="F97" s="7">
        <f>SUMIFS(df_extratos!I:I,df_extratos!F:F,Conciliacao!BB97,df_extratos!G:G,"CREDITO")+SUMIFS(df_extratos!I:I,df_extratos!F:F,Conciliacao!A97,df_extratos!G:G,"CREDITO")+SUMIFS(df_extratos!I:I,df_extratos!F:F,Conciliacao!BC97,df_extratos!G:G,"CREDITO")</f>
        <v>0</v>
      </c>
      <c r="G97" s="9">
        <f t="shared" si="8"/>
        <v>0</v>
      </c>
      <c r="H97" s="4">
        <f>SUMIFS(df_blueme_sem_parcelamento!E:E,df_blueme_sem_parcelamento!H:H,Conciliacao!A97,df_blueme_sem_parcelamento!D:D,"&lt;&gt;ZIGPAY LTDAS -ME")*(-1)</f>
        <v>0</v>
      </c>
      <c r="I97" s="4">
        <f>SUMIFS(df_blueme_com_parcelamento!J:J,df_blueme_com_parcelamento!M:M,Conciliacao!A97)*(-1)</f>
        <v>0</v>
      </c>
      <c r="J97" s="8">
        <f>SUMIFS(df_mutuos!I:I,df_mutuos!B:B,Conciliacao!A97)*(-1)</f>
        <v>0</v>
      </c>
      <c r="K97" s="10">
        <f>SUMIFS(df_extratos!I:I,df_extratos!F:F,Conciliacao!BB97,df_extratos!G:G,"DEBITO")+SUMIFS(df_extratos!I:I,df_extratos!F:F,Conciliacao!A97,df_extratos!G:G,"DEBITO")+SUMIFS(df_extratos!I:I,df_extratos!F:F,Conciliacao!BC97,df_extratos!G:G,"DEBITO")</f>
        <v>0</v>
      </c>
      <c r="L97" s="11">
        <f t="shared" si="9"/>
        <v>0</v>
      </c>
      <c r="M97" s="25">
        <f>SUMIFS(df_ajustes_conciliaco!D:D,df_ajustes_conciliaco!C:C,Conciliacao!A97)</f>
        <v>0</v>
      </c>
      <c r="N97" s="22">
        <f t="shared" si="10"/>
        <v>0</v>
      </c>
      <c r="BB97" s="20">
        <v>45753.5</v>
      </c>
      <c r="BC97" s="20">
        <v>45753.125</v>
      </c>
    </row>
    <row r="98" spans="1:55" x14ac:dyDescent="0.3">
      <c r="A98" s="5">
        <f t="shared" si="11"/>
        <v>45754</v>
      </c>
      <c r="B98" s="3">
        <f>-SUMIFS(df_extrato_zig!G:G,df_extrato_zig!E:E,Conciliacao!A98,df_extrato_zig!D:D,"Saque")-SUMIFS(df_extrato_zig!G:G,df_extrato_zig!E:E,Conciliacao!A98,df_extrato_zig!D:D,"Antecipação")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SUMIFS(df_mutuos!H:H,df_mutuos!B:B,Conciliacao!A98)</f>
        <v>0</v>
      </c>
      <c r="F98" s="7">
        <f>SUMIFS(df_extratos!I:I,df_extratos!F:F,Conciliacao!BB98,df_extratos!G:G,"CREDITO")+SUMIFS(df_extratos!I:I,df_extratos!F:F,Conciliacao!A98,df_extratos!G:G,"CREDITO")+SUMIFS(df_extratos!I:I,df_extratos!F:F,Conciliacao!BC98,df_extratos!G:G,"CREDITO")</f>
        <v>0</v>
      </c>
      <c r="G98" s="9">
        <f t="shared" ref="G98:G129" si="12">F98-SUM(B98:E98)</f>
        <v>0</v>
      </c>
      <c r="H98" s="4">
        <f>SUMIFS(df_blueme_sem_parcelamento!E:E,df_blueme_sem_parcelamento!H:H,Conciliacao!A98,df_blueme_sem_parcelamento!D:D,"&lt;&gt;ZIGPAY LTDAS -ME")*(-1)</f>
        <v>0</v>
      </c>
      <c r="I98" s="4">
        <f>SUMIFS(df_blueme_com_parcelamento!J:J,df_blueme_com_parcelamento!M:M,Conciliacao!A98)*(-1)</f>
        <v>0</v>
      </c>
      <c r="J98" s="8">
        <f>SUMIFS(df_mutuos!I:I,df_mutuos!B:B,Conciliacao!A98)*(-1)</f>
        <v>0</v>
      </c>
      <c r="K98" s="10">
        <f>SUMIFS(df_extratos!I:I,df_extratos!F:F,Conciliacao!BB98,df_extratos!G:G,"DEBITO")+SUMIFS(df_extratos!I:I,df_extratos!F:F,Conciliacao!A98,df_extratos!G:G,"DEBITO")+SUMIFS(df_extratos!I:I,df_extratos!F:F,Conciliacao!BC98,df_extratos!G:G,"DEBITO")</f>
        <v>0</v>
      </c>
      <c r="L98" s="11">
        <f t="shared" ref="L98:L129" si="13">K98-SUM(H98:J98)</f>
        <v>0</v>
      </c>
      <c r="M98" s="25">
        <f>SUMIFS(df_ajustes_conciliaco!D:D,df_ajustes_conciliaco!C:C,Conciliacao!A98)</f>
        <v>0</v>
      </c>
      <c r="N98" s="22">
        <f t="shared" ref="N98:N129" si="14">L98+G98-M98</f>
        <v>0</v>
      </c>
      <c r="BB98" s="20">
        <v>45754.5</v>
      </c>
      <c r="BC98" s="20">
        <v>45754.125</v>
      </c>
    </row>
    <row r="99" spans="1:55" x14ac:dyDescent="0.3">
      <c r="A99" s="5">
        <f t="shared" ref="A99:A121" si="15">A98+1</f>
        <v>45755</v>
      </c>
      <c r="B99" s="3">
        <f>-SUMIFS(df_extrato_zig!G:G,df_extrato_zig!E:E,Conciliacao!A99,df_extrato_zig!D:D,"Saque")-SUMIFS(df_extrato_zig!G:G,df_extrato_zig!E:E,Conciliacao!A99,df_extrato_zig!D:D,"Antecipação")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SUMIFS(df_mutuos!H:H,df_mutuos!B:B,Conciliacao!A99)</f>
        <v>0</v>
      </c>
      <c r="F99" s="7">
        <f>SUMIFS(df_extratos!I:I,df_extratos!F:F,Conciliacao!BB99,df_extratos!G:G,"CREDITO")+SUMIFS(df_extratos!I:I,df_extratos!F:F,Conciliacao!A99,df_extratos!G:G,"CREDITO")+SUMIFS(df_extratos!I:I,df_extratos!F:F,Conciliacao!BC99,df_extratos!G:G,"CREDITO")</f>
        <v>0</v>
      </c>
      <c r="G99" s="9">
        <f t="shared" si="12"/>
        <v>0</v>
      </c>
      <c r="H99" s="4">
        <f>SUMIFS(df_blueme_sem_parcelamento!E:E,df_blueme_sem_parcelamento!H:H,Conciliacao!A99,df_blueme_sem_parcelamento!D:D,"&lt;&gt;ZIGPAY LTDAS -ME")*(-1)</f>
        <v>0</v>
      </c>
      <c r="I99" s="4">
        <f>SUMIFS(df_blueme_com_parcelamento!J:J,df_blueme_com_parcelamento!M:M,Conciliacao!A99)*(-1)</f>
        <v>0</v>
      </c>
      <c r="J99" s="8">
        <f>SUMIFS(df_mutuos!I:I,df_mutuos!B:B,Conciliacao!A99)*(-1)</f>
        <v>0</v>
      </c>
      <c r="K99" s="10">
        <f>SUMIFS(df_extratos!I:I,df_extratos!F:F,Conciliacao!BB99,df_extratos!G:G,"DEBITO")+SUMIFS(df_extratos!I:I,df_extratos!F:F,Conciliacao!A99,df_extratos!G:G,"DEBITO")+SUMIFS(df_extratos!I:I,df_extratos!F:F,Conciliacao!BC99,df_extratos!G:G,"DEBITO")</f>
        <v>0</v>
      </c>
      <c r="L99" s="11">
        <f t="shared" si="13"/>
        <v>0</v>
      </c>
      <c r="M99" s="25">
        <f>SUMIFS(df_ajustes_conciliaco!D:D,df_ajustes_conciliaco!C:C,Conciliacao!A99)</f>
        <v>0</v>
      </c>
      <c r="N99" s="22">
        <f t="shared" si="14"/>
        <v>0</v>
      </c>
      <c r="BB99" s="20">
        <v>45755.5</v>
      </c>
      <c r="BC99" s="20">
        <v>45755.125</v>
      </c>
    </row>
    <row r="100" spans="1:55" x14ac:dyDescent="0.3">
      <c r="A100" s="5">
        <f t="shared" si="15"/>
        <v>45756</v>
      </c>
      <c r="B100" s="3">
        <f>-SUMIFS(df_extrato_zig!G:G,df_extrato_zig!E:E,Conciliacao!A100,df_extrato_zig!D:D,"Saque")-SUMIFS(df_extrato_zig!G:G,df_extrato_zig!E:E,Conciliacao!A100,df_extrato_zig!D:D,"Antecipação")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SUMIFS(df_mutuos!H:H,df_mutuos!B:B,Conciliacao!A100)</f>
        <v>0</v>
      </c>
      <c r="F100" s="7">
        <f>SUMIFS(df_extratos!I:I,df_extratos!F:F,Conciliacao!BB100,df_extratos!G:G,"CREDITO")+SUMIFS(df_extratos!I:I,df_extratos!F:F,Conciliacao!A100,df_extratos!G:G,"CREDITO")+SUMIFS(df_extratos!I:I,df_extratos!F:F,Conciliacao!BC100,df_extratos!G:G,"CREDITO")</f>
        <v>0</v>
      </c>
      <c r="G100" s="9">
        <f t="shared" si="12"/>
        <v>0</v>
      </c>
      <c r="H100" s="4">
        <f>SUMIFS(df_blueme_sem_parcelamento!E:E,df_blueme_sem_parcelamento!H:H,Conciliacao!A100,df_blueme_sem_parcelamento!D:D,"&lt;&gt;ZIGPAY LTDAS -ME")*(-1)</f>
        <v>0</v>
      </c>
      <c r="I100" s="4">
        <f>SUMIFS(df_blueme_com_parcelamento!J:J,df_blueme_com_parcelamento!M:M,Conciliacao!A100)*(-1)</f>
        <v>0</v>
      </c>
      <c r="J100" s="8">
        <f>SUMIFS(df_mutuos!I:I,df_mutuos!B:B,Conciliacao!A100)*(-1)</f>
        <v>0</v>
      </c>
      <c r="K100" s="10">
        <f>SUMIFS(df_extratos!I:I,df_extratos!F:F,Conciliacao!BB100,df_extratos!G:G,"DEBITO")+SUMIFS(df_extratos!I:I,df_extratos!F:F,Conciliacao!A100,df_extratos!G:G,"DEBITO")+SUMIFS(df_extratos!I:I,df_extratos!F:F,Conciliacao!BC100,df_extratos!G:G,"DEBITO")</f>
        <v>0</v>
      </c>
      <c r="L100" s="11">
        <f t="shared" si="13"/>
        <v>0</v>
      </c>
      <c r="M100" s="25">
        <f>SUMIFS(df_ajustes_conciliaco!D:D,df_ajustes_conciliaco!C:C,Conciliacao!A100)</f>
        <v>0</v>
      </c>
      <c r="N100" s="22">
        <f t="shared" si="14"/>
        <v>0</v>
      </c>
      <c r="BB100" s="20">
        <v>45756.5</v>
      </c>
      <c r="BC100" s="20">
        <v>45756.125</v>
      </c>
    </row>
    <row r="101" spans="1:55" x14ac:dyDescent="0.3">
      <c r="A101" s="5">
        <f t="shared" si="15"/>
        <v>45757</v>
      </c>
      <c r="B101" s="3">
        <f>-SUMIFS(df_extrato_zig!G:G,df_extrato_zig!E:E,Conciliacao!A101,df_extrato_zig!D:D,"Saque")-SUMIFS(df_extrato_zig!G:G,df_extrato_zig!E:E,Conciliacao!A101,df_extrato_zig!D:D,"Antecipação")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SUMIFS(df_mutuos!H:H,df_mutuos!B:B,Conciliacao!A101)</f>
        <v>0</v>
      </c>
      <c r="F101" s="7">
        <f>SUMIFS(df_extratos!I:I,df_extratos!F:F,Conciliacao!BB101,df_extratos!G:G,"CREDITO")+SUMIFS(df_extratos!I:I,df_extratos!F:F,Conciliacao!A101,df_extratos!G:G,"CREDITO")+SUMIFS(df_extratos!I:I,df_extratos!F:F,Conciliacao!BC101,df_extratos!G:G,"CREDITO")</f>
        <v>0</v>
      </c>
      <c r="G101" s="9">
        <f t="shared" si="12"/>
        <v>0</v>
      </c>
      <c r="H101" s="4">
        <f>SUMIFS(df_blueme_sem_parcelamento!E:E,df_blueme_sem_parcelamento!H:H,Conciliacao!A101,df_blueme_sem_parcelamento!D:D,"&lt;&gt;ZIGPAY LTDAS -ME")*(-1)</f>
        <v>0</v>
      </c>
      <c r="I101" s="4">
        <f>SUMIFS(df_blueme_com_parcelamento!J:J,df_blueme_com_parcelamento!M:M,Conciliacao!A101)*(-1)</f>
        <v>0</v>
      </c>
      <c r="J101" s="8">
        <f>SUMIFS(df_mutuos!I:I,df_mutuos!B:B,Conciliacao!A101)*(-1)</f>
        <v>0</v>
      </c>
      <c r="K101" s="10">
        <f>SUMIFS(df_extratos!I:I,df_extratos!F:F,Conciliacao!BB101,df_extratos!G:G,"DEBITO")+SUMIFS(df_extratos!I:I,df_extratos!F:F,Conciliacao!A101,df_extratos!G:G,"DEBITO")+SUMIFS(df_extratos!I:I,df_extratos!F:F,Conciliacao!BC101,df_extratos!G:G,"DEBITO")</f>
        <v>0</v>
      </c>
      <c r="L101" s="11">
        <f t="shared" si="13"/>
        <v>0</v>
      </c>
      <c r="M101" s="25">
        <f>SUMIFS(df_ajustes_conciliaco!D:D,df_ajustes_conciliaco!C:C,Conciliacao!A101)</f>
        <v>0</v>
      </c>
      <c r="N101" s="22">
        <f t="shared" si="14"/>
        <v>0</v>
      </c>
      <c r="BB101" s="20">
        <v>45757.5</v>
      </c>
      <c r="BC101" s="20">
        <v>45757.125</v>
      </c>
    </row>
    <row r="102" spans="1:55" x14ac:dyDescent="0.3">
      <c r="A102" s="5">
        <f t="shared" si="15"/>
        <v>45758</v>
      </c>
      <c r="B102" s="3">
        <f>-SUMIFS(df_extrato_zig!G:G,df_extrato_zig!E:E,Conciliacao!A102,df_extrato_zig!D:D,"Saque")-SUMIFS(df_extrato_zig!G:G,df_extrato_zig!E:E,Conciliacao!A102,df_extrato_zig!D:D,"Antecipação")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SUMIFS(df_mutuos!H:H,df_mutuos!B:B,Conciliacao!A102)</f>
        <v>0</v>
      </c>
      <c r="F102" s="7">
        <f>SUMIFS(df_extratos!I:I,df_extratos!F:F,Conciliacao!BB102,df_extratos!G:G,"CREDITO")+SUMIFS(df_extratos!I:I,df_extratos!F:F,Conciliacao!A102,df_extratos!G:G,"CREDITO")+SUMIFS(df_extratos!I:I,df_extratos!F:F,Conciliacao!BC102,df_extratos!G:G,"CREDITO")</f>
        <v>0</v>
      </c>
      <c r="G102" s="9">
        <f t="shared" si="12"/>
        <v>0</v>
      </c>
      <c r="H102" s="4">
        <f>SUMIFS(df_blueme_sem_parcelamento!E:E,df_blueme_sem_parcelamento!H:H,Conciliacao!A102,df_blueme_sem_parcelamento!D:D,"&lt;&gt;ZIGPAY LTDAS -ME")*(-1)</f>
        <v>0</v>
      </c>
      <c r="I102" s="4">
        <f>SUMIFS(df_blueme_com_parcelamento!J:J,df_blueme_com_parcelamento!M:M,Conciliacao!A102)*(-1)</f>
        <v>0</v>
      </c>
      <c r="J102" s="8">
        <f>SUMIFS(df_mutuos!I:I,df_mutuos!B:B,Conciliacao!A102)*(-1)</f>
        <v>0</v>
      </c>
      <c r="K102" s="10">
        <f>SUMIFS(df_extratos!I:I,df_extratos!F:F,Conciliacao!BB102,df_extratos!G:G,"DEBITO")+SUMIFS(df_extratos!I:I,df_extratos!F:F,Conciliacao!A102,df_extratos!G:G,"DEBITO")+SUMIFS(df_extratos!I:I,df_extratos!F:F,Conciliacao!BC102,df_extratos!G:G,"DEBITO")</f>
        <v>0</v>
      </c>
      <c r="L102" s="11">
        <f t="shared" si="13"/>
        <v>0</v>
      </c>
      <c r="M102" s="25">
        <f>SUMIFS(df_ajustes_conciliaco!D:D,df_ajustes_conciliaco!C:C,Conciliacao!A102)</f>
        <v>0</v>
      </c>
      <c r="N102" s="22">
        <f t="shared" si="14"/>
        <v>0</v>
      </c>
      <c r="BB102" s="20">
        <v>45758.5</v>
      </c>
      <c r="BC102" s="20">
        <v>45758.125</v>
      </c>
    </row>
    <row r="103" spans="1:55" x14ac:dyDescent="0.3">
      <c r="A103" s="5">
        <f t="shared" si="15"/>
        <v>45759</v>
      </c>
      <c r="B103" s="3">
        <f>-SUMIFS(df_extrato_zig!G:G,df_extrato_zig!E:E,Conciliacao!A103,df_extrato_zig!D:D,"Saque")-SUMIFS(df_extrato_zig!G:G,df_extrato_zig!E:E,Conciliacao!A103,df_extrato_zig!D:D,"Antecipação")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SUMIFS(df_mutuos!H:H,df_mutuos!B:B,Conciliacao!A103)</f>
        <v>0</v>
      </c>
      <c r="F103" s="7">
        <f>SUMIFS(df_extratos!I:I,df_extratos!F:F,Conciliacao!BB103,df_extratos!G:G,"CREDITO")+SUMIFS(df_extratos!I:I,df_extratos!F:F,Conciliacao!A103,df_extratos!G:G,"CREDITO")+SUMIFS(df_extratos!I:I,df_extratos!F:F,Conciliacao!BC103,df_extratos!G:G,"CREDITO")</f>
        <v>0</v>
      </c>
      <c r="G103" s="9">
        <f t="shared" si="12"/>
        <v>0</v>
      </c>
      <c r="H103" s="4">
        <f>SUMIFS(df_blueme_sem_parcelamento!E:E,df_blueme_sem_parcelamento!H:H,Conciliacao!A103,df_blueme_sem_parcelamento!D:D,"&lt;&gt;ZIGPAY LTDAS -ME")*(-1)</f>
        <v>0</v>
      </c>
      <c r="I103" s="4">
        <f>SUMIFS(df_blueme_com_parcelamento!J:J,df_blueme_com_parcelamento!M:M,Conciliacao!A103)*(-1)</f>
        <v>0</v>
      </c>
      <c r="J103" s="8">
        <f>SUMIFS(df_mutuos!I:I,df_mutuos!B:B,Conciliacao!A103)*(-1)</f>
        <v>0</v>
      </c>
      <c r="K103" s="10">
        <f>SUMIFS(df_extratos!I:I,df_extratos!F:F,Conciliacao!BB103,df_extratos!G:G,"DEBITO")+SUMIFS(df_extratos!I:I,df_extratos!F:F,Conciliacao!A103,df_extratos!G:G,"DEBITO")+SUMIFS(df_extratos!I:I,df_extratos!F:F,Conciliacao!BC103,df_extratos!G:G,"DEBITO")</f>
        <v>0</v>
      </c>
      <c r="L103" s="11">
        <f t="shared" si="13"/>
        <v>0</v>
      </c>
      <c r="M103" s="25">
        <f>SUMIFS(df_ajustes_conciliaco!D:D,df_ajustes_conciliaco!C:C,Conciliacao!A103)</f>
        <v>0</v>
      </c>
      <c r="N103" s="22">
        <f t="shared" si="14"/>
        <v>0</v>
      </c>
      <c r="BB103" s="20">
        <v>45759.5</v>
      </c>
      <c r="BC103" s="20">
        <v>45759.125</v>
      </c>
    </row>
    <row r="104" spans="1:55" x14ac:dyDescent="0.3">
      <c r="A104" s="5">
        <f t="shared" si="15"/>
        <v>45760</v>
      </c>
      <c r="B104" s="3">
        <f>-SUMIFS(df_extrato_zig!G:G,df_extrato_zig!E:E,Conciliacao!A104,df_extrato_zig!D:D,"Saque")-SUMIFS(df_extrato_zig!G:G,df_extrato_zig!E:E,Conciliacao!A104,df_extrato_zig!D:D,"Antecipação")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SUMIFS(df_mutuos!H:H,df_mutuos!B:B,Conciliacao!A104)</f>
        <v>0</v>
      </c>
      <c r="F104" s="7">
        <f>SUMIFS(df_extratos!I:I,df_extratos!F:F,Conciliacao!BB104,df_extratos!G:G,"CREDITO")+SUMIFS(df_extratos!I:I,df_extratos!F:F,Conciliacao!A104,df_extratos!G:G,"CREDITO")+SUMIFS(df_extratos!I:I,df_extratos!F:F,Conciliacao!BC104,df_extratos!G:G,"CREDITO")</f>
        <v>0</v>
      </c>
      <c r="G104" s="9">
        <f t="shared" si="12"/>
        <v>0</v>
      </c>
      <c r="H104" s="4">
        <f>SUMIFS(df_blueme_sem_parcelamento!E:E,df_blueme_sem_parcelamento!H:H,Conciliacao!A104,df_blueme_sem_parcelamento!D:D,"&lt;&gt;ZIGPAY LTDAS -ME")*(-1)</f>
        <v>0</v>
      </c>
      <c r="I104" s="4">
        <f>SUMIFS(df_blueme_com_parcelamento!J:J,df_blueme_com_parcelamento!M:M,Conciliacao!A104)*(-1)</f>
        <v>0</v>
      </c>
      <c r="J104" s="8">
        <f>SUMIFS(df_mutuos!I:I,df_mutuos!B:B,Conciliacao!A104)*(-1)</f>
        <v>0</v>
      </c>
      <c r="K104" s="10">
        <f>SUMIFS(df_extratos!I:I,df_extratos!F:F,Conciliacao!BB104,df_extratos!G:G,"DEBITO")+SUMIFS(df_extratos!I:I,df_extratos!F:F,Conciliacao!A104,df_extratos!G:G,"DEBITO")+SUMIFS(df_extratos!I:I,df_extratos!F:F,Conciliacao!BC104,df_extratos!G:G,"DEBITO")</f>
        <v>0</v>
      </c>
      <c r="L104" s="11">
        <f t="shared" si="13"/>
        <v>0</v>
      </c>
      <c r="M104" s="25">
        <f>SUMIFS(df_ajustes_conciliaco!D:D,df_ajustes_conciliaco!C:C,Conciliacao!A104)</f>
        <v>0</v>
      </c>
      <c r="N104" s="22">
        <f t="shared" si="14"/>
        <v>0</v>
      </c>
      <c r="BB104" s="20">
        <v>45760.5</v>
      </c>
      <c r="BC104" s="20">
        <v>45760.125</v>
      </c>
    </row>
    <row r="105" spans="1:55" x14ac:dyDescent="0.3">
      <c r="A105" s="5">
        <f t="shared" si="15"/>
        <v>45761</v>
      </c>
      <c r="B105" s="3">
        <f>-SUMIFS(df_extrato_zig!G:G,df_extrato_zig!E:E,Conciliacao!A105,df_extrato_zig!D:D,"Saque")-SUMIFS(df_extrato_zig!G:G,df_extrato_zig!E:E,Conciliacao!A105,df_extrato_zig!D:D,"Antecipação")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SUMIFS(df_mutuos!H:H,df_mutuos!B:B,Conciliacao!A105)</f>
        <v>0</v>
      </c>
      <c r="F105" s="7">
        <f>SUMIFS(df_extratos!I:I,df_extratos!F:F,Conciliacao!BB105,df_extratos!G:G,"CREDITO")+SUMIFS(df_extratos!I:I,df_extratos!F:F,Conciliacao!A105,df_extratos!G:G,"CREDITO")+SUMIFS(df_extratos!I:I,df_extratos!F:F,Conciliacao!BC105,df_extratos!G:G,"CREDITO")</f>
        <v>0</v>
      </c>
      <c r="G105" s="9">
        <f t="shared" si="12"/>
        <v>0</v>
      </c>
      <c r="H105" s="4">
        <f>SUMIFS(df_blueme_sem_parcelamento!E:E,df_blueme_sem_parcelamento!H:H,Conciliacao!A105,df_blueme_sem_parcelamento!D:D,"&lt;&gt;ZIGPAY LTDAS -ME")*(-1)</f>
        <v>0</v>
      </c>
      <c r="I105" s="4">
        <f>SUMIFS(df_blueme_com_parcelamento!J:J,df_blueme_com_parcelamento!M:M,Conciliacao!A105)*(-1)</f>
        <v>0</v>
      </c>
      <c r="J105" s="8">
        <f>SUMIFS(df_mutuos!I:I,df_mutuos!B:B,Conciliacao!A105)*(-1)</f>
        <v>0</v>
      </c>
      <c r="K105" s="10">
        <f>SUMIFS(df_extratos!I:I,df_extratos!F:F,Conciliacao!BB105,df_extratos!G:G,"DEBITO")+SUMIFS(df_extratos!I:I,df_extratos!F:F,Conciliacao!A105,df_extratos!G:G,"DEBITO")+SUMIFS(df_extratos!I:I,df_extratos!F:F,Conciliacao!BC105,df_extratos!G:G,"DEBITO")</f>
        <v>0</v>
      </c>
      <c r="L105" s="11">
        <f t="shared" si="13"/>
        <v>0</v>
      </c>
      <c r="M105" s="25">
        <f>SUMIFS(df_ajustes_conciliaco!D:D,df_ajustes_conciliaco!C:C,Conciliacao!A105)</f>
        <v>0</v>
      </c>
      <c r="N105" s="22">
        <f t="shared" si="14"/>
        <v>0</v>
      </c>
      <c r="BB105" s="20">
        <v>45761.5</v>
      </c>
      <c r="BC105" s="20">
        <v>45761.125</v>
      </c>
    </row>
    <row r="106" spans="1:55" x14ac:dyDescent="0.3">
      <c r="A106" s="5">
        <f t="shared" si="15"/>
        <v>45762</v>
      </c>
      <c r="B106" s="3">
        <f>-SUMIFS(df_extrato_zig!G:G,df_extrato_zig!E:E,Conciliacao!A106,df_extrato_zig!D:D,"Saque")-SUMIFS(df_extrato_zig!G:G,df_extrato_zig!E:E,Conciliacao!A106,df_extrato_zig!D:D,"Antecipação")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SUMIFS(df_mutuos!H:H,df_mutuos!B:B,Conciliacao!A106)</f>
        <v>0</v>
      </c>
      <c r="F106" s="7">
        <f>SUMIFS(df_extratos!I:I,df_extratos!F:F,Conciliacao!BB106,df_extratos!G:G,"CREDITO")+SUMIFS(df_extratos!I:I,df_extratos!F:F,Conciliacao!A106,df_extratos!G:G,"CREDITO")+SUMIFS(df_extratos!I:I,df_extratos!F:F,Conciliacao!BC106,df_extratos!G:G,"CREDITO")</f>
        <v>0</v>
      </c>
      <c r="G106" s="9">
        <f t="shared" si="12"/>
        <v>0</v>
      </c>
      <c r="H106" s="4">
        <f>SUMIFS(df_blueme_sem_parcelamento!E:E,df_blueme_sem_parcelamento!H:H,Conciliacao!A106,df_blueme_sem_parcelamento!D:D,"&lt;&gt;ZIGPAY LTDAS -ME")*(-1)</f>
        <v>0</v>
      </c>
      <c r="I106" s="4">
        <f>SUMIFS(df_blueme_com_parcelamento!J:J,df_blueme_com_parcelamento!M:M,Conciliacao!A106)*(-1)</f>
        <v>0</v>
      </c>
      <c r="J106" s="8">
        <f>SUMIFS(df_mutuos!I:I,df_mutuos!B:B,Conciliacao!A106)*(-1)</f>
        <v>0</v>
      </c>
      <c r="K106" s="10">
        <f>SUMIFS(df_extratos!I:I,df_extratos!F:F,Conciliacao!BB106,df_extratos!G:G,"DEBITO")+SUMIFS(df_extratos!I:I,df_extratos!F:F,Conciliacao!A106,df_extratos!G:G,"DEBITO")+SUMIFS(df_extratos!I:I,df_extratos!F:F,Conciliacao!BC106,df_extratos!G:G,"DEBITO")</f>
        <v>0</v>
      </c>
      <c r="L106" s="11">
        <f t="shared" si="13"/>
        <v>0</v>
      </c>
      <c r="M106" s="25">
        <f>SUMIFS(df_ajustes_conciliaco!D:D,df_ajustes_conciliaco!C:C,Conciliacao!A106)</f>
        <v>0</v>
      </c>
      <c r="N106" s="22">
        <f t="shared" si="14"/>
        <v>0</v>
      </c>
      <c r="BB106" s="20">
        <v>45762.5</v>
      </c>
      <c r="BC106" s="20">
        <v>45762.125</v>
      </c>
    </row>
    <row r="107" spans="1:55" x14ac:dyDescent="0.3">
      <c r="A107" s="5">
        <f t="shared" si="15"/>
        <v>45763</v>
      </c>
      <c r="B107" s="3">
        <f>-SUMIFS(df_extrato_zig!G:G,df_extrato_zig!E:E,Conciliacao!A107,df_extrato_zig!D:D,"Saque")-SUMIFS(df_extrato_zig!G:G,df_extrato_zig!E:E,Conciliacao!A107,df_extrato_zig!D:D,"Antecipação")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SUMIFS(df_mutuos!H:H,df_mutuos!B:B,Conciliacao!A107)</f>
        <v>0</v>
      </c>
      <c r="F107" s="7">
        <f>SUMIFS(df_extratos!I:I,df_extratos!F:F,Conciliacao!BB107,df_extratos!G:G,"CREDITO")+SUMIFS(df_extratos!I:I,df_extratos!F:F,Conciliacao!A107,df_extratos!G:G,"CREDITO")+SUMIFS(df_extratos!I:I,df_extratos!F:F,Conciliacao!BC107,df_extratos!G:G,"CREDITO")</f>
        <v>0</v>
      </c>
      <c r="G107" s="9">
        <f t="shared" si="12"/>
        <v>0</v>
      </c>
      <c r="H107" s="4">
        <f>SUMIFS(df_blueme_sem_parcelamento!E:E,df_blueme_sem_parcelamento!H:H,Conciliacao!A107,df_blueme_sem_parcelamento!D:D,"&lt;&gt;ZIGPAY LTDAS -ME")*(-1)</f>
        <v>0</v>
      </c>
      <c r="I107" s="4">
        <f>SUMIFS(df_blueme_com_parcelamento!J:J,df_blueme_com_parcelamento!M:M,Conciliacao!A107)*(-1)</f>
        <v>0</v>
      </c>
      <c r="J107" s="8">
        <f>SUMIFS(df_mutuos!I:I,df_mutuos!B:B,Conciliacao!A107)*(-1)</f>
        <v>0</v>
      </c>
      <c r="K107" s="10">
        <f>SUMIFS(df_extratos!I:I,df_extratos!F:F,Conciliacao!BB107,df_extratos!G:G,"DEBITO")+SUMIFS(df_extratos!I:I,df_extratos!F:F,Conciliacao!A107,df_extratos!G:G,"DEBITO")+SUMIFS(df_extratos!I:I,df_extratos!F:F,Conciliacao!BC107,df_extratos!G:G,"DEBITO")</f>
        <v>0</v>
      </c>
      <c r="L107" s="11">
        <f t="shared" si="13"/>
        <v>0</v>
      </c>
      <c r="M107" s="25">
        <f>SUMIFS(df_ajustes_conciliaco!D:D,df_ajustes_conciliaco!C:C,Conciliacao!A107)</f>
        <v>0</v>
      </c>
      <c r="N107" s="22">
        <f t="shared" si="14"/>
        <v>0</v>
      </c>
      <c r="BB107" s="20">
        <v>45763.5</v>
      </c>
      <c r="BC107" s="20">
        <v>45763.125</v>
      </c>
    </row>
    <row r="108" spans="1:55" x14ac:dyDescent="0.3">
      <c r="A108" s="5">
        <f t="shared" si="15"/>
        <v>45764</v>
      </c>
      <c r="B108" s="3">
        <f>-SUMIFS(df_extrato_zig!G:G,df_extrato_zig!E:E,Conciliacao!A108,df_extrato_zig!D:D,"Saque")-SUMIFS(df_extrato_zig!G:G,df_extrato_zig!E:E,Conciliacao!A108,df_extrato_zig!D:D,"Antecipação")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SUMIFS(df_mutuos!H:H,df_mutuos!B:B,Conciliacao!A108)</f>
        <v>0</v>
      </c>
      <c r="F108" s="7">
        <f>SUMIFS(df_extratos!I:I,df_extratos!F:F,Conciliacao!BB108,df_extratos!G:G,"CREDITO")+SUMIFS(df_extratos!I:I,df_extratos!F:F,Conciliacao!A108,df_extratos!G:G,"CREDITO")+SUMIFS(df_extratos!I:I,df_extratos!F:F,Conciliacao!BC108,df_extratos!G:G,"CREDITO")</f>
        <v>0</v>
      </c>
      <c r="G108" s="9">
        <f t="shared" si="12"/>
        <v>0</v>
      </c>
      <c r="H108" s="4">
        <f>SUMIFS(df_blueme_sem_parcelamento!E:E,df_blueme_sem_parcelamento!H:H,Conciliacao!A108,df_blueme_sem_parcelamento!D:D,"&lt;&gt;ZIGPAY LTDAS -ME")*(-1)</f>
        <v>0</v>
      </c>
      <c r="I108" s="4">
        <f>SUMIFS(df_blueme_com_parcelamento!J:J,df_blueme_com_parcelamento!M:M,Conciliacao!A108)*(-1)</f>
        <v>0</v>
      </c>
      <c r="J108" s="8">
        <f>SUMIFS(df_mutuos!I:I,df_mutuos!B:B,Conciliacao!A108)*(-1)</f>
        <v>0</v>
      </c>
      <c r="K108" s="10">
        <f>SUMIFS(df_extratos!I:I,df_extratos!F:F,Conciliacao!BB108,df_extratos!G:G,"DEBITO")+SUMIFS(df_extratos!I:I,df_extratos!F:F,Conciliacao!A108,df_extratos!G:G,"DEBITO")+SUMIFS(df_extratos!I:I,df_extratos!F:F,Conciliacao!BC108,df_extratos!G:G,"DEBITO")</f>
        <v>0</v>
      </c>
      <c r="L108" s="11">
        <f t="shared" si="13"/>
        <v>0</v>
      </c>
      <c r="M108" s="25">
        <f>SUMIFS(df_ajustes_conciliaco!D:D,df_ajustes_conciliaco!C:C,Conciliacao!A108)</f>
        <v>0</v>
      </c>
      <c r="N108" s="22">
        <f t="shared" si="14"/>
        <v>0</v>
      </c>
      <c r="BB108" s="20">
        <v>45764.5</v>
      </c>
      <c r="BC108" s="20">
        <v>45764.125</v>
      </c>
    </row>
    <row r="109" spans="1:55" x14ac:dyDescent="0.3">
      <c r="A109" s="5">
        <f t="shared" si="15"/>
        <v>45765</v>
      </c>
      <c r="B109" s="3">
        <f>-SUMIFS(df_extrato_zig!G:G,df_extrato_zig!E:E,Conciliacao!A109,df_extrato_zig!D:D,"Saque")-SUMIFS(df_extrato_zig!G:G,df_extrato_zig!E:E,Conciliacao!A109,df_extrato_zig!D:D,"Antecipação")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SUMIFS(df_mutuos!H:H,df_mutuos!B:B,Conciliacao!A109)</f>
        <v>0</v>
      </c>
      <c r="F109" s="7">
        <f>SUMIFS(df_extratos!I:I,df_extratos!F:F,Conciliacao!BB109,df_extratos!G:G,"CREDITO")+SUMIFS(df_extratos!I:I,df_extratos!F:F,Conciliacao!A109,df_extratos!G:G,"CREDITO")+SUMIFS(df_extratos!I:I,df_extratos!F:F,Conciliacao!BC109,df_extratos!G:G,"CREDITO")</f>
        <v>0</v>
      </c>
      <c r="G109" s="9">
        <f t="shared" si="12"/>
        <v>0</v>
      </c>
      <c r="H109" s="4">
        <f>SUMIFS(df_blueme_sem_parcelamento!E:E,df_blueme_sem_parcelamento!H:H,Conciliacao!A109,df_blueme_sem_parcelamento!D:D,"&lt;&gt;ZIGPAY LTDAS -ME")*(-1)</f>
        <v>0</v>
      </c>
      <c r="I109" s="4">
        <f>SUMIFS(df_blueme_com_parcelamento!J:J,df_blueme_com_parcelamento!M:M,Conciliacao!A109)*(-1)</f>
        <v>0</v>
      </c>
      <c r="J109" s="8">
        <f>SUMIFS(df_mutuos!I:I,df_mutuos!B:B,Conciliacao!A109)*(-1)</f>
        <v>0</v>
      </c>
      <c r="K109" s="10">
        <f>SUMIFS(df_extratos!I:I,df_extratos!F:F,Conciliacao!BB109,df_extratos!G:G,"DEBITO")+SUMIFS(df_extratos!I:I,df_extratos!F:F,Conciliacao!A109,df_extratos!G:G,"DEBITO")+SUMIFS(df_extratos!I:I,df_extratos!F:F,Conciliacao!BC109,df_extratos!G:G,"DEBITO")</f>
        <v>0</v>
      </c>
      <c r="L109" s="11">
        <f t="shared" si="13"/>
        <v>0</v>
      </c>
      <c r="M109" s="25">
        <f>SUMIFS(df_ajustes_conciliaco!D:D,df_ajustes_conciliaco!C:C,Conciliacao!A109)</f>
        <v>0</v>
      </c>
      <c r="N109" s="22">
        <f t="shared" si="14"/>
        <v>0</v>
      </c>
      <c r="BB109" s="20">
        <v>45765.5</v>
      </c>
      <c r="BC109" s="20">
        <v>45765.125</v>
      </c>
    </row>
    <row r="110" spans="1:55" x14ac:dyDescent="0.3">
      <c r="A110" s="5">
        <f t="shared" si="15"/>
        <v>45766</v>
      </c>
      <c r="B110" s="3">
        <f>-SUMIFS(df_extrato_zig!G:G,df_extrato_zig!E:E,Conciliacao!A110,df_extrato_zig!D:D,"Saque")-SUMIFS(df_extrato_zig!G:G,df_extrato_zig!E:E,Conciliacao!A110,df_extrato_zig!D:D,"Antecipação")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SUMIFS(df_mutuos!H:H,df_mutuos!B:B,Conciliacao!A110)</f>
        <v>0</v>
      </c>
      <c r="F110" s="7">
        <f>SUMIFS(df_extratos!I:I,df_extratos!F:F,Conciliacao!BB110,df_extratos!G:G,"CREDITO")+SUMIFS(df_extratos!I:I,df_extratos!F:F,Conciliacao!A110,df_extratos!G:G,"CREDITO")+SUMIFS(df_extratos!I:I,df_extratos!F:F,Conciliacao!BC110,df_extratos!G:G,"CREDITO")</f>
        <v>0</v>
      </c>
      <c r="G110" s="9">
        <f t="shared" si="12"/>
        <v>0</v>
      </c>
      <c r="H110" s="4">
        <f>SUMIFS(df_blueme_sem_parcelamento!E:E,df_blueme_sem_parcelamento!H:H,Conciliacao!A110,df_blueme_sem_parcelamento!D:D,"&lt;&gt;ZIGPAY LTDAS -ME")*(-1)</f>
        <v>0</v>
      </c>
      <c r="I110" s="4">
        <f>SUMIFS(df_blueme_com_parcelamento!J:J,df_blueme_com_parcelamento!M:M,Conciliacao!A110)*(-1)</f>
        <v>0</v>
      </c>
      <c r="J110" s="8">
        <f>SUMIFS(df_mutuos!I:I,df_mutuos!B:B,Conciliacao!A110)*(-1)</f>
        <v>0</v>
      </c>
      <c r="K110" s="10">
        <f>SUMIFS(df_extratos!I:I,df_extratos!F:F,Conciliacao!BB110,df_extratos!G:G,"DEBITO")+SUMIFS(df_extratos!I:I,df_extratos!F:F,Conciliacao!A110,df_extratos!G:G,"DEBITO")+SUMIFS(df_extratos!I:I,df_extratos!F:F,Conciliacao!BC110,df_extratos!G:G,"DEBITO")</f>
        <v>0</v>
      </c>
      <c r="L110" s="11">
        <f t="shared" si="13"/>
        <v>0</v>
      </c>
      <c r="M110" s="25">
        <f>SUMIFS(df_ajustes_conciliaco!D:D,df_ajustes_conciliaco!C:C,Conciliacao!A110)</f>
        <v>0</v>
      </c>
      <c r="N110" s="22">
        <f t="shared" si="14"/>
        <v>0</v>
      </c>
      <c r="BB110" s="20">
        <v>45766.5</v>
      </c>
      <c r="BC110" s="20">
        <v>45766.125</v>
      </c>
    </row>
    <row r="111" spans="1:55" x14ac:dyDescent="0.3">
      <c r="A111" s="5">
        <f t="shared" si="15"/>
        <v>45767</v>
      </c>
      <c r="B111" s="3">
        <f>-SUMIFS(df_extrato_zig!G:G,df_extrato_zig!E:E,Conciliacao!A111,df_extrato_zig!D:D,"Saque")-SUMIFS(df_extrato_zig!G:G,df_extrato_zig!E:E,Conciliacao!A111,df_extrato_zig!D:D,"Antecipação")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SUMIFS(df_mutuos!H:H,df_mutuos!B:B,Conciliacao!A111)</f>
        <v>0</v>
      </c>
      <c r="F111" s="7">
        <f>SUMIFS(df_extratos!I:I,df_extratos!F:F,Conciliacao!BB111,df_extratos!G:G,"CREDITO")+SUMIFS(df_extratos!I:I,df_extratos!F:F,Conciliacao!A111,df_extratos!G:G,"CREDITO")+SUMIFS(df_extratos!I:I,df_extratos!F:F,Conciliacao!BC111,df_extratos!G:G,"CREDITO")</f>
        <v>0</v>
      </c>
      <c r="G111" s="9">
        <f t="shared" si="12"/>
        <v>0</v>
      </c>
      <c r="H111" s="4">
        <f>SUMIFS(df_blueme_sem_parcelamento!E:E,df_blueme_sem_parcelamento!H:H,Conciliacao!A111,df_blueme_sem_parcelamento!D:D,"&lt;&gt;ZIGPAY LTDAS -ME")*(-1)</f>
        <v>0</v>
      </c>
      <c r="I111" s="4">
        <f>SUMIFS(df_blueme_com_parcelamento!J:J,df_blueme_com_parcelamento!M:M,Conciliacao!A111)*(-1)</f>
        <v>0</v>
      </c>
      <c r="J111" s="8">
        <f>SUMIFS(df_mutuos!I:I,df_mutuos!B:B,Conciliacao!A111)*(-1)</f>
        <v>0</v>
      </c>
      <c r="K111" s="10">
        <f>SUMIFS(df_extratos!I:I,df_extratos!F:F,Conciliacao!BB111,df_extratos!G:G,"DEBITO")+SUMIFS(df_extratos!I:I,df_extratos!F:F,Conciliacao!A111,df_extratos!G:G,"DEBITO")+SUMIFS(df_extratos!I:I,df_extratos!F:F,Conciliacao!BC111,df_extratos!G:G,"DEBITO")</f>
        <v>0</v>
      </c>
      <c r="L111" s="11">
        <f t="shared" si="13"/>
        <v>0</v>
      </c>
      <c r="M111" s="25">
        <f>SUMIFS(df_ajustes_conciliaco!D:D,df_ajustes_conciliaco!C:C,Conciliacao!A111)</f>
        <v>0</v>
      </c>
      <c r="N111" s="22">
        <f t="shared" si="14"/>
        <v>0</v>
      </c>
      <c r="BB111" s="20">
        <v>45767.5</v>
      </c>
      <c r="BC111" s="20">
        <v>45767.125</v>
      </c>
    </row>
    <row r="112" spans="1:55" x14ac:dyDescent="0.3">
      <c r="A112" s="5">
        <f t="shared" si="15"/>
        <v>45768</v>
      </c>
      <c r="B112" s="3">
        <f>-SUMIFS(df_extrato_zig!G:G,df_extrato_zig!E:E,Conciliacao!A112,df_extrato_zig!D:D,"Saque")-SUMIFS(df_extrato_zig!G:G,df_extrato_zig!E:E,Conciliacao!A112,df_extrato_zig!D:D,"Antecipação")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SUMIFS(df_mutuos!H:H,df_mutuos!B:B,Conciliacao!A112)</f>
        <v>0</v>
      </c>
      <c r="F112" s="7">
        <f>SUMIFS(df_extratos!I:I,df_extratos!F:F,Conciliacao!BB112,df_extratos!G:G,"CREDITO")+SUMIFS(df_extratos!I:I,df_extratos!F:F,Conciliacao!A112,df_extratos!G:G,"CREDITO")+SUMIFS(df_extratos!I:I,df_extratos!F:F,Conciliacao!BC112,df_extratos!G:G,"CREDITO")</f>
        <v>0</v>
      </c>
      <c r="G112" s="9">
        <f t="shared" si="12"/>
        <v>0</v>
      </c>
      <c r="H112" s="4">
        <f>SUMIFS(df_blueme_sem_parcelamento!E:E,df_blueme_sem_parcelamento!H:H,Conciliacao!A112,df_blueme_sem_parcelamento!D:D,"&lt;&gt;ZIGPAY LTDAS -ME")*(-1)</f>
        <v>0</v>
      </c>
      <c r="I112" s="4">
        <f>SUMIFS(df_blueme_com_parcelamento!J:J,df_blueme_com_parcelamento!M:M,Conciliacao!A112)*(-1)</f>
        <v>0</v>
      </c>
      <c r="J112" s="8">
        <f>SUMIFS(df_mutuos!I:I,df_mutuos!B:B,Conciliacao!A112)*(-1)</f>
        <v>0</v>
      </c>
      <c r="K112" s="10">
        <f>SUMIFS(df_extratos!I:I,df_extratos!F:F,Conciliacao!BB112,df_extratos!G:G,"DEBITO")+SUMIFS(df_extratos!I:I,df_extratos!F:F,Conciliacao!A112,df_extratos!G:G,"DEBITO")+SUMIFS(df_extratos!I:I,df_extratos!F:F,Conciliacao!BC112,df_extratos!G:G,"DEBITO")</f>
        <v>0</v>
      </c>
      <c r="L112" s="11">
        <f t="shared" si="13"/>
        <v>0</v>
      </c>
      <c r="M112" s="25">
        <f>SUMIFS(df_ajustes_conciliaco!D:D,df_ajustes_conciliaco!C:C,Conciliacao!A112)</f>
        <v>0</v>
      </c>
      <c r="N112" s="22">
        <f t="shared" si="14"/>
        <v>0</v>
      </c>
      <c r="BB112" s="20">
        <v>45768.5</v>
      </c>
      <c r="BC112" s="20">
        <v>45768.125</v>
      </c>
    </row>
    <row r="113" spans="1:55" x14ac:dyDescent="0.3">
      <c r="A113" s="5">
        <f t="shared" si="15"/>
        <v>45769</v>
      </c>
      <c r="B113" s="3">
        <f>-SUMIFS(df_extrato_zig!G:G,df_extrato_zig!E:E,Conciliacao!A113,df_extrato_zig!D:D,"Saque")-SUMIFS(df_extrato_zig!G:G,df_extrato_zig!E:E,Conciliacao!A113,df_extrato_zig!D:D,"Antecipação")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SUMIFS(df_mutuos!H:H,df_mutuos!B:B,Conciliacao!A113)</f>
        <v>0</v>
      </c>
      <c r="F113" s="7">
        <f>SUMIFS(df_extratos!I:I,df_extratos!F:F,Conciliacao!BB113,df_extratos!G:G,"CREDITO")+SUMIFS(df_extratos!I:I,df_extratos!F:F,Conciliacao!A113,df_extratos!G:G,"CREDITO")+SUMIFS(df_extratos!I:I,df_extratos!F:F,Conciliacao!BC113,df_extratos!G:G,"CREDITO")</f>
        <v>0</v>
      </c>
      <c r="G113" s="9">
        <f t="shared" si="12"/>
        <v>0</v>
      </c>
      <c r="H113" s="4">
        <f>SUMIFS(df_blueme_sem_parcelamento!E:E,df_blueme_sem_parcelamento!H:H,Conciliacao!A113,df_blueme_sem_parcelamento!D:D,"&lt;&gt;ZIGPAY LTDAS -ME")*(-1)</f>
        <v>0</v>
      </c>
      <c r="I113" s="4">
        <f>SUMIFS(df_blueme_com_parcelamento!J:J,df_blueme_com_parcelamento!M:M,Conciliacao!A113)*(-1)</f>
        <v>0</v>
      </c>
      <c r="J113" s="8">
        <f>SUMIFS(df_mutuos!I:I,df_mutuos!B:B,Conciliacao!A113)*(-1)</f>
        <v>0</v>
      </c>
      <c r="K113" s="10">
        <f>SUMIFS(df_extratos!I:I,df_extratos!F:F,Conciliacao!BB113,df_extratos!G:G,"DEBITO")+SUMIFS(df_extratos!I:I,df_extratos!F:F,Conciliacao!A113,df_extratos!G:G,"DEBITO")+SUMIFS(df_extratos!I:I,df_extratos!F:F,Conciliacao!BC113,df_extratos!G:G,"DEBITO")</f>
        <v>0</v>
      </c>
      <c r="L113" s="11">
        <f t="shared" si="13"/>
        <v>0</v>
      </c>
      <c r="M113" s="25">
        <f>SUMIFS(df_ajustes_conciliaco!D:D,df_ajustes_conciliaco!C:C,Conciliacao!A113)</f>
        <v>0</v>
      </c>
      <c r="N113" s="22">
        <f t="shared" si="14"/>
        <v>0</v>
      </c>
      <c r="BB113" s="20">
        <v>45769.5</v>
      </c>
      <c r="BC113" s="20">
        <v>45769.125</v>
      </c>
    </row>
    <row r="114" spans="1:55" x14ac:dyDescent="0.3">
      <c r="A114" s="5">
        <f t="shared" si="15"/>
        <v>45770</v>
      </c>
      <c r="B114" s="3">
        <f>-SUMIFS(df_extrato_zig!G:G,df_extrato_zig!E:E,Conciliacao!A114,df_extrato_zig!D:D,"Saque")-SUMIFS(df_extrato_zig!G:G,df_extrato_zig!E:E,Conciliacao!A114,df_extrato_zig!D:D,"Antecipação")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SUMIFS(df_mutuos!H:H,df_mutuos!B:B,Conciliacao!A114)</f>
        <v>0</v>
      </c>
      <c r="F114" s="7">
        <f>SUMIFS(df_extratos!I:I,df_extratos!F:F,Conciliacao!BB114,df_extratos!G:G,"CREDITO")+SUMIFS(df_extratos!I:I,df_extratos!F:F,Conciliacao!A114,df_extratos!G:G,"CREDITO")+SUMIFS(df_extratos!I:I,df_extratos!F:F,Conciliacao!BC114,df_extratos!G:G,"CREDITO")</f>
        <v>0</v>
      </c>
      <c r="G114" s="9">
        <f t="shared" si="12"/>
        <v>0</v>
      </c>
      <c r="H114" s="4">
        <f>SUMIFS(df_blueme_sem_parcelamento!E:E,df_blueme_sem_parcelamento!H:H,Conciliacao!A114,df_blueme_sem_parcelamento!D:D,"&lt;&gt;ZIGPAY LTDAS -ME")*(-1)</f>
        <v>0</v>
      </c>
      <c r="I114" s="4">
        <f>SUMIFS(df_blueme_com_parcelamento!J:J,df_blueme_com_parcelamento!M:M,Conciliacao!A114)*(-1)</f>
        <v>0</v>
      </c>
      <c r="J114" s="8">
        <f>SUMIFS(df_mutuos!I:I,df_mutuos!B:B,Conciliacao!A114)*(-1)</f>
        <v>0</v>
      </c>
      <c r="K114" s="10">
        <f>SUMIFS(df_extratos!I:I,df_extratos!F:F,Conciliacao!BB114,df_extratos!G:G,"DEBITO")+SUMIFS(df_extratos!I:I,df_extratos!F:F,Conciliacao!A114,df_extratos!G:G,"DEBITO")+SUMIFS(df_extratos!I:I,df_extratos!F:F,Conciliacao!BC114,df_extratos!G:G,"DEBITO")</f>
        <v>0</v>
      </c>
      <c r="L114" s="11">
        <f t="shared" si="13"/>
        <v>0</v>
      </c>
      <c r="M114" s="25">
        <f>SUMIFS(df_ajustes_conciliaco!D:D,df_ajustes_conciliaco!C:C,Conciliacao!A114)</f>
        <v>0</v>
      </c>
      <c r="N114" s="22">
        <f t="shared" si="14"/>
        <v>0</v>
      </c>
      <c r="BB114" s="20">
        <v>45770.5</v>
      </c>
      <c r="BC114" s="20">
        <v>45770.125</v>
      </c>
    </row>
    <row r="115" spans="1:55" x14ac:dyDescent="0.3">
      <c r="A115" s="5">
        <f t="shared" si="15"/>
        <v>45771</v>
      </c>
      <c r="B115" s="3">
        <f>-SUMIFS(df_extrato_zig!G:G,df_extrato_zig!E:E,Conciliacao!A115,df_extrato_zig!D:D,"Saque")-SUMIFS(df_extrato_zig!G:G,df_extrato_zig!E:E,Conciliacao!A115,df_extrato_zig!D:D,"Antecipação")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SUMIFS(df_mutuos!H:H,df_mutuos!B:B,Conciliacao!A115)</f>
        <v>0</v>
      </c>
      <c r="F115" s="7">
        <f>SUMIFS(df_extratos!I:I,df_extratos!F:F,Conciliacao!BB115,df_extratos!G:G,"CREDITO")+SUMIFS(df_extratos!I:I,df_extratos!F:F,Conciliacao!A115,df_extratos!G:G,"CREDITO")+SUMIFS(df_extratos!I:I,df_extratos!F:F,Conciliacao!BC115,df_extratos!G:G,"CREDITO")</f>
        <v>0</v>
      </c>
      <c r="G115" s="9">
        <f t="shared" si="12"/>
        <v>0</v>
      </c>
      <c r="H115" s="4">
        <f>SUMIFS(df_blueme_sem_parcelamento!E:E,df_blueme_sem_parcelamento!H:H,Conciliacao!A115,df_blueme_sem_parcelamento!D:D,"&lt;&gt;ZIGPAY LTDAS -ME")*(-1)</f>
        <v>0</v>
      </c>
      <c r="I115" s="4">
        <f>SUMIFS(df_blueme_com_parcelamento!J:J,df_blueme_com_parcelamento!M:M,Conciliacao!A115)*(-1)</f>
        <v>0</v>
      </c>
      <c r="J115" s="8">
        <f>SUMIFS(df_mutuos!I:I,df_mutuos!B:B,Conciliacao!A115)*(-1)</f>
        <v>0</v>
      </c>
      <c r="K115" s="10">
        <f>SUMIFS(df_extratos!I:I,df_extratos!F:F,Conciliacao!BB115,df_extratos!G:G,"DEBITO")+SUMIFS(df_extratos!I:I,df_extratos!F:F,Conciliacao!A115,df_extratos!G:G,"DEBITO")+SUMIFS(df_extratos!I:I,df_extratos!F:F,Conciliacao!BC115,df_extratos!G:G,"DEBITO")</f>
        <v>0</v>
      </c>
      <c r="L115" s="11">
        <f t="shared" si="13"/>
        <v>0</v>
      </c>
      <c r="M115" s="25">
        <f>SUMIFS(df_ajustes_conciliaco!D:D,df_ajustes_conciliaco!C:C,Conciliacao!A115)</f>
        <v>0</v>
      </c>
      <c r="N115" s="22">
        <f t="shared" si="14"/>
        <v>0</v>
      </c>
      <c r="BB115" s="20">
        <v>45771.5</v>
      </c>
      <c r="BC115" s="20">
        <v>45771.125</v>
      </c>
    </row>
    <row r="116" spans="1:55" x14ac:dyDescent="0.3">
      <c r="A116" s="5">
        <f t="shared" si="15"/>
        <v>45772</v>
      </c>
      <c r="B116" s="3">
        <f>-SUMIFS(df_extrato_zig!G:G,df_extrato_zig!E:E,Conciliacao!A116,df_extrato_zig!D:D,"Saque")-SUMIFS(df_extrato_zig!G:G,df_extrato_zig!E:E,Conciliacao!A116,df_extrato_zig!D:D,"Antecipação")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SUMIFS(df_mutuos!H:H,df_mutuos!B:B,Conciliacao!A116)</f>
        <v>0</v>
      </c>
      <c r="F116" s="7">
        <f>SUMIFS(df_extratos!I:I,df_extratos!F:F,Conciliacao!BB116,df_extratos!G:G,"CREDITO")+SUMIFS(df_extratos!I:I,df_extratos!F:F,Conciliacao!A116,df_extratos!G:G,"CREDITO")+SUMIFS(df_extratos!I:I,df_extratos!F:F,Conciliacao!BC116,df_extratos!G:G,"CREDITO")</f>
        <v>0</v>
      </c>
      <c r="G116" s="9">
        <f t="shared" si="12"/>
        <v>0</v>
      </c>
      <c r="H116" s="4">
        <f>SUMIFS(df_blueme_sem_parcelamento!E:E,df_blueme_sem_parcelamento!H:H,Conciliacao!A116,df_blueme_sem_parcelamento!D:D,"&lt;&gt;ZIGPAY LTDAS -ME")*(-1)</f>
        <v>0</v>
      </c>
      <c r="I116" s="4">
        <f>SUMIFS(df_blueme_com_parcelamento!J:J,df_blueme_com_parcelamento!M:M,Conciliacao!A116)*(-1)</f>
        <v>0</v>
      </c>
      <c r="J116" s="8">
        <f>SUMIFS(df_mutuos!I:I,df_mutuos!B:B,Conciliacao!A116)*(-1)</f>
        <v>0</v>
      </c>
      <c r="K116" s="10">
        <f>SUMIFS(df_extratos!I:I,df_extratos!F:F,Conciliacao!BB116,df_extratos!G:G,"DEBITO")+SUMIFS(df_extratos!I:I,df_extratos!F:F,Conciliacao!A116,df_extratos!G:G,"DEBITO")+SUMIFS(df_extratos!I:I,df_extratos!F:F,Conciliacao!BC116,df_extratos!G:G,"DEBITO")</f>
        <v>0</v>
      </c>
      <c r="L116" s="11">
        <f t="shared" si="13"/>
        <v>0</v>
      </c>
      <c r="M116" s="25">
        <f>SUMIFS(df_ajustes_conciliaco!D:D,df_ajustes_conciliaco!C:C,Conciliacao!A116)</f>
        <v>0</v>
      </c>
      <c r="N116" s="22">
        <f t="shared" si="14"/>
        <v>0</v>
      </c>
      <c r="BB116" s="20">
        <v>45772.5</v>
      </c>
      <c r="BC116" s="20">
        <v>45772.125</v>
      </c>
    </row>
    <row r="117" spans="1:55" x14ac:dyDescent="0.3">
      <c r="A117" s="5">
        <f t="shared" si="15"/>
        <v>45773</v>
      </c>
      <c r="B117" s="3">
        <f>-SUMIFS(df_extrato_zig!G:G,df_extrato_zig!E:E,Conciliacao!A117,df_extrato_zig!D:D,"Saque")-SUMIFS(df_extrato_zig!G:G,df_extrato_zig!E:E,Conciliacao!A117,df_extrato_zig!D:D,"Antecipação")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SUMIFS(df_mutuos!H:H,df_mutuos!B:B,Conciliacao!A117)</f>
        <v>0</v>
      </c>
      <c r="F117" s="7">
        <f>SUMIFS(df_extratos!I:I,df_extratos!F:F,Conciliacao!BB117,df_extratos!G:G,"CREDITO")+SUMIFS(df_extratos!I:I,df_extratos!F:F,Conciliacao!A117,df_extratos!G:G,"CREDITO")+SUMIFS(df_extratos!I:I,df_extratos!F:F,Conciliacao!BC117,df_extratos!G:G,"CREDITO")</f>
        <v>0</v>
      </c>
      <c r="G117" s="9">
        <f t="shared" si="12"/>
        <v>0</v>
      </c>
      <c r="H117" s="4">
        <f>SUMIFS(df_blueme_sem_parcelamento!E:E,df_blueme_sem_parcelamento!H:H,Conciliacao!A117,df_blueme_sem_parcelamento!D:D,"&lt;&gt;ZIGPAY LTDAS -ME")*(-1)</f>
        <v>0</v>
      </c>
      <c r="I117" s="4">
        <f>SUMIFS(df_blueme_com_parcelamento!J:J,df_blueme_com_parcelamento!M:M,Conciliacao!A117)*(-1)</f>
        <v>0</v>
      </c>
      <c r="J117" s="8">
        <f>SUMIFS(df_mutuos!I:I,df_mutuos!B:B,Conciliacao!A117)*(-1)</f>
        <v>0</v>
      </c>
      <c r="K117" s="10">
        <f>SUMIFS(df_extratos!I:I,df_extratos!F:F,Conciliacao!BB117,df_extratos!G:G,"DEBITO")+SUMIFS(df_extratos!I:I,df_extratos!F:F,Conciliacao!A117,df_extratos!G:G,"DEBITO")+SUMIFS(df_extratos!I:I,df_extratos!F:F,Conciliacao!BC117,df_extratos!G:G,"DEBITO")</f>
        <v>0</v>
      </c>
      <c r="L117" s="11">
        <f t="shared" si="13"/>
        <v>0</v>
      </c>
      <c r="M117" s="25">
        <f>SUMIFS(df_ajustes_conciliaco!D:D,df_ajustes_conciliaco!C:C,Conciliacao!A117)</f>
        <v>0</v>
      </c>
      <c r="N117" s="22">
        <f t="shared" si="14"/>
        <v>0</v>
      </c>
      <c r="BB117" s="20">
        <v>45773.5</v>
      </c>
      <c r="BC117" s="20">
        <v>45773.125</v>
      </c>
    </row>
    <row r="118" spans="1:55" x14ac:dyDescent="0.3">
      <c r="A118" s="5">
        <f t="shared" si="15"/>
        <v>45774</v>
      </c>
      <c r="B118" s="3">
        <f>-SUMIFS(df_extrato_zig!G:G,df_extrato_zig!E:E,Conciliacao!A118,df_extrato_zig!D:D,"Saque")-SUMIFS(df_extrato_zig!G:G,df_extrato_zig!E:E,Conciliacao!A118,df_extrato_zig!D:D,"Antecipação")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SUMIFS(df_mutuos!H:H,df_mutuos!B:B,Conciliacao!A118)</f>
        <v>0</v>
      </c>
      <c r="F118" s="7">
        <f>SUMIFS(df_extratos!I:I,df_extratos!F:F,Conciliacao!BB118,df_extratos!G:G,"CREDITO")+SUMIFS(df_extratos!I:I,df_extratos!F:F,Conciliacao!A118,df_extratos!G:G,"CREDITO")+SUMIFS(df_extratos!I:I,df_extratos!F:F,Conciliacao!BC118,df_extratos!G:G,"CREDITO")</f>
        <v>0</v>
      </c>
      <c r="G118" s="9">
        <f t="shared" si="12"/>
        <v>0</v>
      </c>
      <c r="H118" s="4">
        <f>SUMIFS(df_blueme_sem_parcelamento!E:E,df_blueme_sem_parcelamento!H:H,Conciliacao!A118,df_blueme_sem_parcelamento!D:D,"&lt;&gt;ZIGPAY LTDAS -ME")*(-1)</f>
        <v>0</v>
      </c>
      <c r="I118" s="4">
        <f>SUMIFS(df_blueme_com_parcelamento!J:J,df_blueme_com_parcelamento!M:M,Conciliacao!A118)*(-1)</f>
        <v>0</v>
      </c>
      <c r="J118" s="8">
        <f>SUMIFS(df_mutuos!I:I,df_mutuos!B:B,Conciliacao!A118)*(-1)</f>
        <v>0</v>
      </c>
      <c r="K118" s="10">
        <f>SUMIFS(df_extratos!I:I,df_extratos!F:F,Conciliacao!BB118,df_extratos!G:G,"DEBITO")+SUMIFS(df_extratos!I:I,df_extratos!F:F,Conciliacao!A118,df_extratos!G:G,"DEBITO")+SUMIFS(df_extratos!I:I,df_extratos!F:F,Conciliacao!BC118,df_extratos!G:G,"DEBITO")</f>
        <v>0</v>
      </c>
      <c r="L118" s="11">
        <f t="shared" si="13"/>
        <v>0</v>
      </c>
      <c r="M118" s="25">
        <f>SUMIFS(df_ajustes_conciliaco!D:D,df_ajustes_conciliaco!C:C,Conciliacao!A118)</f>
        <v>0</v>
      </c>
      <c r="N118" s="22">
        <f t="shared" si="14"/>
        <v>0</v>
      </c>
      <c r="BB118" s="20">
        <v>45774.5</v>
      </c>
      <c r="BC118" s="20">
        <v>45774.125</v>
      </c>
    </row>
    <row r="119" spans="1:55" x14ac:dyDescent="0.3">
      <c r="A119" s="5">
        <f t="shared" si="15"/>
        <v>45775</v>
      </c>
      <c r="B119" s="3">
        <f>-SUMIFS(df_extrato_zig!G:G,df_extrato_zig!E:E,Conciliacao!A119,df_extrato_zig!D:D,"Saque")-SUMIFS(df_extrato_zig!G:G,df_extrato_zig!E:E,Conciliacao!A119,df_extrato_zig!D:D,"Antecipação")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SUMIFS(df_mutuos!H:H,df_mutuos!B:B,Conciliacao!A119)</f>
        <v>0</v>
      </c>
      <c r="F119" s="7">
        <f>SUMIFS(df_extratos!I:I,df_extratos!F:F,Conciliacao!BB119,df_extratos!G:G,"CREDITO")+SUMIFS(df_extratos!I:I,df_extratos!F:F,Conciliacao!A119,df_extratos!G:G,"CREDITO")+SUMIFS(df_extratos!I:I,df_extratos!F:F,Conciliacao!BC119,df_extratos!G:G,"CREDITO")</f>
        <v>0</v>
      </c>
      <c r="G119" s="9">
        <f t="shared" si="12"/>
        <v>0</v>
      </c>
      <c r="H119" s="4">
        <f>SUMIFS(df_blueme_sem_parcelamento!E:E,df_blueme_sem_parcelamento!H:H,Conciliacao!A119,df_blueme_sem_parcelamento!D:D,"&lt;&gt;ZIGPAY LTDAS -ME")*(-1)</f>
        <v>0</v>
      </c>
      <c r="I119" s="4">
        <f>SUMIFS(df_blueme_com_parcelamento!J:J,df_blueme_com_parcelamento!M:M,Conciliacao!A119)*(-1)</f>
        <v>0</v>
      </c>
      <c r="J119" s="8">
        <f>SUMIFS(df_mutuos!I:I,df_mutuos!B:B,Conciliacao!A119)*(-1)</f>
        <v>0</v>
      </c>
      <c r="K119" s="10">
        <f>SUMIFS(df_extratos!I:I,df_extratos!F:F,Conciliacao!BB119,df_extratos!G:G,"DEBITO")+SUMIFS(df_extratos!I:I,df_extratos!F:F,Conciliacao!A119,df_extratos!G:G,"DEBITO")+SUMIFS(df_extratos!I:I,df_extratos!F:F,Conciliacao!BC119,df_extratos!G:G,"DEBITO")</f>
        <v>0</v>
      </c>
      <c r="L119" s="11">
        <f t="shared" si="13"/>
        <v>0</v>
      </c>
      <c r="M119" s="25">
        <f>SUMIFS(df_ajustes_conciliaco!D:D,df_ajustes_conciliaco!C:C,Conciliacao!A119)</f>
        <v>0</v>
      </c>
      <c r="N119" s="22">
        <f t="shared" si="14"/>
        <v>0</v>
      </c>
      <c r="BB119" s="20">
        <v>45775.5</v>
      </c>
      <c r="BC119" s="20">
        <v>45775.125</v>
      </c>
    </row>
    <row r="120" spans="1:55" x14ac:dyDescent="0.3">
      <c r="A120" s="5">
        <f t="shared" si="15"/>
        <v>45776</v>
      </c>
      <c r="B120" s="3">
        <f>-SUMIFS(df_extrato_zig!G:G,df_extrato_zig!E:E,Conciliacao!A120,df_extrato_zig!D:D,"Saque")-SUMIFS(df_extrato_zig!G:G,df_extrato_zig!E:E,Conciliacao!A120,df_extrato_zig!D:D,"Antecipação")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SUMIFS(df_mutuos!H:H,df_mutuos!B:B,Conciliacao!A120)</f>
        <v>0</v>
      </c>
      <c r="F120" s="7">
        <f>SUMIFS(df_extratos!I:I,df_extratos!F:F,Conciliacao!BB120,df_extratos!G:G,"CREDITO")+SUMIFS(df_extratos!I:I,df_extratos!F:F,Conciliacao!A120,df_extratos!G:G,"CREDITO")+SUMIFS(df_extratos!I:I,df_extratos!F:F,Conciliacao!BC120,df_extratos!G:G,"CREDITO")</f>
        <v>0</v>
      </c>
      <c r="G120" s="9">
        <f t="shared" si="12"/>
        <v>0</v>
      </c>
      <c r="H120" s="4">
        <f>SUMIFS(df_blueme_sem_parcelamento!E:E,df_blueme_sem_parcelamento!H:H,Conciliacao!A120,df_blueme_sem_parcelamento!D:D,"&lt;&gt;ZIGPAY LTDAS -ME")*(-1)</f>
        <v>0</v>
      </c>
      <c r="I120" s="4">
        <f>SUMIFS(df_blueme_com_parcelamento!J:J,df_blueme_com_parcelamento!M:M,Conciliacao!A120)*(-1)</f>
        <v>0</v>
      </c>
      <c r="J120" s="8">
        <f>SUMIFS(df_mutuos!I:I,df_mutuos!B:B,Conciliacao!A120)*(-1)</f>
        <v>0</v>
      </c>
      <c r="K120" s="10">
        <f>SUMIFS(df_extratos!I:I,df_extratos!F:F,Conciliacao!BB120,df_extratos!G:G,"DEBITO")+SUMIFS(df_extratos!I:I,df_extratos!F:F,Conciliacao!A120,df_extratos!G:G,"DEBITO")+SUMIFS(df_extratos!I:I,df_extratos!F:F,Conciliacao!BC120,df_extratos!G:G,"DEBITO")</f>
        <v>0</v>
      </c>
      <c r="L120" s="11">
        <f t="shared" si="13"/>
        <v>0</v>
      </c>
      <c r="M120" s="25">
        <f>SUMIFS(df_ajustes_conciliaco!D:D,df_ajustes_conciliaco!C:C,Conciliacao!A120)</f>
        <v>0</v>
      </c>
      <c r="N120" s="22">
        <f t="shared" si="14"/>
        <v>0</v>
      </c>
      <c r="BB120" s="20">
        <v>45776.5</v>
      </c>
      <c r="BC120" s="20">
        <v>45776.125</v>
      </c>
    </row>
    <row r="121" spans="1:55" x14ac:dyDescent="0.3">
      <c r="A121" s="5">
        <f t="shared" si="15"/>
        <v>45777</v>
      </c>
      <c r="B121" s="3">
        <f>-SUMIFS(df_extrato_zig!G:G,df_extrato_zig!E:E,Conciliacao!A121,df_extrato_zig!D:D,"Saque")-SUMIFS(df_extrato_zig!G:G,df_extrato_zig!E:E,Conciliacao!A121,df_extrato_zig!D:D,"Antecipação")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SUMIFS(df_mutuos!H:H,df_mutuos!B:B,Conciliacao!A121)</f>
        <v>0</v>
      </c>
      <c r="F121" s="7">
        <f>SUMIFS(df_extratos!I:I,df_extratos!F:F,Conciliacao!BB121,df_extratos!G:G,"CREDITO")+SUMIFS(df_extratos!I:I,df_extratos!F:F,Conciliacao!A121,df_extratos!G:G,"CREDITO")+SUMIFS(df_extratos!I:I,df_extratos!F:F,Conciliacao!BC121,df_extratos!G:G,"CREDITO")</f>
        <v>0</v>
      </c>
      <c r="G121" s="9">
        <f t="shared" si="12"/>
        <v>0</v>
      </c>
      <c r="H121" s="4">
        <f>SUMIFS(df_blueme_sem_parcelamento!E:E,df_blueme_sem_parcelamento!H:H,Conciliacao!A121,df_blueme_sem_parcelamento!D:D,"&lt;&gt;ZIGPAY LTDAS -ME")*(-1)</f>
        <v>0</v>
      </c>
      <c r="I121" s="4">
        <f>SUMIFS(df_blueme_com_parcelamento!J:J,df_blueme_com_parcelamento!M:M,Conciliacao!A121)*(-1)</f>
        <v>0</v>
      </c>
      <c r="J121" s="8">
        <f>SUMIFS(df_mutuos!I:I,df_mutuos!B:B,Conciliacao!A121)*(-1)</f>
        <v>0</v>
      </c>
      <c r="K121" s="10">
        <f>SUMIFS(df_extratos!I:I,df_extratos!F:F,Conciliacao!BB121,df_extratos!G:G,"DEBITO")+SUMIFS(df_extratos!I:I,df_extratos!F:F,Conciliacao!A121,df_extratos!G:G,"DEBITO")+SUMIFS(df_extratos!I:I,df_extratos!F:F,Conciliacao!BC121,df_extratos!G:G,"DEBITO")</f>
        <v>0</v>
      </c>
      <c r="L121" s="11">
        <f t="shared" si="13"/>
        <v>0</v>
      </c>
      <c r="M121" s="25">
        <f>SUMIFS(df_ajustes_conciliaco!D:D,df_ajustes_conciliaco!C:C,Conciliacao!A121)</f>
        <v>0</v>
      </c>
      <c r="N121" s="22">
        <f t="shared" si="14"/>
        <v>0</v>
      </c>
      <c r="BB121" s="20">
        <v>45777.5</v>
      </c>
      <c r="BC121" s="20">
        <v>45777.125</v>
      </c>
    </row>
    <row r="122" spans="1:55" x14ac:dyDescent="0.3">
      <c r="BB122" s="20">
        <v>45778.5</v>
      </c>
      <c r="BC122" s="20">
        <v>45778.125</v>
      </c>
    </row>
    <row r="123" spans="1:55" x14ac:dyDescent="0.3">
      <c r="BB123" s="20">
        <v>45779.5</v>
      </c>
      <c r="BC123" s="20">
        <v>45779.125</v>
      </c>
    </row>
    <row r="124" spans="1:55" x14ac:dyDescent="0.3">
      <c r="BB124" s="20">
        <v>45780.5</v>
      </c>
      <c r="BC124" s="20">
        <v>45780.125</v>
      </c>
    </row>
    <row r="125" spans="1:55" x14ac:dyDescent="0.3">
      <c r="BB125" s="20">
        <v>45781.5</v>
      </c>
      <c r="BC125" s="20">
        <v>45781.125</v>
      </c>
    </row>
    <row r="126" spans="1:55" x14ac:dyDescent="0.3">
      <c r="BB126" s="20">
        <v>45782.5</v>
      </c>
      <c r="BC126" s="20">
        <v>45782.125</v>
      </c>
    </row>
    <row r="127" spans="1:55" x14ac:dyDescent="0.3">
      <c r="BB127" s="20">
        <v>45783.5</v>
      </c>
      <c r="BC127" s="20">
        <v>45783.125</v>
      </c>
    </row>
    <row r="128" spans="1:55" x14ac:dyDescent="0.3">
      <c r="BB128" s="20">
        <v>45784.5</v>
      </c>
      <c r="BC128" s="20">
        <v>45784.125</v>
      </c>
    </row>
    <row r="129" spans="54:55" x14ac:dyDescent="0.3">
      <c r="BB129" s="20">
        <v>45785.5</v>
      </c>
      <c r="BC129" s="20">
        <v>45785.125</v>
      </c>
    </row>
    <row r="130" spans="54:55" x14ac:dyDescent="0.3">
      <c r="BB130" s="20">
        <v>45786.5</v>
      </c>
      <c r="BC130" s="20">
        <v>45786.125</v>
      </c>
    </row>
    <row r="131" spans="54:55" x14ac:dyDescent="0.3">
      <c r="BB131" s="20">
        <v>45787.5</v>
      </c>
      <c r="BC131" s="20">
        <v>45787.125</v>
      </c>
    </row>
    <row r="132" spans="54:55" x14ac:dyDescent="0.3">
      <c r="BB132" s="20">
        <v>45788.5</v>
      </c>
      <c r="BC132" s="20">
        <v>45788.125</v>
      </c>
    </row>
    <row r="133" spans="54:55" x14ac:dyDescent="0.3">
      <c r="BB133" s="20">
        <v>45789.5</v>
      </c>
      <c r="BC133" s="20">
        <v>45789.125</v>
      </c>
    </row>
    <row r="134" spans="54:55" x14ac:dyDescent="0.3">
      <c r="BB134" s="20">
        <v>45790.5</v>
      </c>
      <c r="BC134" s="20">
        <v>45790.125</v>
      </c>
    </row>
    <row r="135" spans="54:55" x14ac:dyDescent="0.3">
      <c r="BB135" s="20">
        <v>45791.5</v>
      </c>
      <c r="BC135" s="20">
        <v>45791.125</v>
      </c>
    </row>
    <row r="136" spans="54:55" x14ac:dyDescent="0.3">
      <c r="BB136" s="20">
        <v>45792.5</v>
      </c>
      <c r="BC136" s="20">
        <v>45792.125</v>
      </c>
    </row>
    <row r="137" spans="54:55" x14ac:dyDescent="0.3">
      <c r="BB137" s="20">
        <v>45793.5</v>
      </c>
      <c r="BC137" s="20">
        <v>45793.125</v>
      </c>
    </row>
    <row r="138" spans="54:55" x14ac:dyDescent="0.3">
      <c r="BB138" s="20">
        <v>45794.5</v>
      </c>
      <c r="BC138" s="20">
        <v>45794.125</v>
      </c>
    </row>
    <row r="139" spans="54:55" x14ac:dyDescent="0.3">
      <c r="BB139" s="20">
        <v>45795.5</v>
      </c>
      <c r="BC139" s="20">
        <v>45795.125</v>
      </c>
    </row>
    <row r="140" spans="54:55" x14ac:dyDescent="0.3">
      <c r="BB140" s="20">
        <v>45796.5</v>
      </c>
      <c r="BC140" s="20">
        <v>45796.125</v>
      </c>
    </row>
    <row r="141" spans="54:55" x14ac:dyDescent="0.3">
      <c r="BB141" s="20">
        <v>45797.5</v>
      </c>
      <c r="BC141" s="20">
        <v>45797.125</v>
      </c>
    </row>
    <row r="142" spans="54:55" x14ac:dyDescent="0.3">
      <c r="BB142" s="20">
        <v>45798.5</v>
      </c>
      <c r="BC142" s="20">
        <v>45798.125</v>
      </c>
    </row>
    <row r="143" spans="54:55" x14ac:dyDescent="0.3">
      <c r="BB143" s="20">
        <v>45799.5</v>
      </c>
      <c r="BC143" s="20">
        <v>45799.125</v>
      </c>
    </row>
    <row r="144" spans="54:55" x14ac:dyDescent="0.3">
      <c r="BB144" s="20">
        <v>45800.5</v>
      </c>
      <c r="BC144" s="20">
        <v>45800.125</v>
      </c>
    </row>
    <row r="145" spans="54:55" x14ac:dyDescent="0.3">
      <c r="BB145" s="20">
        <v>45801.5</v>
      </c>
      <c r="BC145" s="20">
        <v>45801.125</v>
      </c>
    </row>
    <row r="146" spans="54:55" x14ac:dyDescent="0.3">
      <c r="BB146" s="20">
        <v>45802.5</v>
      </c>
      <c r="BC146" s="20">
        <v>45802.125</v>
      </c>
    </row>
    <row r="147" spans="54:55" x14ac:dyDescent="0.3">
      <c r="BB147" s="20">
        <v>45803.5</v>
      </c>
      <c r="BC147" s="20">
        <v>45803.125</v>
      </c>
    </row>
    <row r="148" spans="54:55" x14ac:dyDescent="0.3">
      <c r="BB148" s="20">
        <v>45804.5</v>
      </c>
      <c r="BC148" s="20">
        <v>45804.125</v>
      </c>
    </row>
    <row r="149" spans="54:55" x14ac:dyDescent="0.3">
      <c r="BB149" s="20">
        <v>45805.5</v>
      </c>
      <c r="BC149" s="20">
        <v>45805.125</v>
      </c>
    </row>
    <row r="150" spans="54:55" x14ac:dyDescent="0.3">
      <c r="BB150" s="20">
        <v>45806.5</v>
      </c>
      <c r="BC150" s="20">
        <v>45806.125</v>
      </c>
    </row>
    <row r="151" spans="54:55" x14ac:dyDescent="0.3">
      <c r="BB151" s="20">
        <v>45807.5</v>
      </c>
      <c r="BC151" s="20">
        <v>45807.125</v>
      </c>
    </row>
    <row r="152" spans="54:55" x14ac:dyDescent="0.3">
      <c r="BB152" s="20">
        <v>45808.5</v>
      </c>
      <c r="BC152" s="20">
        <v>45808.125</v>
      </c>
    </row>
    <row r="153" spans="54:55" x14ac:dyDescent="0.3">
      <c r="BB153" s="20">
        <v>45809.5</v>
      </c>
      <c r="BC153" s="20">
        <v>45809.125</v>
      </c>
    </row>
    <row r="154" spans="54:55" x14ac:dyDescent="0.3">
      <c r="BB154" s="20">
        <v>45810.5</v>
      </c>
      <c r="BC154" s="20">
        <v>45810.125</v>
      </c>
    </row>
    <row r="155" spans="54:55" x14ac:dyDescent="0.3">
      <c r="BB155" s="20">
        <v>45811.5</v>
      </c>
      <c r="BC155" s="20">
        <v>45811.125</v>
      </c>
    </row>
    <row r="156" spans="54:55" x14ac:dyDescent="0.3">
      <c r="BB156" s="20">
        <v>45812.5</v>
      </c>
      <c r="BC156" s="20">
        <v>45812.125</v>
      </c>
    </row>
    <row r="157" spans="54:55" x14ac:dyDescent="0.3">
      <c r="BB157" s="20">
        <v>45813.5</v>
      </c>
      <c r="BC157" s="20">
        <v>45813.125</v>
      </c>
    </row>
    <row r="158" spans="54:55" x14ac:dyDescent="0.3">
      <c r="BB158" s="20">
        <v>45814.5</v>
      </c>
      <c r="BC158" s="20">
        <v>45814.125</v>
      </c>
    </row>
    <row r="159" spans="54:55" x14ac:dyDescent="0.3">
      <c r="BB159" s="20">
        <v>45815.5</v>
      </c>
      <c r="BC159" s="20">
        <v>45815.125</v>
      </c>
    </row>
    <row r="160" spans="54:55" x14ac:dyDescent="0.3">
      <c r="BB160" s="20">
        <v>45816.5</v>
      </c>
      <c r="BC160" s="20">
        <v>45816.125</v>
      </c>
    </row>
    <row r="161" spans="54:55" x14ac:dyDescent="0.3">
      <c r="BB161" s="20">
        <v>45817.5</v>
      </c>
      <c r="BC161" s="20">
        <v>45817.125</v>
      </c>
    </row>
    <row r="162" spans="54:55" x14ac:dyDescent="0.3">
      <c r="BB162" s="20">
        <v>45818.5</v>
      </c>
      <c r="BC162" s="20">
        <v>45818.125</v>
      </c>
    </row>
    <row r="163" spans="54:55" x14ac:dyDescent="0.3">
      <c r="BB163" s="20">
        <v>45819.5</v>
      </c>
      <c r="BC163" s="20">
        <v>45819.125</v>
      </c>
    </row>
    <row r="164" spans="54:55" x14ac:dyDescent="0.3">
      <c r="BB164" s="20">
        <v>45820.5</v>
      </c>
      <c r="BC164" s="20">
        <v>45820.125</v>
      </c>
    </row>
    <row r="165" spans="54:55" x14ac:dyDescent="0.3">
      <c r="BB165" s="20">
        <v>45821.5</v>
      </c>
      <c r="BC165" s="20">
        <v>45821.125</v>
      </c>
    </row>
    <row r="166" spans="54:55" x14ac:dyDescent="0.3">
      <c r="BB166" s="20">
        <v>45822.5</v>
      </c>
      <c r="BC166" s="20">
        <v>45822.125</v>
      </c>
    </row>
    <row r="167" spans="54:55" x14ac:dyDescent="0.3">
      <c r="BB167" s="20">
        <v>45823.5</v>
      </c>
      <c r="BC167" s="20">
        <v>45823.125</v>
      </c>
    </row>
    <row r="168" spans="54:55" x14ac:dyDescent="0.3">
      <c r="BB168" s="20">
        <v>45824.5</v>
      </c>
      <c r="BC168" s="20">
        <v>45824.125</v>
      </c>
    </row>
    <row r="169" spans="54:55" x14ac:dyDescent="0.3">
      <c r="BB169" s="20">
        <v>45825.5</v>
      </c>
      <c r="BC169" s="20">
        <v>45825.125</v>
      </c>
    </row>
    <row r="170" spans="54:55" x14ac:dyDescent="0.3">
      <c r="BB170" s="20">
        <v>45826.5</v>
      </c>
      <c r="BC170" s="20">
        <v>45826.125</v>
      </c>
    </row>
    <row r="171" spans="54:55" x14ac:dyDescent="0.3">
      <c r="BB171" s="20">
        <v>45827.5</v>
      </c>
      <c r="BC171" s="20">
        <v>45827.125</v>
      </c>
    </row>
    <row r="172" spans="54:55" x14ac:dyDescent="0.3">
      <c r="BB172" s="20">
        <v>45828.5</v>
      </c>
      <c r="BC172" s="20">
        <v>45828.125</v>
      </c>
    </row>
    <row r="173" spans="54:55" x14ac:dyDescent="0.3">
      <c r="BB173" s="20">
        <v>45829.5</v>
      </c>
      <c r="BC173" s="20">
        <v>45829.125</v>
      </c>
    </row>
    <row r="174" spans="54:55" x14ac:dyDescent="0.3">
      <c r="BB174" s="20">
        <v>45830.5</v>
      </c>
      <c r="BC174" s="20">
        <v>45830.125</v>
      </c>
    </row>
    <row r="175" spans="54:55" x14ac:dyDescent="0.3">
      <c r="BB175" s="20">
        <v>45831.5</v>
      </c>
      <c r="BC175" s="20">
        <v>45831.125</v>
      </c>
    </row>
    <row r="176" spans="54:55" x14ac:dyDescent="0.3">
      <c r="BB176" s="20">
        <v>45832.5</v>
      </c>
      <c r="BC176" s="20">
        <v>45832.125</v>
      </c>
    </row>
    <row r="177" spans="54:55" x14ac:dyDescent="0.3">
      <c r="BB177" s="20">
        <v>45833.5</v>
      </c>
      <c r="BC177" s="20">
        <v>45833.125</v>
      </c>
    </row>
    <row r="178" spans="54:55" x14ac:dyDescent="0.3">
      <c r="BB178" s="20">
        <v>45834.5</v>
      </c>
      <c r="BC178" s="20">
        <v>45834.125</v>
      </c>
    </row>
    <row r="179" spans="54:55" x14ac:dyDescent="0.3">
      <c r="BB179" s="20">
        <v>45835.5</v>
      </c>
      <c r="BC179" s="20">
        <v>45835.125</v>
      </c>
    </row>
    <row r="180" spans="54:55" x14ac:dyDescent="0.3">
      <c r="BB180" s="20">
        <v>45836.5</v>
      </c>
      <c r="BC180" s="20">
        <v>45836.125</v>
      </c>
    </row>
    <row r="181" spans="54:55" x14ac:dyDescent="0.3">
      <c r="BB181" s="20">
        <v>45837.5</v>
      </c>
      <c r="BC181" s="20">
        <v>45837.125</v>
      </c>
    </row>
    <row r="182" spans="54:55" x14ac:dyDescent="0.3">
      <c r="BB182" s="20">
        <v>45838.5</v>
      </c>
      <c r="BC182" s="20">
        <v>45838.125</v>
      </c>
    </row>
    <row r="183" spans="54:55" x14ac:dyDescent="0.3">
      <c r="BB183" s="20">
        <v>45839.5</v>
      </c>
      <c r="BC183" s="20">
        <v>45839.125</v>
      </c>
    </row>
    <row r="184" spans="54:55" x14ac:dyDescent="0.3">
      <c r="BB184" s="20">
        <v>45840.5</v>
      </c>
      <c r="BC184" s="20">
        <v>45840.125</v>
      </c>
    </row>
    <row r="185" spans="54:55" x14ac:dyDescent="0.3">
      <c r="BB185" s="20">
        <v>45841.5</v>
      </c>
      <c r="BC185" s="20">
        <v>45841.125</v>
      </c>
    </row>
    <row r="186" spans="54:55" x14ac:dyDescent="0.3">
      <c r="BB186" s="20">
        <v>45842.5</v>
      </c>
      <c r="BC186" s="20">
        <v>45842.125</v>
      </c>
    </row>
    <row r="187" spans="54:55" x14ac:dyDescent="0.3">
      <c r="BB187" s="20">
        <v>45843.5</v>
      </c>
      <c r="BC187" s="20">
        <v>45843.125</v>
      </c>
    </row>
    <row r="188" spans="54:55" x14ac:dyDescent="0.3">
      <c r="BB188" s="20">
        <v>45844.5</v>
      </c>
      <c r="BC188" s="20">
        <v>45844.125</v>
      </c>
    </row>
    <row r="189" spans="54:55" x14ac:dyDescent="0.3">
      <c r="BB189" s="20">
        <v>45845.5</v>
      </c>
      <c r="BC189" s="20">
        <v>45845.125</v>
      </c>
    </row>
    <row r="190" spans="54:55" x14ac:dyDescent="0.3">
      <c r="BB190" s="20">
        <v>45846.5</v>
      </c>
      <c r="BC190" s="20">
        <v>45846.125</v>
      </c>
    </row>
    <row r="191" spans="54:55" x14ac:dyDescent="0.3">
      <c r="BB191" s="20">
        <v>45847.5</v>
      </c>
      <c r="BC191" s="20">
        <v>45847.125</v>
      </c>
    </row>
    <row r="192" spans="54:55" x14ac:dyDescent="0.3">
      <c r="BB192" s="20">
        <v>45848.5</v>
      </c>
      <c r="BC192" s="20">
        <v>45848.125</v>
      </c>
    </row>
    <row r="193" spans="54:55" x14ac:dyDescent="0.3">
      <c r="BB193" s="20">
        <v>45849.5</v>
      </c>
      <c r="BC193" s="20">
        <v>45849.125</v>
      </c>
    </row>
    <row r="194" spans="54:55" x14ac:dyDescent="0.3">
      <c r="BB194" s="20">
        <v>45850.5</v>
      </c>
      <c r="BC194" s="20">
        <v>45850.125</v>
      </c>
    </row>
    <row r="195" spans="54:55" x14ac:dyDescent="0.3">
      <c r="BB195" s="20">
        <v>45851.5</v>
      </c>
      <c r="BC195" s="20">
        <v>45851.125</v>
      </c>
    </row>
    <row r="196" spans="54:55" x14ac:dyDescent="0.3">
      <c r="BB196" s="20">
        <v>45852.5</v>
      </c>
      <c r="BC196" s="20">
        <v>45852.125</v>
      </c>
    </row>
    <row r="197" spans="54:55" x14ac:dyDescent="0.3">
      <c r="BB197" s="20">
        <v>45853.5</v>
      </c>
      <c r="BC197" s="20">
        <v>45853.125</v>
      </c>
    </row>
    <row r="198" spans="54:55" x14ac:dyDescent="0.3">
      <c r="BB198" s="20">
        <v>45854.5</v>
      </c>
      <c r="BC198" s="20">
        <v>45854.125</v>
      </c>
    </row>
    <row r="199" spans="54:55" x14ac:dyDescent="0.3">
      <c r="BB199" s="20">
        <v>45855.5</v>
      </c>
      <c r="BC199" s="20">
        <v>45855.125</v>
      </c>
    </row>
    <row r="200" spans="54:55" x14ac:dyDescent="0.3">
      <c r="BB200" s="20">
        <v>45856.5</v>
      </c>
      <c r="BC200" s="20">
        <v>45856.125</v>
      </c>
    </row>
    <row r="201" spans="54:55" x14ac:dyDescent="0.3">
      <c r="BB201" s="20">
        <v>45857.5</v>
      </c>
      <c r="BC201" s="20">
        <v>45857.125</v>
      </c>
    </row>
    <row r="202" spans="54:55" x14ac:dyDescent="0.3">
      <c r="BB202" s="20">
        <v>45858.5</v>
      </c>
      <c r="BC202" s="20">
        <v>45858.125</v>
      </c>
    </row>
    <row r="203" spans="54:55" x14ac:dyDescent="0.3">
      <c r="BB203" s="20">
        <v>45859.5</v>
      </c>
      <c r="BC203" s="20">
        <v>45859.125</v>
      </c>
    </row>
    <row r="204" spans="54:55" x14ac:dyDescent="0.3">
      <c r="BB204" s="20">
        <v>45860.5</v>
      </c>
      <c r="BC204" s="20">
        <v>45860.125</v>
      </c>
    </row>
    <row r="205" spans="54:55" x14ac:dyDescent="0.3">
      <c r="BB205" s="20">
        <v>45861.5</v>
      </c>
      <c r="BC205" s="20">
        <v>45861.125</v>
      </c>
    </row>
    <row r="206" spans="54:55" x14ac:dyDescent="0.3">
      <c r="BB206" s="20">
        <v>45862.5</v>
      </c>
      <c r="BC206" s="20">
        <v>45862.125</v>
      </c>
    </row>
    <row r="207" spans="54:55" x14ac:dyDescent="0.3">
      <c r="BB207" s="20">
        <v>45863.5</v>
      </c>
      <c r="BC207" s="20">
        <v>45863.125</v>
      </c>
    </row>
    <row r="208" spans="54:55" x14ac:dyDescent="0.3">
      <c r="BB208" s="20">
        <v>45864.5</v>
      </c>
      <c r="BC208" s="20">
        <v>45864.125</v>
      </c>
    </row>
    <row r="209" spans="54:55" x14ac:dyDescent="0.3">
      <c r="BB209" s="20">
        <v>45865.5</v>
      </c>
      <c r="BC209" s="20">
        <v>45865.125</v>
      </c>
    </row>
    <row r="210" spans="54:55" x14ac:dyDescent="0.3">
      <c r="BB210" s="20">
        <v>45866.5</v>
      </c>
      <c r="BC210" s="20">
        <v>45866.125</v>
      </c>
    </row>
    <row r="211" spans="54:55" x14ac:dyDescent="0.3">
      <c r="BB211" s="20">
        <v>45867.5</v>
      </c>
      <c r="BC211" s="20">
        <v>45867.125</v>
      </c>
    </row>
    <row r="212" spans="54:55" x14ac:dyDescent="0.3">
      <c r="BB212" s="20">
        <v>45868.5</v>
      </c>
      <c r="BC212" s="20">
        <v>45868.125</v>
      </c>
    </row>
    <row r="213" spans="54:55" x14ac:dyDescent="0.3">
      <c r="BB213" s="20">
        <v>45869.5</v>
      </c>
      <c r="BC213" s="20">
        <v>45869.125</v>
      </c>
    </row>
    <row r="214" spans="54:55" x14ac:dyDescent="0.3">
      <c r="BB214" s="20">
        <v>45870.5</v>
      </c>
      <c r="BC214" s="20">
        <v>45870.125</v>
      </c>
    </row>
    <row r="215" spans="54:55" x14ac:dyDescent="0.3">
      <c r="BB215" s="20">
        <v>45871.5</v>
      </c>
      <c r="BC215" s="20">
        <v>45871.125</v>
      </c>
    </row>
    <row r="216" spans="54:55" x14ac:dyDescent="0.3">
      <c r="BB216" s="20">
        <v>45872.5</v>
      </c>
      <c r="BC216" s="20">
        <v>45872.125</v>
      </c>
    </row>
    <row r="217" spans="54:55" x14ac:dyDescent="0.3">
      <c r="BB217" s="20">
        <v>45873.5</v>
      </c>
      <c r="BC217" s="20">
        <v>45873.125</v>
      </c>
    </row>
    <row r="218" spans="54:55" x14ac:dyDescent="0.3">
      <c r="BB218" s="20">
        <v>45874.5</v>
      </c>
      <c r="BC218" s="20">
        <v>45874.125</v>
      </c>
    </row>
    <row r="219" spans="54:55" x14ac:dyDescent="0.3">
      <c r="BB219" s="20">
        <v>45875.5</v>
      </c>
      <c r="BC219" s="20">
        <v>45875.125</v>
      </c>
    </row>
    <row r="220" spans="54:55" x14ac:dyDescent="0.3">
      <c r="BB220" s="20">
        <v>45876.5</v>
      </c>
      <c r="BC220" s="20">
        <v>45876.125</v>
      </c>
    </row>
    <row r="221" spans="54:55" x14ac:dyDescent="0.3">
      <c r="BB221" s="20">
        <v>45877.5</v>
      </c>
      <c r="BC221" s="20">
        <v>45877.125</v>
      </c>
    </row>
    <row r="222" spans="54:55" x14ac:dyDescent="0.3">
      <c r="BB222" s="20">
        <v>45878.5</v>
      </c>
      <c r="BC222" s="20">
        <v>45878.125</v>
      </c>
    </row>
    <row r="223" spans="54:55" x14ac:dyDescent="0.3">
      <c r="BB223" s="20">
        <v>45879.5</v>
      </c>
      <c r="BC223" s="20">
        <v>45879.125</v>
      </c>
    </row>
    <row r="224" spans="54:55" x14ac:dyDescent="0.3">
      <c r="BB224" s="20">
        <v>45880.5</v>
      </c>
      <c r="BC224" s="20">
        <v>45880.125</v>
      </c>
    </row>
    <row r="225" spans="54:55" x14ac:dyDescent="0.3">
      <c r="BB225" s="20">
        <v>45881.5</v>
      </c>
      <c r="BC225" s="20">
        <v>45881.125</v>
      </c>
    </row>
    <row r="226" spans="54:55" x14ac:dyDescent="0.3">
      <c r="BB226" s="20">
        <v>45882.5</v>
      </c>
      <c r="BC226" s="20">
        <v>45882.125</v>
      </c>
    </row>
    <row r="227" spans="54:55" x14ac:dyDescent="0.3">
      <c r="BB227" s="20">
        <v>45883.5</v>
      </c>
      <c r="BC227" s="20">
        <v>45883.125</v>
      </c>
    </row>
    <row r="228" spans="54:55" x14ac:dyDescent="0.3">
      <c r="BB228" s="20">
        <v>45884.5</v>
      </c>
      <c r="BC228" s="20">
        <v>45884.125</v>
      </c>
    </row>
    <row r="229" spans="54:55" x14ac:dyDescent="0.3">
      <c r="BB229" s="20">
        <v>45885.5</v>
      </c>
      <c r="BC229" s="20">
        <v>45885.125</v>
      </c>
    </row>
    <row r="230" spans="54:55" x14ac:dyDescent="0.3">
      <c r="BB230" s="20">
        <v>45886.5</v>
      </c>
      <c r="BC230" s="20">
        <v>45886.125</v>
      </c>
    </row>
    <row r="231" spans="54:55" x14ac:dyDescent="0.3">
      <c r="BB231" s="20">
        <v>45887.5</v>
      </c>
      <c r="BC231" s="20">
        <v>45887.125</v>
      </c>
    </row>
    <row r="232" spans="54:55" x14ac:dyDescent="0.3">
      <c r="BB232" s="20">
        <v>45888.5</v>
      </c>
      <c r="BC232" s="20">
        <v>45888.125</v>
      </c>
    </row>
    <row r="233" spans="54:55" x14ac:dyDescent="0.3">
      <c r="BB233" s="20">
        <v>45889.5</v>
      </c>
      <c r="BC233" s="20">
        <v>45889.125</v>
      </c>
    </row>
    <row r="234" spans="54:55" x14ac:dyDescent="0.3">
      <c r="BB234" s="20">
        <v>45890.5</v>
      </c>
      <c r="BC234" s="20">
        <v>45890.125</v>
      </c>
    </row>
    <row r="235" spans="54:55" x14ac:dyDescent="0.3">
      <c r="BB235" s="20">
        <v>45891.5</v>
      </c>
      <c r="BC235" s="20">
        <v>45891.125</v>
      </c>
    </row>
    <row r="236" spans="54:55" x14ac:dyDescent="0.3">
      <c r="BB236" s="20">
        <v>45892.5</v>
      </c>
      <c r="BC236" s="20">
        <v>45892.125</v>
      </c>
    </row>
    <row r="237" spans="54:55" x14ac:dyDescent="0.3">
      <c r="BB237" s="20">
        <v>45893.5</v>
      </c>
      <c r="BC237" s="20">
        <v>45893.125</v>
      </c>
    </row>
    <row r="238" spans="54:55" x14ac:dyDescent="0.3">
      <c r="BB238" s="20">
        <v>45894.5</v>
      </c>
      <c r="BC238" s="20">
        <v>45894.125</v>
      </c>
    </row>
    <row r="239" spans="54:55" x14ac:dyDescent="0.3">
      <c r="BB239" s="20">
        <v>45895.5</v>
      </c>
      <c r="BC239" s="20">
        <v>45895.125</v>
      </c>
    </row>
    <row r="240" spans="54:55" x14ac:dyDescent="0.3">
      <c r="BB240" s="20">
        <v>45896.5</v>
      </c>
      <c r="BC240" s="20">
        <v>45896.125</v>
      </c>
    </row>
    <row r="241" spans="54:55" x14ac:dyDescent="0.3">
      <c r="BB241" s="20">
        <v>45897.5</v>
      </c>
      <c r="BC241" s="20">
        <v>45897.125</v>
      </c>
    </row>
    <row r="242" spans="54:55" x14ac:dyDescent="0.3">
      <c r="BB242" s="20">
        <v>45898.5</v>
      </c>
      <c r="BC242" s="20">
        <v>45898.125</v>
      </c>
    </row>
    <row r="243" spans="54:55" x14ac:dyDescent="0.3">
      <c r="BB243" s="20">
        <v>45899.5</v>
      </c>
      <c r="BC243" s="20">
        <v>45899.125</v>
      </c>
    </row>
    <row r="244" spans="54:55" x14ac:dyDescent="0.3">
      <c r="BB244" s="20">
        <v>45900.5</v>
      </c>
      <c r="BC244" s="20">
        <v>45900.125</v>
      </c>
    </row>
    <row r="245" spans="54:55" x14ac:dyDescent="0.3">
      <c r="BB245" s="20">
        <v>45901.5</v>
      </c>
      <c r="BC245" s="20">
        <v>45901.125</v>
      </c>
    </row>
    <row r="246" spans="54:55" x14ac:dyDescent="0.3">
      <c r="BB246" s="20">
        <v>45902.5</v>
      </c>
      <c r="BC246" s="20">
        <v>45902.125</v>
      </c>
    </row>
    <row r="247" spans="54:55" x14ac:dyDescent="0.3">
      <c r="BB247" s="20">
        <v>45903.5</v>
      </c>
      <c r="BC247" s="20">
        <v>45903.125</v>
      </c>
    </row>
    <row r="248" spans="54:55" x14ac:dyDescent="0.3">
      <c r="BB248" s="20">
        <v>45904.5</v>
      </c>
      <c r="BC248" s="20">
        <v>45904.125</v>
      </c>
    </row>
    <row r="249" spans="54:55" x14ac:dyDescent="0.3">
      <c r="BB249" s="20">
        <v>45905.5</v>
      </c>
      <c r="BC249" s="20">
        <v>45905.125</v>
      </c>
    </row>
    <row r="250" spans="54:55" x14ac:dyDescent="0.3">
      <c r="BB250" s="20">
        <v>45906.5</v>
      </c>
      <c r="BC250" s="20">
        <v>45906.125</v>
      </c>
    </row>
    <row r="251" spans="54:55" x14ac:dyDescent="0.3">
      <c r="BB251" s="20">
        <v>45907.5</v>
      </c>
      <c r="BC251" s="20">
        <v>45907.125</v>
      </c>
    </row>
    <row r="252" spans="54:55" x14ac:dyDescent="0.3">
      <c r="BB252" s="20">
        <v>45908.5</v>
      </c>
      <c r="BC252" s="20">
        <v>45908.125</v>
      </c>
    </row>
    <row r="253" spans="54:55" x14ac:dyDescent="0.3">
      <c r="BB253" s="20">
        <v>45909.5</v>
      </c>
      <c r="BC253" s="20">
        <v>45909.125</v>
      </c>
    </row>
    <row r="254" spans="54:55" x14ac:dyDescent="0.3">
      <c r="BB254" s="20">
        <v>45910.5</v>
      </c>
      <c r="BC254" s="20">
        <v>45910.125</v>
      </c>
    </row>
    <row r="255" spans="54:55" x14ac:dyDescent="0.3">
      <c r="BB255" s="20">
        <v>45911.5</v>
      </c>
      <c r="BC255" s="20">
        <v>45911.125</v>
      </c>
    </row>
    <row r="256" spans="54:55" x14ac:dyDescent="0.3">
      <c r="BB256" s="20">
        <v>45912.5</v>
      </c>
      <c r="BC256" s="20">
        <v>45912.125</v>
      </c>
    </row>
    <row r="257" spans="54:55" x14ac:dyDescent="0.3">
      <c r="BB257" s="20">
        <v>45913.5</v>
      </c>
      <c r="BC257" s="20">
        <v>45913.125</v>
      </c>
    </row>
    <row r="258" spans="54:55" x14ac:dyDescent="0.3">
      <c r="BB258" s="20">
        <v>45914.5</v>
      </c>
      <c r="BC258" s="20">
        <v>45914.125</v>
      </c>
    </row>
    <row r="259" spans="54:55" x14ac:dyDescent="0.3">
      <c r="BB259" s="20">
        <v>45915.5</v>
      </c>
      <c r="BC259" s="20">
        <v>45915.125</v>
      </c>
    </row>
    <row r="260" spans="54:55" x14ac:dyDescent="0.3">
      <c r="BB260" s="20">
        <v>45916.5</v>
      </c>
      <c r="BC260" s="20">
        <v>45916.125</v>
      </c>
    </row>
    <row r="261" spans="54:55" x14ac:dyDescent="0.3">
      <c r="BB261" s="20">
        <v>45917.5</v>
      </c>
      <c r="BC261" s="20">
        <v>45917.125</v>
      </c>
    </row>
    <row r="262" spans="54:55" x14ac:dyDescent="0.3">
      <c r="BB262" s="20">
        <v>45918.5</v>
      </c>
      <c r="BC262" s="20">
        <v>45918.125</v>
      </c>
    </row>
    <row r="263" spans="54:55" x14ac:dyDescent="0.3">
      <c r="BB263" s="20">
        <v>45919.5</v>
      </c>
      <c r="BC263" s="20">
        <v>45919.125</v>
      </c>
    </row>
    <row r="264" spans="54:55" x14ac:dyDescent="0.3">
      <c r="BB264" s="20">
        <v>45920.5</v>
      </c>
      <c r="BC264" s="20">
        <v>45920.125</v>
      </c>
    </row>
    <row r="265" spans="54:55" x14ac:dyDescent="0.3">
      <c r="BB265" s="20">
        <v>45921.5</v>
      </c>
      <c r="BC265" s="20">
        <v>45921.125</v>
      </c>
    </row>
    <row r="266" spans="54:55" x14ac:dyDescent="0.3">
      <c r="BB266" s="20">
        <v>45922.5</v>
      </c>
      <c r="BC266" s="20">
        <v>45922.125</v>
      </c>
    </row>
    <row r="267" spans="54:55" x14ac:dyDescent="0.3">
      <c r="BB267" s="20">
        <v>45923.5</v>
      </c>
      <c r="BC267" s="20">
        <v>45923.125</v>
      </c>
    </row>
    <row r="268" spans="54:55" x14ac:dyDescent="0.3">
      <c r="BB268" s="20">
        <v>45924.5</v>
      </c>
      <c r="BC268" s="20">
        <v>45924.125</v>
      </c>
    </row>
    <row r="269" spans="54:55" x14ac:dyDescent="0.3">
      <c r="BB269" s="20">
        <v>45925.5</v>
      </c>
      <c r="BC269" s="20">
        <v>45925.125</v>
      </c>
    </row>
    <row r="270" spans="54:55" x14ac:dyDescent="0.3">
      <c r="BB270" s="20">
        <v>45926.5</v>
      </c>
      <c r="BC270" s="20">
        <v>45926.125</v>
      </c>
    </row>
    <row r="271" spans="54:55" x14ac:dyDescent="0.3">
      <c r="BB271" s="20">
        <v>45927.5</v>
      </c>
      <c r="BC271" s="20">
        <v>45927.125</v>
      </c>
    </row>
    <row r="272" spans="54:55" x14ac:dyDescent="0.3">
      <c r="BB272" s="20">
        <v>45928.5</v>
      </c>
      <c r="BC272" s="20">
        <v>45928.125</v>
      </c>
    </row>
    <row r="273" spans="54:55" x14ac:dyDescent="0.3">
      <c r="BB273" s="20">
        <v>45929.5</v>
      </c>
      <c r="BC273" s="20">
        <v>45929.125</v>
      </c>
    </row>
    <row r="274" spans="54:55" x14ac:dyDescent="0.3">
      <c r="BB274" s="20">
        <v>45930.5</v>
      </c>
      <c r="BC274" s="20">
        <v>45930.125</v>
      </c>
    </row>
    <row r="275" spans="54:55" x14ac:dyDescent="0.3">
      <c r="BB275" s="20">
        <v>45931.5</v>
      </c>
      <c r="BC275" s="20">
        <v>45931.125</v>
      </c>
    </row>
    <row r="276" spans="54:55" x14ac:dyDescent="0.3">
      <c r="BB276" s="20">
        <v>45932.5</v>
      </c>
      <c r="BC276" s="20">
        <v>45932.125</v>
      </c>
    </row>
    <row r="277" spans="54:55" x14ac:dyDescent="0.3">
      <c r="BB277" s="20">
        <v>45933.5</v>
      </c>
      <c r="BC277" s="20">
        <v>45933.125</v>
      </c>
    </row>
    <row r="278" spans="54:55" x14ac:dyDescent="0.3">
      <c r="BB278" s="20">
        <v>45934.5</v>
      </c>
      <c r="BC278" s="20">
        <v>45934.125</v>
      </c>
    </row>
    <row r="279" spans="54:55" x14ac:dyDescent="0.3">
      <c r="BB279" s="20">
        <v>45935.5</v>
      </c>
      <c r="BC279" s="20">
        <v>45935.125</v>
      </c>
    </row>
    <row r="280" spans="54:55" x14ac:dyDescent="0.3">
      <c r="BB280" s="20">
        <v>45936.5</v>
      </c>
      <c r="BC280" s="20">
        <v>45936.125</v>
      </c>
    </row>
    <row r="281" spans="54:55" x14ac:dyDescent="0.3">
      <c r="BB281" s="20">
        <v>45937.5</v>
      </c>
      <c r="BC281" s="20">
        <v>45937.125</v>
      </c>
    </row>
    <row r="282" spans="54:55" x14ac:dyDescent="0.3">
      <c r="BB282" s="20">
        <v>45938.5</v>
      </c>
      <c r="BC282" s="20">
        <v>45938.125</v>
      </c>
    </row>
    <row r="283" spans="54:55" x14ac:dyDescent="0.3">
      <c r="BB283" s="20">
        <v>45939.5</v>
      </c>
      <c r="BC283" s="20">
        <v>45939.125</v>
      </c>
    </row>
    <row r="284" spans="54:55" x14ac:dyDescent="0.3">
      <c r="BB284" s="20">
        <v>45940.5</v>
      </c>
      <c r="BC284" s="20">
        <v>45940.125</v>
      </c>
    </row>
    <row r="285" spans="54:55" x14ac:dyDescent="0.3">
      <c r="BB285" s="20">
        <v>45941.5</v>
      </c>
      <c r="BC285" s="20">
        <v>45941.125</v>
      </c>
    </row>
    <row r="286" spans="54:55" x14ac:dyDescent="0.3">
      <c r="BB286" s="20">
        <v>45942.5</v>
      </c>
      <c r="BC286" s="20">
        <v>45942.125</v>
      </c>
    </row>
    <row r="287" spans="54:55" x14ac:dyDescent="0.3">
      <c r="BB287" s="20">
        <v>45943.5</v>
      </c>
      <c r="BC287" s="20">
        <v>45943.125</v>
      </c>
    </row>
    <row r="288" spans="54:55" x14ac:dyDescent="0.3">
      <c r="BB288" s="20">
        <v>45944.5</v>
      </c>
      <c r="BC288" s="20">
        <v>45944.125</v>
      </c>
    </row>
    <row r="289" spans="54:55" x14ac:dyDescent="0.3">
      <c r="BB289" s="20">
        <v>45945.5</v>
      </c>
      <c r="BC289" s="20">
        <v>45945.125</v>
      </c>
    </row>
    <row r="290" spans="54:55" x14ac:dyDescent="0.3">
      <c r="BB290" s="20">
        <v>45946.5</v>
      </c>
      <c r="BC290" s="20">
        <v>45946.125</v>
      </c>
    </row>
    <row r="291" spans="54:55" x14ac:dyDescent="0.3">
      <c r="BB291" s="20">
        <v>45947.5</v>
      </c>
      <c r="BC291" s="20">
        <v>45947.125</v>
      </c>
    </row>
    <row r="292" spans="54:55" x14ac:dyDescent="0.3">
      <c r="BB292" s="20">
        <v>45948.5</v>
      </c>
      <c r="BC292" s="20">
        <v>45948.125</v>
      </c>
    </row>
    <row r="293" spans="54:55" x14ac:dyDescent="0.3">
      <c r="BB293" s="20">
        <v>45949.5</v>
      </c>
      <c r="BC293" s="20">
        <v>45949.125</v>
      </c>
    </row>
    <row r="294" spans="54:55" x14ac:dyDescent="0.3">
      <c r="BB294" s="20">
        <v>45950.5</v>
      </c>
      <c r="BC294" s="20">
        <v>45950.125</v>
      </c>
    </row>
    <row r="295" spans="54:55" x14ac:dyDescent="0.3">
      <c r="BB295" s="20">
        <v>45951.5</v>
      </c>
      <c r="BC295" s="20">
        <v>45951.125</v>
      </c>
    </row>
    <row r="296" spans="54:55" x14ac:dyDescent="0.3">
      <c r="BB296" s="20">
        <v>45952.5</v>
      </c>
      <c r="BC296" s="20">
        <v>45952.125</v>
      </c>
    </row>
    <row r="297" spans="54:55" x14ac:dyDescent="0.3">
      <c r="BB297" s="20">
        <v>45953.5</v>
      </c>
      <c r="BC297" s="20">
        <v>45953.125</v>
      </c>
    </row>
    <row r="298" spans="54:55" x14ac:dyDescent="0.3">
      <c r="BB298" s="20">
        <v>45954.5</v>
      </c>
      <c r="BC298" s="20">
        <v>45954.125</v>
      </c>
    </row>
    <row r="299" spans="54:55" x14ac:dyDescent="0.3">
      <c r="BB299" s="20">
        <v>45955.5</v>
      </c>
      <c r="BC299" s="20">
        <v>45955.125</v>
      </c>
    </row>
    <row r="300" spans="54:55" x14ac:dyDescent="0.3">
      <c r="BB300" s="20">
        <v>45956.5</v>
      </c>
      <c r="BC300" s="20">
        <v>45956.125</v>
      </c>
    </row>
    <row r="301" spans="54:55" x14ac:dyDescent="0.3">
      <c r="BB301" s="20">
        <v>45957.5</v>
      </c>
      <c r="BC301" s="20">
        <v>45957.125</v>
      </c>
    </row>
    <row r="302" spans="54:55" x14ac:dyDescent="0.3">
      <c r="BB302" s="20">
        <v>45958.5</v>
      </c>
      <c r="BC302" s="20">
        <v>45958.125</v>
      </c>
    </row>
    <row r="303" spans="54:55" x14ac:dyDescent="0.3">
      <c r="BB303" s="20">
        <v>45959.5</v>
      </c>
      <c r="BC303" s="20">
        <v>45959.125</v>
      </c>
    </row>
    <row r="304" spans="54:55" x14ac:dyDescent="0.3">
      <c r="BB304" s="20">
        <v>45960.5</v>
      </c>
      <c r="BC304" s="20">
        <v>45960.125</v>
      </c>
    </row>
    <row r="305" spans="54:55" x14ac:dyDescent="0.3">
      <c r="BB305" s="20">
        <v>45961.5</v>
      </c>
      <c r="BC305" s="20">
        <v>45961.125</v>
      </c>
    </row>
    <row r="306" spans="54:55" x14ac:dyDescent="0.3">
      <c r="BB306" s="20">
        <v>45962.5</v>
      </c>
      <c r="BC306" s="20">
        <v>45962.125</v>
      </c>
    </row>
    <row r="307" spans="54:55" x14ac:dyDescent="0.3">
      <c r="BB307" s="20">
        <v>45963.5</v>
      </c>
      <c r="BC307" s="20">
        <v>45963.125</v>
      </c>
    </row>
    <row r="308" spans="54:55" x14ac:dyDescent="0.3">
      <c r="BB308" s="20">
        <v>45964.5</v>
      </c>
      <c r="BC308" s="20">
        <v>45964.125</v>
      </c>
    </row>
    <row r="309" spans="54:55" x14ac:dyDescent="0.3">
      <c r="BB309" s="20">
        <v>45965.5</v>
      </c>
      <c r="BC309" s="20">
        <v>45965.125</v>
      </c>
    </row>
    <row r="310" spans="54:55" x14ac:dyDescent="0.3">
      <c r="BB310" s="20">
        <v>45966.5</v>
      </c>
      <c r="BC310" s="20">
        <v>45966.125</v>
      </c>
    </row>
    <row r="311" spans="54:55" x14ac:dyDescent="0.3">
      <c r="BB311" s="20">
        <v>45967.5</v>
      </c>
      <c r="BC311" s="20">
        <v>45967.125</v>
      </c>
    </row>
    <row r="312" spans="54:55" x14ac:dyDescent="0.3">
      <c r="BB312" s="20">
        <v>45968.5</v>
      </c>
      <c r="BC312" s="20">
        <v>45968.125</v>
      </c>
    </row>
    <row r="313" spans="54:55" x14ac:dyDescent="0.3">
      <c r="BB313" s="20">
        <v>45969.5</v>
      </c>
      <c r="BC313" s="20">
        <v>45969.125</v>
      </c>
    </row>
    <row r="314" spans="54:55" x14ac:dyDescent="0.3">
      <c r="BB314" s="20">
        <v>45970.5</v>
      </c>
      <c r="BC314" s="20">
        <v>45970.125</v>
      </c>
    </row>
    <row r="315" spans="54:55" x14ac:dyDescent="0.3">
      <c r="BB315" s="20">
        <v>45971.5</v>
      </c>
      <c r="BC315" s="20">
        <v>45971.125</v>
      </c>
    </row>
    <row r="316" spans="54:55" x14ac:dyDescent="0.3">
      <c r="BB316" s="20">
        <v>45972.5</v>
      </c>
      <c r="BC316" s="20">
        <v>45972.125</v>
      </c>
    </row>
    <row r="317" spans="54:55" x14ac:dyDescent="0.3">
      <c r="BB317" s="20">
        <v>45973.5</v>
      </c>
      <c r="BC317" s="20">
        <v>45973.125</v>
      </c>
    </row>
    <row r="318" spans="54:55" x14ac:dyDescent="0.3">
      <c r="BB318" s="20">
        <v>45974.5</v>
      </c>
      <c r="BC318" s="20">
        <v>45974.125</v>
      </c>
    </row>
    <row r="319" spans="54:55" x14ac:dyDescent="0.3">
      <c r="BB319" s="20">
        <v>45975.5</v>
      </c>
      <c r="BC319" s="20">
        <v>45975.125</v>
      </c>
    </row>
    <row r="320" spans="54:55" x14ac:dyDescent="0.3">
      <c r="BB320" s="20">
        <v>45976.5</v>
      </c>
      <c r="BC320" s="20">
        <v>45976.125</v>
      </c>
    </row>
    <row r="321" spans="54:55" x14ac:dyDescent="0.3">
      <c r="BB321" s="20">
        <v>45977.5</v>
      </c>
      <c r="BC321" s="20">
        <v>45977.125</v>
      </c>
    </row>
    <row r="322" spans="54:55" x14ac:dyDescent="0.3">
      <c r="BB322" s="20">
        <v>45978.5</v>
      </c>
      <c r="BC322" s="20">
        <v>45978.125</v>
      </c>
    </row>
    <row r="323" spans="54:55" x14ac:dyDescent="0.3">
      <c r="BB323" s="20">
        <v>45979.5</v>
      </c>
      <c r="BC323" s="20">
        <v>45979.125</v>
      </c>
    </row>
    <row r="324" spans="54:55" x14ac:dyDescent="0.3">
      <c r="BB324" s="20">
        <v>45980.5</v>
      </c>
      <c r="BC324" s="20">
        <v>45980.125</v>
      </c>
    </row>
    <row r="325" spans="54:55" x14ac:dyDescent="0.3">
      <c r="BB325" s="20">
        <v>45981.5</v>
      </c>
      <c r="BC325" s="20">
        <v>45981.125</v>
      </c>
    </row>
    <row r="326" spans="54:55" x14ac:dyDescent="0.3">
      <c r="BB326" s="20">
        <v>45982.5</v>
      </c>
      <c r="BC326" s="20">
        <v>45982.125</v>
      </c>
    </row>
    <row r="327" spans="54:55" x14ac:dyDescent="0.3">
      <c r="BB327" s="20">
        <v>45983.5</v>
      </c>
      <c r="BC327" s="20">
        <v>45983.125</v>
      </c>
    </row>
    <row r="328" spans="54:55" x14ac:dyDescent="0.3">
      <c r="BB328" s="20">
        <v>45984.5</v>
      </c>
      <c r="BC328" s="20">
        <v>45984.125</v>
      </c>
    </row>
    <row r="329" spans="54:55" x14ac:dyDescent="0.3">
      <c r="BB329" s="20">
        <v>45985.5</v>
      </c>
      <c r="BC329" s="20">
        <v>45985.125</v>
      </c>
    </row>
    <row r="330" spans="54:55" x14ac:dyDescent="0.3">
      <c r="BB330" s="20">
        <v>45986.5</v>
      </c>
      <c r="BC330" s="20">
        <v>45986.125</v>
      </c>
    </row>
    <row r="331" spans="54:55" x14ac:dyDescent="0.3">
      <c r="BB331" s="20">
        <v>45987.5</v>
      </c>
      <c r="BC331" s="20">
        <v>45987.125</v>
      </c>
    </row>
    <row r="332" spans="54:55" x14ac:dyDescent="0.3">
      <c r="BB332" s="20">
        <v>45988.5</v>
      </c>
      <c r="BC332" s="20">
        <v>45988.125</v>
      </c>
    </row>
    <row r="333" spans="54:55" x14ac:dyDescent="0.3">
      <c r="BB333" s="20">
        <v>45989.5</v>
      </c>
      <c r="BC333" s="20">
        <v>45989.125</v>
      </c>
    </row>
    <row r="334" spans="54:55" x14ac:dyDescent="0.3">
      <c r="BB334" s="20">
        <v>45990.5</v>
      </c>
      <c r="BC334" s="20">
        <v>45990.125</v>
      </c>
    </row>
    <row r="335" spans="54:55" x14ac:dyDescent="0.3">
      <c r="BB335" s="20">
        <v>45991.5</v>
      </c>
      <c r="BC335" s="20">
        <v>45991.125</v>
      </c>
    </row>
    <row r="336" spans="54:55" x14ac:dyDescent="0.3">
      <c r="BB336" s="20">
        <v>45992.5</v>
      </c>
      <c r="BC336" s="20">
        <v>45992.125</v>
      </c>
    </row>
    <row r="337" spans="54:55" x14ac:dyDescent="0.3">
      <c r="BB337" s="20">
        <v>45993.5</v>
      </c>
      <c r="BC337" s="20">
        <v>45993.125</v>
      </c>
    </row>
    <row r="338" spans="54:55" x14ac:dyDescent="0.3">
      <c r="BB338" s="20">
        <v>45994.5</v>
      </c>
      <c r="BC338" s="20">
        <v>45994.125</v>
      </c>
    </row>
    <row r="339" spans="54:55" x14ac:dyDescent="0.3">
      <c r="BB339" s="20">
        <v>45995.5</v>
      </c>
      <c r="BC339" s="20">
        <v>45995.125</v>
      </c>
    </row>
    <row r="340" spans="54:55" x14ac:dyDescent="0.3">
      <c r="BB340" s="20">
        <v>45996.5</v>
      </c>
      <c r="BC340" s="20">
        <v>45996.125</v>
      </c>
    </row>
    <row r="341" spans="54:55" x14ac:dyDescent="0.3">
      <c r="BB341" s="20">
        <v>45997.5</v>
      </c>
      <c r="BC341" s="20">
        <v>45997.125</v>
      </c>
    </row>
    <row r="342" spans="54:55" x14ac:dyDescent="0.3">
      <c r="BB342" s="20">
        <v>45998.5</v>
      </c>
      <c r="BC342" s="20">
        <v>45998.125</v>
      </c>
    </row>
    <row r="343" spans="54:55" x14ac:dyDescent="0.3">
      <c r="BB343" s="20">
        <v>45999.5</v>
      </c>
      <c r="BC343" s="20">
        <v>45999.125</v>
      </c>
    </row>
    <row r="344" spans="54:55" x14ac:dyDescent="0.3">
      <c r="BB344" s="20">
        <v>46000.5</v>
      </c>
      <c r="BC344" s="20">
        <v>46000.125</v>
      </c>
    </row>
    <row r="345" spans="54:55" x14ac:dyDescent="0.3">
      <c r="BB345" s="20">
        <v>46001.5</v>
      </c>
      <c r="BC345" s="20">
        <v>46001.125</v>
      </c>
    </row>
    <row r="346" spans="54:55" x14ac:dyDescent="0.3">
      <c r="BB346" s="20">
        <v>46002.5</v>
      </c>
      <c r="BC346" s="20">
        <v>46002.125</v>
      </c>
    </row>
    <row r="347" spans="54:55" x14ac:dyDescent="0.3">
      <c r="BB347" s="20">
        <v>46003.5</v>
      </c>
      <c r="BC347" s="20">
        <v>46003.125</v>
      </c>
    </row>
    <row r="348" spans="54:55" x14ac:dyDescent="0.3">
      <c r="BB348" s="20">
        <v>46004.5</v>
      </c>
      <c r="BC348" s="20">
        <v>46004.125</v>
      </c>
    </row>
    <row r="349" spans="54:55" x14ac:dyDescent="0.3">
      <c r="BB349" s="20">
        <v>46005.5</v>
      </c>
      <c r="BC349" s="20">
        <v>46005.125</v>
      </c>
    </row>
    <row r="350" spans="54:55" x14ac:dyDescent="0.3">
      <c r="BB350" s="20">
        <v>46006.5</v>
      </c>
      <c r="BC350" s="20">
        <v>46006.125</v>
      </c>
    </row>
    <row r="351" spans="54:55" x14ac:dyDescent="0.3">
      <c r="BB351" s="20">
        <v>46007.5</v>
      </c>
      <c r="BC351" s="20">
        <v>46007.125</v>
      </c>
    </row>
    <row r="352" spans="54:55" x14ac:dyDescent="0.3">
      <c r="BB352" s="20">
        <v>46008.5</v>
      </c>
      <c r="BC352" s="20">
        <v>46008.125</v>
      </c>
    </row>
    <row r="353" spans="54:55" x14ac:dyDescent="0.3">
      <c r="BB353" s="20">
        <v>46009.5</v>
      </c>
      <c r="BC353" s="20">
        <v>46009.125</v>
      </c>
    </row>
    <row r="354" spans="54:55" x14ac:dyDescent="0.3">
      <c r="BB354" s="20">
        <v>46010.5</v>
      </c>
      <c r="BC354" s="20">
        <v>46010.125</v>
      </c>
    </row>
    <row r="355" spans="54:55" x14ac:dyDescent="0.3">
      <c r="BB355" s="20">
        <v>46011.5</v>
      </c>
      <c r="BC355" s="20">
        <v>46011.125</v>
      </c>
    </row>
    <row r="356" spans="54:55" x14ac:dyDescent="0.3">
      <c r="BB356" s="20">
        <v>46012.5</v>
      </c>
      <c r="BC356" s="20">
        <v>46012.125</v>
      </c>
    </row>
    <row r="357" spans="54:55" x14ac:dyDescent="0.3">
      <c r="BB357" s="20">
        <v>46013.5</v>
      </c>
      <c r="BC357" s="20">
        <v>46013.125</v>
      </c>
    </row>
    <row r="358" spans="54:55" x14ac:dyDescent="0.3">
      <c r="BB358" s="20">
        <v>46014.5</v>
      </c>
      <c r="BC358" s="20">
        <v>46014.125</v>
      </c>
    </row>
    <row r="359" spans="54:55" x14ac:dyDescent="0.3">
      <c r="BB359" s="20">
        <v>46015.5</v>
      </c>
      <c r="BC359" s="20">
        <v>46015.125</v>
      </c>
    </row>
    <row r="360" spans="54:55" x14ac:dyDescent="0.3">
      <c r="BB360" s="20">
        <v>46016.5</v>
      </c>
      <c r="BC360" s="20">
        <v>46016.125</v>
      </c>
    </row>
    <row r="361" spans="54:55" x14ac:dyDescent="0.3">
      <c r="BB361" s="20">
        <v>46017.5</v>
      </c>
      <c r="BC361" s="20">
        <v>46017.125</v>
      </c>
    </row>
    <row r="362" spans="54:55" x14ac:dyDescent="0.3">
      <c r="BB362" s="20">
        <v>46018.5</v>
      </c>
      <c r="BC362" s="20">
        <v>46018.125</v>
      </c>
    </row>
    <row r="363" spans="54:55" x14ac:dyDescent="0.3">
      <c r="BB363" s="20">
        <v>46019.5</v>
      </c>
      <c r="BC363" s="20">
        <v>46019.125</v>
      </c>
    </row>
    <row r="364" spans="54:55" x14ac:dyDescent="0.3">
      <c r="BB364" s="20">
        <v>46020.5</v>
      </c>
      <c r="BC364" s="20">
        <v>46020.125</v>
      </c>
    </row>
    <row r="365" spans="54:55" x14ac:dyDescent="0.3">
      <c r="BB365" s="20">
        <v>46021.5</v>
      </c>
      <c r="BC365" s="20">
        <v>46021.125</v>
      </c>
    </row>
    <row r="366" spans="54:55" x14ac:dyDescent="0.3">
      <c r="BB366" s="20">
        <v>46022.5</v>
      </c>
      <c r="BC366" s="20">
        <v>46022.125</v>
      </c>
    </row>
  </sheetData>
  <autoFilter ref="A1:N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/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532</v>
      </c>
      <c r="D1" t="s">
        <v>22</v>
      </c>
      <c r="E1" t="s">
        <v>533</v>
      </c>
    </row>
    <row r="2" spans="1:5" x14ac:dyDescent="0.3">
      <c r="A2">
        <v>122</v>
      </c>
      <c r="B2" t="s">
        <v>23</v>
      </c>
      <c r="C2" s="20">
        <v>45666</v>
      </c>
      <c r="D2">
        <v>970</v>
      </c>
      <c r="E2" t="s">
        <v>534</v>
      </c>
    </row>
    <row r="3" spans="1:5" x14ac:dyDescent="0.3">
      <c r="A3">
        <v>122</v>
      </c>
      <c r="B3" t="s">
        <v>23</v>
      </c>
      <c r="C3" s="20">
        <v>45667</v>
      </c>
      <c r="D3">
        <v>1630</v>
      </c>
      <c r="E3" t="s">
        <v>535</v>
      </c>
    </row>
    <row r="4" spans="1:5" x14ac:dyDescent="0.3">
      <c r="A4">
        <v>122</v>
      </c>
      <c r="B4" t="s">
        <v>23</v>
      </c>
      <c r="C4" s="20">
        <v>45670</v>
      </c>
      <c r="D4">
        <v>2557</v>
      </c>
      <c r="E4" t="s">
        <v>535</v>
      </c>
    </row>
    <row r="5" spans="1:5" x14ac:dyDescent="0.3">
      <c r="A5">
        <v>122</v>
      </c>
      <c r="B5" t="s">
        <v>23</v>
      </c>
      <c r="C5" s="20">
        <v>45674</v>
      </c>
      <c r="D5">
        <v>2675</v>
      </c>
      <c r="E5" t="s">
        <v>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>
        <v>15235</v>
      </c>
      <c r="B2">
        <v>122</v>
      </c>
      <c r="C2" t="s">
        <v>23</v>
      </c>
      <c r="D2" t="s">
        <v>24</v>
      </c>
      <c r="E2" s="20">
        <v>45675</v>
      </c>
      <c r="F2" s="20">
        <v>45674</v>
      </c>
      <c r="G2">
        <v>-13.92</v>
      </c>
    </row>
    <row r="3" spans="1:7" x14ac:dyDescent="0.3">
      <c r="A3">
        <v>15234</v>
      </c>
      <c r="B3">
        <v>122</v>
      </c>
      <c r="C3" t="s">
        <v>23</v>
      </c>
      <c r="D3" t="s">
        <v>25</v>
      </c>
      <c r="E3" s="20">
        <v>45675</v>
      </c>
      <c r="F3" s="20">
        <v>45674</v>
      </c>
      <c r="G3">
        <v>13917.72</v>
      </c>
    </row>
    <row r="4" spans="1:7" x14ac:dyDescent="0.3">
      <c r="A4">
        <v>15237</v>
      </c>
      <c r="B4">
        <v>122</v>
      </c>
      <c r="C4" t="s">
        <v>23</v>
      </c>
      <c r="D4" t="s">
        <v>26</v>
      </c>
      <c r="E4" s="20">
        <v>45675</v>
      </c>
      <c r="F4" s="20">
        <v>45675</v>
      </c>
      <c r="G4">
        <v>658.14</v>
      </c>
    </row>
    <row r="5" spans="1:7" x14ac:dyDescent="0.3">
      <c r="A5">
        <v>15238</v>
      </c>
      <c r="B5">
        <v>122</v>
      </c>
      <c r="C5" t="s">
        <v>23</v>
      </c>
      <c r="D5" t="s">
        <v>27</v>
      </c>
      <c r="E5" s="20">
        <v>45675</v>
      </c>
      <c r="F5" s="20">
        <v>45675</v>
      </c>
      <c r="G5">
        <v>3912.65</v>
      </c>
    </row>
    <row r="6" spans="1:7" x14ac:dyDescent="0.3">
      <c r="A6">
        <v>15233</v>
      </c>
      <c r="B6">
        <v>122</v>
      </c>
      <c r="C6" t="s">
        <v>23</v>
      </c>
      <c r="D6" t="s">
        <v>28</v>
      </c>
      <c r="E6" s="20">
        <v>45675</v>
      </c>
      <c r="F6" s="20">
        <v>45644</v>
      </c>
      <c r="G6">
        <v>19826.78</v>
      </c>
    </row>
    <row r="7" spans="1:7" x14ac:dyDescent="0.3">
      <c r="A7">
        <v>15236</v>
      </c>
      <c r="B7">
        <v>122</v>
      </c>
      <c r="C7" t="s">
        <v>23</v>
      </c>
      <c r="D7" t="s">
        <v>29</v>
      </c>
      <c r="E7" s="20">
        <v>45675</v>
      </c>
      <c r="F7" s="20">
        <v>45674</v>
      </c>
      <c r="G7">
        <v>-362.88</v>
      </c>
    </row>
    <row r="8" spans="1:7" x14ac:dyDescent="0.3">
      <c r="A8">
        <v>15232</v>
      </c>
      <c r="B8">
        <v>122</v>
      </c>
      <c r="C8" t="s">
        <v>23</v>
      </c>
      <c r="D8" t="s">
        <v>30</v>
      </c>
      <c r="E8" s="20">
        <v>45675</v>
      </c>
      <c r="F8" s="20">
        <v>45675</v>
      </c>
      <c r="G8">
        <v>175654.7</v>
      </c>
    </row>
    <row r="9" spans="1:7" x14ac:dyDescent="0.3">
      <c r="A9">
        <v>15142</v>
      </c>
      <c r="B9">
        <v>122</v>
      </c>
      <c r="C9" t="s">
        <v>23</v>
      </c>
      <c r="D9" t="s">
        <v>29</v>
      </c>
      <c r="E9" s="20">
        <v>45674</v>
      </c>
      <c r="F9" s="20">
        <v>45673</v>
      </c>
      <c r="G9">
        <v>-252</v>
      </c>
    </row>
    <row r="10" spans="1:7" x14ac:dyDescent="0.3">
      <c r="A10">
        <v>15144</v>
      </c>
      <c r="B10">
        <v>122</v>
      </c>
      <c r="C10" t="s">
        <v>23</v>
      </c>
      <c r="D10" t="s">
        <v>27</v>
      </c>
      <c r="E10" s="20">
        <v>45674</v>
      </c>
      <c r="F10" s="20">
        <v>45674</v>
      </c>
      <c r="G10">
        <v>2384.37</v>
      </c>
    </row>
    <row r="11" spans="1:7" x14ac:dyDescent="0.3">
      <c r="A11">
        <v>15143</v>
      </c>
      <c r="B11">
        <v>122</v>
      </c>
      <c r="C11" t="s">
        <v>23</v>
      </c>
      <c r="D11" t="s">
        <v>26</v>
      </c>
      <c r="E11" s="20">
        <v>45674</v>
      </c>
      <c r="F11" s="20">
        <v>45674</v>
      </c>
      <c r="G11">
        <v>247.04</v>
      </c>
    </row>
    <row r="12" spans="1:7" x14ac:dyDescent="0.3">
      <c r="A12">
        <v>15141</v>
      </c>
      <c r="B12">
        <v>122</v>
      </c>
      <c r="C12" t="s">
        <v>23</v>
      </c>
      <c r="D12" t="s">
        <v>25</v>
      </c>
      <c r="E12" s="20">
        <v>45674</v>
      </c>
      <c r="F12" s="20">
        <v>45673</v>
      </c>
      <c r="G12">
        <v>7137.82</v>
      </c>
    </row>
    <row r="13" spans="1:7" x14ac:dyDescent="0.3">
      <c r="A13">
        <v>15140</v>
      </c>
      <c r="B13">
        <v>122</v>
      </c>
      <c r="C13" t="s">
        <v>23</v>
      </c>
      <c r="D13" t="s">
        <v>28</v>
      </c>
      <c r="E13" s="20">
        <v>45674</v>
      </c>
      <c r="F13" s="20">
        <v>45643</v>
      </c>
      <c r="G13">
        <v>36948.879999999997</v>
      </c>
    </row>
    <row r="14" spans="1:7" x14ac:dyDescent="0.3">
      <c r="A14">
        <v>15139</v>
      </c>
      <c r="B14">
        <v>122</v>
      </c>
      <c r="C14" t="s">
        <v>23</v>
      </c>
      <c r="D14" t="s">
        <v>30</v>
      </c>
      <c r="E14" s="20">
        <v>45674</v>
      </c>
      <c r="F14" s="20">
        <v>45674</v>
      </c>
      <c r="G14">
        <v>129188.59</v>
      </c>
    </row>
    <row r="15" spans="1:7" x14ac:dyDescent="0.3">
      <c r="A15">
        <v>15037</v>
      </c>
      <c r="B15">
        <v>122</v>
      </c>
      <c r="C15" t="s">
        <v>23</v>
      </c>
      <c r="D15" t="s">
        <v>30</v>
      </c>
      <c r="E15" s="20">
        <v>45673</v>
      </c>
      <c r="F15" s="20">
        <v>45673</v>
      </c>
      <c r="G15">
        <v>91143.59</v>
      </c>
    </row>
    <row r="16" spans="1:7" x14ac:dyDescent="0.3">
      <c r="A16">
        <v>15038</v>
      </c>
      <c r="B16">
        <v>122</v>
      </c>
      <c r="C16" t="s">
        <v>23</v>
      </c>
      <c r="D16" t="s">
        <v>31</v>
      </c>
      <c r="E16" s="20">
        <v>45673</v>
      </c>
      <c r="F16" s="20">
        <v>45642</v>
      </c>
      <c r="G16">
        <v>21500.400000000001</v>
      </c>
    </row>
    <row r="17" spans="1:7" x14ac:dyDescent="0.3">
      <c r="A17">
        <v>15042</v>
      </c>
      <c r="B17">
        <v>122</v>
      </c>
      <c r="C17" t="s">
        <v>23</v>
      </c>
      <c r="D17" t="s">
        <v>27</v>
      </c>
      <c r="E17" s="20">
        <v>45673</v>
      </c>
      <c r="F17" s="20">
        <v>45673</v>
      </c>
      <c r="G17">
        <v>2029.36</v>
      </c>
    </row>
    <row r="18" spans="1:7" x14ac:dyDescent="0.3">
      <c r="A18">
        <v>15041</v>
      </c>
      <c r="B18">
        <v>122</v>
      </c>
      <c r="C18" t="s">
        <v>23</v>
      </c>
      <c r="D18" t="s">
        <v>29</v>
      </c>
      <c r="E18" s="20">
        <v>45673</v>
      </c>
      <c r="F18" s="20">
        <v>45672</v>
      </c>
      <c r="G18">
        <v>-281.42</v>
      </c>
    </row>
    <row r="19" spans="1:7" x14ac:dyDescent="0.3">
      <c r="A19">
        <v>15040</v>
      </c>
      <c r="B19">
        <v>122</v>
      </c>
      <c r="C19" t="s">
        <v>23</v>
      </c>
      <c r="D19" t="s">
        <v>25</v>
      </c>
      <c r="E19" s="20">
        <v>45673</v>
      </c>
      <c r="F19" s="20">
        <v>45672</v>
      </c>
      <c r="G19">
        <v>7877.18</v>
      </c>
    </row>
    <row r="20" spans="1:7" x14ac:dyDescent="0.3">
      <c r="A20">
        <v>15039</v>
      </c>
      <c r="B20">
        <v>122</v>
      </c>
      <c r="C20" t="s">
        <v>23</v>
      </c>
      <c r="D20" t="s">
        <v>28</v>
      </c>
      <c r="E20" s="20">
        <v>45673</v>
      </c>
      <c r="F20" s="20">
        <v>45642</v>
      </c>
      <c r="G20">
        <v>6919.48</v>
      </c>
    </row>
    <row r="21" spans="1:7" x14ac:dyDescent="0.3">
      <c r="A21">
        <v>14937</v>
      </c>
      <c r="B21">
        <v>122</v>
      </c>
      <c r="C21" t="s">
        <v>23</v>
      </c>
      <c r="D21" t="s">
        <v>28</v>
      </c>
      <c r="E21" s="20">
        <v>45672</v>
      </c>
      <c r="F21" s="20">
        <v>45641</v>
      </c>
      <c r="G21">
        <v>9834.7199999999993</v>
      </c>
    </row>
    <row r="22" spans="1:7" x14ac:dyDescent="0.3">
      <c r="A22">
        <v>14940</v>
      </c>
      <c r="B22">
        <v>122</v>
      </c>
      <c r="C22" t="s">
        <v>23</v>
      </c>
      <c r="D22" t="s">
        <v>27</v>
      </c>
      <c r="E22" s="20">
        <v>45672</v>
      </c>
      <c r="F22" s="20">
        <v>45672</v>
      </c>
      <c r="G22">
        <v>1920.94</v>
      </c>
    </row>
    <row r="23" spans="1:7" x14ac:dyDescent="0.3">
      <c r="A23">
        <v>14939</v>
      </c>
      <c r="B23">
        <v>122</v>
      </c>
      <c r="C23" t="s">
        <v>23</v>
      </c>
      <c r="D23" t="s">
        <v>29</v>
      </c>
      <c r="E23" s="20">
        <v>45672</v>
      </c>
      <c r="F23" s="20">
        <v>45671</v>
      </c>
      <c r="G23">
        <v>-216.23</v>
      </c>
    </row>
    <row r="24" spans="1:7" x14ac:dyDescent="0.3">
      <c r="A24">
        <v>14936</v>
      </c>
      <c r="B24">
        <v>122</v>
      </c>
      <c r="C24" t="s">
        <v>23</v>
      </c>
      <c r="D24" t="s">
        <v>30</v>
      </c>
      <c r="E24" s="20">
        <v>45672</v>
      </c>
      <c r="F24" s="20">
        <v>45672</v>
      </c>
      <c r="G24">
        <v>74255.81</v>
      </c>
    </row>
    <row r="25" spans="1:7" x14ac:dyDescent="0.3">
      <c r="A25">
        <v>14938</v>
      </c>
      <c r="B25">
        <v>122</v>
      </c>
      <c r="C25" t="s">
        <v>23</v>
      </c>
      <c r="D25" t="s">
        <v>25</v>
      </c>
      <c r="E25" s="20">
        <v>45672</v>
      </c>
      <c r="F25" s="20">
        <v>45671</v>
      </c>
      <c r="G25">
        <v>5348.35</v>
      </c>
    </row>
    <row r="26" spans="1:7" x14ac:dyDescent="0.3">
      <c r="A26">
        <v>14833</v>
      </c>
      <c r="B26">
        <v>122</v>
      </c>
      <c r="C26" t="s">
        <v>23</v>
      </c>
      <c r="D26" t="s">
        <v>30</v>
      </c>
      <c r="E26" s="20">
        <v>45671</v>
      </c>
      <c r="F26" s="20">
        <v>45671</v>
      </c>
      <c r="G26">
        <v>0</v>
      </c>
    </row>
    <row r="27" spans="1:7" x14ac:dyDescent="0.3">
      <c r="A27">
        <v>14834</v>
      </c>
      <c r="B27">
        <v>122</v>
      </c>
      <c r="C27" t="s">
        <v>23</v>
      </c>
      <c r="D27" t="s">
        <v>31</v>
      </c>
      <c r="E27" s="20">
        <v>45671</v>
      </c>
      <c r="F27" s="20">
        <v>45640</v>
      </c>
      <c r="G27">
        <v>13776</v>
      </c>
    </row>
    <row r="28" spans="1:7" x14ac:dyDescent="0.3">
      <c r="A28">
        <v>14836</v>
      </c>
      <c r="B28">
        <v>122</v>
      </c>
      <c r="C28" t="s">
        <v>23</v>
      </c>
      <c r="D28" t="s">
        <v>32</v>
      </c>
      <c r="E28" s="20">
        <v>45671</v>
      </c>
      <c r="F28" s="20">
        <v>45640</v>
      </c>
      <c r="G28">
        <v>0.96</v>
      </c>
    </row>
    <row r="29" spans="1:7" x14ac:dyDescent="0.3">
      <c r="A29">
        <v>14837</v>
      </c>
      <c r="B29">
        <v>122</v>
      </c>
      <c r="C29" t="s">
        <v>23</v>
      </c>
      <c r="D29" t="s">
        <v>27</v>
      </c>
      <c r="E29" s="20">
        <v>45671</v>
      </c>
      <c r="F29" s="20">
        <v>45671</v>
      </c>
      <c r="G29">
        <v>3962.11</v>
      </c>
    </row>
    <row r="30" spans="1:7" x14ac:dyDescent="0.3">
      <c r="A30">
        <v>14835</v>
      </c>
      <c r="B30">
        <v>122</v>
      </c>
      <c r="C30" t="s">
        <v>23</v>
      </c>
      <c r="D30" t="s">
        <v>28</v>
      </c>
      <c r="E30" s="20">
        <v>45671</v>
      </c>
      <c r="F30" s="20">
        <v>45640</v>
      </c>
      <c r="G30">
        <v>56516.74</v>
      </c>
    </row>
    <row r="31" spans="1:7" x14ac:dyDescent="0.3">
      <c r="A31">
        <v>14738</v>
      </c>
      <c r="B31">
        <v>122</v>
      </c>
      <c r="C31" t="s">
        <v>23</v>
      </c>
      <c r="D31" t="s">
        <v>28</v>
      </c>
      <c r="E31" s="20">
        <v>45670</v>
      </c>
      <c r="F31" s="20">
        <v>45639</v>
      </c>
      <c r="G31">
        <v>36528.67</v>
      </c>
    </row>
    <row r="32" spans="1:7" x14ac:dyDescent="0.3">
      <c r="A32">
        <v>14735</v>
      </c>
      <c r="B32">
        <v>122</v>
      </c>
      <c r="C32" t="s">
        <v>23</v>
      </c>
      <c r="D32" t="s">
        <v>30</v>
      </c>
      <c r="E32" s="20">
        <v>45670</v>
      </c>
      <c r="F32" s="20">
        <v>45670</v>
      </c>
      <c r="G32">
        <v>184444.51</v>
      </c>
    </row>
    <row r="33" spans="1:7" x14ac:dyDescent="0.3">
      <c r="A33">
        <v>14736</v>
      </c>
      <c r="B33">
        <v>122</v>
      </c>
      <c r="C33" t="s">
        <v>23</v>
      </c>
      <c r="D33" t="s">
        <v>25</v>
      </c>
      <c r="E33" s="20">
        <v>45670</v>
      </c>
      <c r="F33" s="20">
        <v>45669</v>
      </c>
      <c r="G33">
        <v>2609.3200000000002</v>
      </c>
    </row>
    <row r="34" spans="1:7" x14ac:dyDescent="0.3">
      <c r="A34">
        <v>14737</v>
      </c>
      <c r="B34">
        <v>122</v>
      </c>
      <c r="C34" t="s">
        <v>23</v>
      </c>
      <c r="D34" t="s">
        <v>29</v>
      </c>
      <c r="E34" s="20">
        <v>45670</v>
      </c>
      <c r="F34" s="20">
        <v>45669</v>
      </c>
      <c r="G34">
        <v>-112.16</v>
      </c>
    </row>
    <row r="35" spans="1:7" x14ac:dyDescent="0.3">
      <c r="A35">
        <v>14739</v>
      </c>
      <c r="B35">
        <v>122</v>
      </c>
      <c r="C35" t="s">
        <v>23</v>
      </c>
      <c r="D35" t="s">
        <v>33</v>
      </c>
      <c r="E35" s="20">
        <v>45670</v>
      </c>
      <c r="F35" s="20">
        <v>45670</v>
      </c>
      <c r="G35">
        <v>-223470.34</v>
      </c>
    </row>
    <row r="36" spans="1:7" x14ac:dyDescent="0.3">
      <c r="A36">
        <v>14637</v>
      </c>
      <c r="B36">
        <v>122</v>
      </c>
      <c r="C36" t="s">
        <v>23</v>
      </c>
      <c r="D36" t="s">
        <v>30</v>
      </c>
      <c r="E36" s="20">
        <v>45669</v>
      </c>
      <c r="F36" s="20">
        <v>45669</v>
      </c>
      <c r="G36">
        <v>138253.92000000001</v>
      </c>
    </row>
    <row r="37" spans="1:7" x14ac:dyDescent="0.3">
      <c r="A37">
        <v>14638</v>
      </c>
      <c r="B37">
        <v>122</v>
      </c>
      <c r="C37" t="s">
        <v>23</v>
      </c>
      <c r="D37" t="s">
        <v>28</v>
      </c>
      <c r="E37" s="20">
        <v>45669</v>
      </c>
      <c r="F37" s="20">
        <v>45638</v>
      </c>
      <c r="G37">
        <v>23416.33</v>
      </c>
    </row>
    <row r="38" spans="1:7" x14ac:dyDescent="0.3">
      <c r="A38">
        <v>14639</v>
      </c>
      <c r="B38">
        <v>122</v>
      </c>
      <c r="C38" t="s">
        <v>23</v>
      </c>
      <c r="D38" t="s">
        <v>25</v>
      </c>
      <c r="E38" s="20">
        <v>45669</v>
      </c>
      <c r="F38" s="20">
        <v>45668</v>
      </c>
      <c r="G38">
        <v>22519.16</v>
      </c>
    </row>
    <row r="39" spans="1:7" x14ac:dyDescent="0.3">
      <c r="A39">
        <v>14640</v>
      </c>
      <c r="B39">
        <v>122</v>
      </c>
      <c r="C39" t="s">
        <v>23</v>
      </c>
      <c r="D39" t="s">
        <v>24</v>
      </c>
      <c r="E39" s="20">
        <v>45669</v>
      </c>
      <c r="F39" s="20">
        <v>45668</v>
      </c>
      <c r="G39">
        <v>-17.440000000000001</v>
      </c>
    </row>
    <row r="40" spans="1:7" x14ac:dyDescent="0.3">
      <c r="A40">
        <v>14641</v>
      </c>
      <c r="B40">
        <v>122</v>
      </c>
      <c r="C40" t="s">
        <v>23</v>
      </c>
      <c r="D40" t="s">
        <v>29</v>
      </c>
      <c r="E40" s="20">
        <v>45669</v>
      </c>
      <c r="F40" s="20">
        <v>45668</v>
      </c>
      <c r="G40">
        <v>-643.83000000000004</v>
      </c>
    </row>
    <row r="41" spans="1:7" x14ac:dyDescent="0.3">
      <c r="A41">
        <v>14642</v>
      </c>
      <c r="B41">
        <v>122</v>
      </c>
      <c r="C41" t="s">
        <v>23</v>
      </c>
      <c r="D41" t="s">
        <v>27</v>
      </c>
      <c r="E41" s="20">
        <v>45669</v>
      </c>
      <c r="F41" s="20">
        <v>45669</v>
      </c>
      <c r="G41">
        <v>916.37</v>
      </c>
    </row>
    <row r="42" spans="1:7" x14ac:dyDescent="0.3">
      <c r="A42">
        <v>14555</v>
      </c>
      <c r="B42">
        <v>122</v>
      </c>
      <c r="C42" t="s">
        <v>23</v>
      </c>
      <c r="D42" t="s">
        <v>25</v>
      </c>
      <c r="E42" s="20">
        <v>45668</v>
      </c>
      <c r="F42" s="20">
        <v>45667</v>
      </c>
      <c r="G42">
        <v>15169.03</v>
      </c>
    </row>
    <row r="43" spans="1:7" x14ac:dyDescent="0.3">
      <c r="A43">
        <v>14553</v>
      </c>
      <c r="B43">
        <v>122</v>
      </c>
      <c r="C43" t="s">
        <v>23</v>
      </c>
      <c r="D43" t="s">
        <v>30</v>
      </c>
      <c r="E43" s="20">
        <v>45668</v>
      </c>
      <c r="F43" s="20">
        <v>45668</v>
      </c>
      <c r="G43">
        <v>82161.14</v>
      </c>
    </row>
    <row r="44" spans="1:7" x14ac:dyDescent="0.3">
      <c r="A44">
        <v>14554</v>
      </c>
      <c r="B44">
        <v>122</v>
      </c>
      <c r="C44" t="s">
        <v>23</v>
      </c>
      <c r="D44" t="s">
        <v>28</v>
      </c>
      <c r="E44" s="20">
        <v>45668</v>
      </c>
      <c r="F44" s="20">
        <v>45637</v>
      </c>
      <c r="G44">
        <v>37263.01</v>
      </c>
    </row>
    <row r="45" spans="1:7" x14ac:dyDescent="0.3">
      <c r="A45">
        <v>14556</v>
      </c>
      <c r="B45">
        <v>122</v>
      </c>
      <c r="C45" t="s">
        <v>23</v>
      </c>
      <c r="D45" t="s">
        <v>24</v>
      </c>
      <c r="E45" s="20">
        <v>45668</v>
      </c>
      <c r="F45" s="20">
        <v>45667</v>
      </c>
      <c r="G45">
        <v>-14.56</v>
      </c>
    </row>
    <row r="46" spans="1:7" x14ac:dyDescent="0.3">
      <c r="A46">
        <v>14557</v>
      </c>
      <c r="B46">
        <v>122</v>
      </c>
      <c r="C46" t="s">
        <v>23</v>
      </c>
      <c r="D46" t="s">
        <v>29</v>
      </c>
      <c r="E46" s="20">
        <v>45668</v>
      </c>
      <c r="F46" s="20">
        <v>45667</v>
      </c>
      <c r="G46">
        <v>-402.35</v>
      </c>
    </row>
    <row r="47" spans="1:7" x14ac:dyDescent="0.3">
      <c r="A47">
        <v>14558</v>
      </c>
      <c r="B47">
        <v>122</v>
      </c>
      <c r="C47" t="s">
        <v>23</v>
      </c>
      <c r="D47" t="s">
        <v>27</v>
      </c>
      <c r="E47" s="20">
        <v>45668</v>
      </c>
      <c r="F47" s="20">
        <v>45668</v>
      </c>
      <c r="G47">
        <v>4077.65</v>
      </c>
    </row>
    <row r="48" spans="1:7" x14ac:dyDescent="0.3">
      <c r="A48">
        <v>14465</v>
      </c>
      <c r="B48">
        <v>122</v>
      </c>
      <c r="C48" t="s">
        <v>23</v>
      </c>
      <c r="D48" t="s">
        <v>27</v>
      </c>
      <c r="E48" s="20">
        <v>45667</v>
      </c>
      <c r="F48" s="20">
        <v>45667</v>
      </c>
      <c r="G48">
        <v>2852.43</v>
      </c>
    </row>
    <row r="49" spans="1:7" x14ac:dyDescent="0.3">
      <c r="A49">
        <v>14464</v>
      </c>
      <c r="B49">
        <v>122</v>
      </c>
      <c r="C49" t="s">
        <v>23</v>
      </c>
      <c r="D49" t="s">
        <v>29</v>
      </c>
      <c r="E49" s="20">
        <v>45667</v>
      </c>
      <c r="F49" s="20">
        <v>45666</v>
      </c>
      <c r="G49">
        <v>-289.87</v>
      </c>
    </row>
    <row r="50" spans="1:7" x14ac:dyDescent="0.3">
      <c r="A50">
        <v>14463</v>
      </c>
      <c r="B50">
        <v>122</v>
      </c>
      <c r="C50" t="s">
        <v>23</v>
      </c>
      <c r="D50" t="s">
        <v>24</v>
      </c>
      <c r="E50" s="20">
        <v>45667</v>
      </c>
      <c r="F50" s="20">
        <v>45666</v>
      </c>
      <c r="G50">
        <v>-0.16</v>
      </c>
    </row>
    <row r="51" spans="1:7" x14ac:dyDescent="0.3">
      <c r="A51">
        <v>14462</v>
      </c>
      <c r="B51">
        <v>122</v>
      </c>
      <c r="C51" t="s">
        <v>23</v>
      </c>
      <c r="D51" t="s">
        <v>25</v>
      </c>
      <c r="E51" s="20">
        <v>45667</v>
      </c>
      <c r="F51" s="20">
        <v>45666</v>
      </c>
      <c r="G51">
        <v>9580.91</v>
      </c>
    </row>
    <row r="52" spans="1:7" x14ac:dyDescent="0.3">
      <c r="A52">
        <v>14461</v>
      </c>
      <c r="B52">
        <v>122</v>
      </c>
      <c r="C52" t="s">
        <v>23</v>
      </c>
      <c r="D52" t="s">
        <v>28</v>
      </c>
      <c r="E52" s="20">
        <v>45667</v>
      </c>
      <c r="F52" s="20">
        <v>45636</v>
      </c>
      <c r="G52">
        <v>27764.94</v>
      </c>
    </row>
    <row r="53" spans="1:7" x14ac:dyDescent="0.3">
      <c r="A53">
        <v>14460</v>
      </c>
      <c r="B53">
        <v>122</v>
      </c>
      <c r="C53" t="s">
        <v>23</v>
      </c>
      <c r="D53" t="s">
        <v>30</v>
      </c>
      <c r="E53" s="20">
        <v>45667</v>
      </c>
      <c r="F53" s="20">
        <v>45667</v>
      </c>
      <c r="G53">
        <v>42252.89</v>
      </c>
    </row>
    <row r="54" spans="1:7" x14ac:dyDescent="0.3">
      <c r="A54">
        <v>14365</v>
      </c>
      <c r="B54">
        <v>122</v>
      </c>
      <c r="C54" t="s">
        <v>23</v>
      </c>
      <c r="D54" t="s">
        <v>25</v>
      </c>
      <c r="E54" s="20">
        <v>45666</v>
      </c>
      <c r="F54" s="20">
        <v>45665</v>
      </c>
      <c r="G54">
        <v>6978.63</v>
      </c>
    </row>
    <row r="55" spans="1:7" x14ac:dyDescent="0.3">
      <c r="A55">
        <v>14366</v>
      </c>
      <c r="B55">
        <v>122</v>
      </c>
      <c r="C55" t="s">
        <v>23</v>
      </c>
      <c r="D55" t="s">
        <v>29</v>
      </c>
      <c r="E55" s="20">
        <v>45666</v>
      </c>
      <c r="F55" s="20">
        <v>45665</v>
      </c>
      <c r="G55">
        <v>-219.69</v>
      </c>
    </row>
    <row r="56" spans="1:7" x14ac:dyDescent="0.3">
      <c r="A56">
        <v>14367</v>
      </c>
      <c r="B56">
        <v>122</v>
      </c>
      <c r="C56" t="s">
        <v>23</v>
      </c>
      <c r="D56" t="s">
        <v>27</v>
      </c>
      <c r="E56" s="20">
        <v>45666</v>
      </c>
      <c r="F56" s="20">
        <v>45666</v>
      </c>
      <c r="G56">
        <v>1976.9</v>
      </c>
    </row>
    <row r="57" spans="1:7" x14ac:dyDescent="0.3">
      <c r="A57">
        <v>14364</v>
      </c>
      <c r="B57">
        <v>122</v>
      </c>
      <c r="C57" t="s">
        <v>23</v>
      </c>
      <c r="D57" t="s">
        <v>30</v>
      </c>
      <c r="E57" s="20">
        <v>45666</v>
      </c>
      <c r="F57" s="20">
        <v>45666</v>
      </c>
      <c r="G57">
        <v>33517.050000000003</v>
      </c>
    </row>
    <row r="58" spans="1:7" x14ac:dyDescent="0.3">
      <c r="A58">
        <v>14273</v>
      </c>
      <c r="B58">
        <v>122</v>
      </c>
      <c r="C58" t="s">
        <v>23</v>
      </c>
      <c r="D58" t="s">
        <v>27</v>
      </c>
      <c r="E58" s="20">
        <v>45665</v>
      </c>
      <c r="F58" s="20">
        <v>45665</v>
      </c>
      <c r="G58">
        <v>479.44</v>
      </c>
    </row>
    <row r="59" spans="1:7" x14ac:dyDescent="0.3">
      <c r="A59">
        <v>14268</v>
      </c>
      <c r="B59">
        <v>122</v>
      </c>
      <c r="C59" t="s">
        <v>23</v>
      </c>
      <c r="D59" t="s">
        <v>30</v>
      </c>
      <c r="E59" s="20">
        <v>45665</v>
      </c>
      <c r="F59" s="20">
        <v>45665</v>
      </c>
      <c r="G59">
        <v>13757.79</v>
      </c>
    </row>
    <row r="60" spans="1:7" x14ac:dyDescent="0.3">
      <c r="A60">
        <v>14269</v>
      </c>
      <c r="B60">
        <v>122</v>
      </c>
      <c r="C60" t="s">
        <v>23</v>
      </c>
      <c r="D60" t="s">
        <v>28</v>
      </c>
      <c r="E60" s="20">
        <v>45665</v>
      </c>
      <c r="F60" s="20">
        <v>45634</v>
      </c>
      <c r="G60">
        <v>10618.56</v>
      </c>
    </row>
    <row r="61" spans="1:7" x14ac:dyDescent="0.3">
      <c r="A61">
        <v>14270</v>
      </c>
      <c r="B61">
        <v>122</v>
      </c>
      <c r="C61" t="s">
        <v>23</v>
      </c>
      <c r="D61" t="s">
        <v>32</v>
      </c>
      <c r="E61" s="20">
        <v>45665</v>
      </c>
      <c r="F61" s="20">
        <v>45634</v>
      </c>
      <c r="G61">
        <v>79.599999999999994</v>
      </c>
    </row>
    <row r="62" spans="1:7" x14ac:dyDescent="0.3">
      <c r="A62">
        <v>14271</v>
      </c>
      <c r="B62">
        <v>122</v>
      </c>
      <c r="C62" t="s">
        <v>23</v>
      </c>
      <c r="D62" t="s">
        <v>25</v>
      </c>
      <c r="E62" s="20">
        <v>45665</v>
      </c>
      <c r="F62" s="20">
        <v>45664</v>
      </c>
      <c r="G62">
        <v>8802.19</v>
      </c>
    </row>
    <row r="63" spans="1:7" x14ac:dyDescent="0.3">
      <c r="A63">
        <v>14272</v>
      </c>
      <c r="B63">
        <v>122</v>
      </c>
      <c r="C63" t="s">
        <v>23</v>
      </c>
      <c r="D63" t="s">
        <v>29</v>
      </c>
      <c r="E63" s="20">
        <v>45665</v>
      </c>
      <c r="F63" s="20">
        <v>45664</v>
      </c>
      <c r="G63">
        <v>-220.53</v>
      </c>
    </row>
    <row r="64" spans="1:7" x14ac:dyDescent="0.3">
      <c r="A64">
        <v>14177</v>
      </c>
      <c r="B64">
        <v>122</v>
      </c>
      <c r="C64" t="s">
        <v>23</v>
      </c>
      <c r="D64" t="s">
        <v>27</v>
      </c>
      <c r="E64" s="20">
        <v>45664</v>
      </c>
      <c r="F64" s="20">
        <v>45664</v>
      </c>
      <c r="G64">
        <v>1227.95</v>
      </c>
    </row>
    <row r="65" spans="1:7" x14ac:dyDescent="0.3">
      <c r="A65">
        <v>14175</v>
      </c>
      <c r="B65">
        <v>122</v>
      </c>
      <c r="C65" t="s">
        <v>23</v>
      </c>
      <c r="D65" t="s">
        <v>30</v>
      </c>
      <c r="E65" s="20">
        <v>45664</v>
      </c>
      <c r="F65" s="20">
        <v>45664</v>
      </c>
      <c r="G65">
        <v>0</v>
      </c>
    </row>
    <row r="66" spans="1:7" x14ac:dyDescent="0.3">
      <c r="A66">
        <v>14176</v>
      </c>
      <c r="B66">
        <v>122</v>
      </c>
      <c r="C66" t="s">
        <v>23</v>
      </c>
      <c r="D66" t="s">
        <v>28</v>
      </c>
      <c r="E66" s="20">
        <v>45664</v>
      </c>
      <c r="F66" s="20">
        <v>45633</v>
      </c>
      <c r="G66">
        <v>12529.84</v>
      </c>
    </row>
    <row r="67" spans="1:7" x14ac:dyDescent="0.3">
      <c r="A67">
        <v>14085</v>
      </c>
      <c r="B67">
        <v>122</v>
      </c>
      <c r="C67" t="s">
        <v>23</v>
      </c>
      <c r="D67" t="s">
        <v>30</v>
      </c>
      <c r="E67" s="20">
        <v>45663</v>
      </c>
      <c r="F67" s="20">
        <v>45663</v>
      </c>
      <c r="G67">
        <v>110067.07</v>
      </c>
    </row>
    <row r="68" spans="1:7" x14ac:dyDescent="0.3">
      <c r="A68">
        <v>14086</v>
      </c>
      <c r="B68">
        <v>122</v>
      </c>
      <c r="C68" t="s">
        <v>23</v>
      </c>
      <c r="D68" t="s">
        <v>28</v>
      </c>
      <c r="E68" s="20">
        <v>45663</v>
      </c>
      <c r="F68" s="20">
        <v>45632</v>
      </c>
      <c r="G68">
        <v>37021.83</v>
      </c>
    </row>
    <row r="69" spans="1:7" x14ac:dyDescent="0.3">
      <c r="A69">
        <v>14087</v>
      </c>
      <c r="B69">
        <v>122</v>
      </c>
      <c r="C69" t="s">
        <v>23</v>
      </c>
      <c r="D69" t="s">
        <v>33</v>
      </c>
      <c r="E69" s="20">
        <v>45663</v>
      </c>
      <c r="F69" s="20">
        <v>45663</v>
      </c>
      <c r="G69">
        <v>-147088.9</v>
      </c>
    </row>
    <row r="70" spans="1:7" x14ac:dyDescent="0.3">
      <c r="A70">
        <v>13905</v>
      </c>
      <c r="B70">
        <v>122</v>
      </c>
      <c r="C70" t="s">
        <v>23</v>
      </c>
      <c r="D70" t="s">
        <v>30</v>
      </c>
      <c r="E70" s="20">
        <v>45662</v>
      </c>
      <c r="F70" s="20">
        <v>45662</v>
      </c>
      <c r="G70">
        <v>89588.2</v>
      </c>
    </row>
    <row r="71" spans="1:7" x14ac:dyDescent="0.3">
      <c r="A71">
        <v>13906</v>
      </c>
      <c r="B71">
        <v>122</v>
      </c>
      <c r="C71" t="s">
        <v>23</v>
      </c>
      <c r="D71" t="s">
        <v>28</v>
      </c>
      <c r="E71" s="20">
        <v>45662</v>
      </c>
      <c r="F71" s="20">
        <v>45631</v>
      </c>
      <c r="G71">
        <v>20478.87</v>
      </c>
    </row>
    <row r="72" spans="1:7" x14ac:dyDescent="0.3">
      <c r="A72">
        <v>13773</v>
      </c>
      <c r="B72">
        <v>122</v>
      </c>
      <c r="C72" t="s">
        <v>23</v>
      </c>
      <c r="D72" t="s">
        <v>28</v>
      </c>
      <c r="E72" s="20">
        <v>45661</v>
      </c>
      <c r="F72" s="20">
        <v>45630</v>
      </c>
      <c r="G72">
        <v>22513.41</v>
      </c>
    </row>
    <row r="73" spans="1:7" x14ac:dyDescent="0.3">
      <c r="A73">
        <v>13772</v>
      </c>
      <c r="B73">
        <v>122</v>
      </c>
      <c r="C73" t="s">
        <v>23</v>
      </c>
      <c r="D73" t="s">
        <v>30</v>
      </c>
      <c r="E73" s="20">
        <v>45661</v>
      </c>
      <c r="F73" s="20">
        <v>45661</v>
      </c>
      <c r="G73">
        <v>67074.789999999994</v>
      </c>
    </row>
    <row r="74" spans="1:7" x14ac:dyDescent="0.3">
      <c r="A74">
        <v>13771</v>
      </c>
      <c r="B74">
        <v>122</v>
      </c>
      <c r="C74" t="s">
        <v>23</v>
      </c>
      <c r="D74" t="s">
        <v>32</v>
      </c>
      <c r="E74" s="20">
        <v>45660</v>
      </c>
      <c r="F74" s="20">
        <v>45629</v>
      </c>
      <c r="G74">
        <v>79.599999999999994</v>
      </c>
    </row>
    <row r="75" spans="1:7" x14ac:dyDescent="0.3">
      <c r="A75">
        <v>13770</v>
      </c>
      <c r="B75">
        <v>122</v>
      </c>
      <c r="C75" t="s">
        <v>23</v>
      </c>
      <c r="D75" t="s">
        <v>28</v>
      </c>
      <c r="E75" s="20">
        <v>45660</v>
      </c>
      <c r="F75" s="20">
        <v>45629</v>
      </c>
      <c r="G75">
        <v>17302.8</v>
      </c>
    </row>
    <row r="76" spans="1:7" x14ac:dyDescent="0.3">
      <c r="A76">
        <v>13769</v>
      </c>
      <c r="B76">
        <v>122</v>
      </c>
      <c r="C76" t="s">
        <v>23</v>
      </c>
      <c r="D76" t="s">
        <v>30</v>
      </c>
      <c r="E76" s="20">
        <v>45660</v>
      </c>
      <c r="F76" s="20">
        <v>45660</v>
      </c>
      <c r="G76">
        <v>49692.39</v>
      </c>
    </row>
    <row r="77" spans="1:7" x14ac:dyDescent="0.3">
      <c r="A77">
        <v>13768</v>
      </c>
      <c r="B77">
        <v>122</v>
      </c>
      <c r="C77" t="s">
        <v>23</v>
      </c>
      <c r="D77" t="s">
        <v>30</v>
      </c>
      <c r="E77" s="20">
        <v>45659</v>
      </c>
      <c r="F77" s="20">
        <v>45659</v>
      </c>
      <c r="G77">
        <v>49692.39</v>
      </c>
    </row>
    <row r="78" spans="1:7" x14ac:dyDescent="0.3">
      <c r="A78">
        <v>13767</v>
      </c>
      <c r="B78">
        <v>122</v>
      </c>
      <c r="C78" t="s">
        <v>23</v>
      </c>
      <c r="D78" t="s">
        <v>34</v>
      </c>
      <c r="E78" s="20">
        <v>45658</v>
      </c>
      <c r="F78" s="20">
        <v>45658</v>
      </c>
      <c r="G78">
        <v>-340</v>
      </c>
    </row>
    <row r="79" spans="1:7" x14ac:dyDescent="0.3">
      <c r="A79">
        <v>13766</v>
      </c>
      <c r="B79">
        <v>122</v>
      </c>
      <c r="C79" t="s">
        <v>23</v>
      </c>
      <c r="D79" t="s">
        <v>35</v>
      </c>
      <c r="E79" s="20">
        <v>45658</v>
      </c>
      <c r="F79" s="20">
        <v>45658</v>
      </c>
      <c r="G79">
        <v>-320</v>
      </c>
    </row>
    <row r="80" spans="1:7" x14ac:dyDescent="0.3">
      <c r="A80">
        <v>13765</v>
      </c>
      <c r="B80">
        <v>122</v>
      </c>
      <c r="C80" t="s">
        <v>23</v>
      </c>
      <c r="D80" t="s">
        <v>28</v>
      </c>
      <c r="E80" s="20">
        <v>45658</v>
      </c>
      <c r="F80" s="20">
        <v>45627</v>
      </c>
      <c r="G80">
        <v>6384.24</v>
      </c>
    </row>
    <row r="81" spans="1:7" x14ac:dyDescent="0.3">
      <c r="A81">
        <v>13764</v>
      </c>
      <c r="B81">
        <v>122</v>
      </c>
      <c r="C81" t="s">
        <v>23</v>
      </c>
      <c r="D81" t="s">
        <v>30</v>
      </c>
      <c r="E81" s="20">
        <v>45658</v>
      </c>
      <c r="F81" s="20">
        <v>45658</v>
      </c>
      <c r="G81">
        <v>43968.15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9"/>
  <sheetViews>
    <sheetView workbookViewId="0"/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36</v>
      </c>
      <c r="D1" t="s">
        <v>22</v>
      </c>
      <c r="E1" t="s">
        <v>37</v>
      </c>
    </row>
    <row r="2" spans="1:5" x14ac:dyDescent="0.3">
      <c r="A2">
        <v>122</v>
      </c>
      <c r="B2" t="s">
        <v>23</v>
      </c>
      <c r="C2" s="20">
        <v>45664</v>
      </c>
      <c r="D2">
        <v>15586.83</v>
      </c>
      <c r="E2" t="s">
        <v>38</v>
      </c>
    </row>
    <row r="3" spans="1:5" x14ac:dyDescent="0.3">
      <c r="A3">
        <v>122</v>
      </c>
      <c r="B3" t="s">
        <v>23</v>
      </c>
      <c r="C3" s="20">
        <v>45664</v>
      </c>
      <c r="D3">
        <v>859.35</v>
      </c>
      <c r="E3" t="s">
        <v>39</v>
      </c>
    </row>
    <row r="4" spans="1:5" x14ac:dyDescent="0.3">
      <c r="A4">
        <v>122</v>
      </c>
      <c r="B4" t="s">
        <v>23</v>
      </c>
      <c r="C4" s="20">
        <v>45664</v>
      </c>
      <c r="D4">
        <v>0</v>
      </c>
      <c r="E4" t="s">
        <v>40</v>
      </c>
    </row>
    <row r="5" spans="1:5" x14ac:dyDescent="0.3">
      <c r="A5">
        <v>122</v>
      </c>
      <c r="B5" t="s">
        <v>23</v>
      </c>
      <c r="C5" s="20">
        <v>45664</v>
      </c>
      <c r="D5">
        <v>0</v>
      </c>
      <c r="E5" t="s">
        <v>41</v>
      </c>
    </row>
    <row r="6" spans="1:5" x14ac:dyDescent="0.3">
      <c r="A6">
        <v>122</v>
      </c>
      <c r="B6" t="s">
        <v>23</v>
      </c>
      <c r="C6" s="20">
        <v>45664</v>
      </c>
      <c r="D6">
        <v>0</v>
      </c>
      <c r="E6" t="s">
        <v>42</v>
      </c>
    </row>
    <row r="7" spans="1:5" x14ac:dyDescent="0.3">
      <c r="A7">
        <v>122</v>
      </c>
      <c r="B7" t="s">
        <v>23</v>
      </c>
      <c r="C7" s="20">
        <v>45664</v>
      </c>
      <c r="D7">
        <v>1237.1099999999999</v>
      </c>
      <c r="E7" t="s">
        <v>43</v>
      </c>
    </row>
    <row r="8" spans="1:5" x14ac:dyDescent="0.3">
      <c r="A8">
        <v>122</v>
      </c>
      <c r="B8" t="s">
        <v>23</v>
      </c>
      <c r="C8" s="20">
        <v>45664</v>
      </c>
      <c r="D8">
        <v>0</v>
      </c>
      <c r="E8" t="s">
        <v>44</v>
      </c>
    </row>
    <row r="9" spans="1:5" x14ac:dyDescent="0.3">
      <c r="A9">
        <v>122</v>
      </c>
      <c r="B9" t="s">
        <v>23</v>
      </c>
      <c r="C9" s="20">
        <v>45664</v>
      </c>
      <c r="D9">
        <v>0</v>
      </c>
      <c r="E9" t="s">
        <v>45</v>
      </c>
    </row>
    <row r="10" spans="1:5" x14ac:dyDescent="0.3">
      <c r="A10">
        <v>122</v>
      </c>
      <c r="B10" t="s">
        <v>23</v>
      </c>
      <c r="C10" s="20">
        <v>45664</v>
      </c>
      <c r="D10">
        <v>0</v>
      </c>
      <c r="E10" t="s">
        <v>46</v>
      </c>
    </row>
    <row r="11" spans="1:5" x14ac:dyDescent="0.3">
      <c r="A11">
        <v>122</v>
      </c>
      <c r="B11" t="s">
        <v>23</v>
      </c>
      <c r="C11" s="20">
        <v>45664</v>
      </c>
      <c r="D11">
        <v>995.53</v>
      </c>
      <c r="E11" t="s">
        <v>47</v>
      </c>
    </row>
    <row r="12" spans="1:5" x14ac:dyDescent="0.3">
      <c r="A12">
        <v>122</v>
      </c>
      <c r="B12" t="s">
        <v>23</v>
      </c>
      <c r="C12" s="20">
        <v>45664</v>
      </c>
      <c r="D12">
        <v>8886.6200000000008</v>
      </c>
      <c r="E12" t="s">
        <v>48</v>
      </c>
    </row>
    <row r="13" spans="1:5" x14ac:dyDescent="0.3">
      <c r="A13">
        <v>122</v>
      </c>
      <c r="B13" t="s">
        <v>23</v>
      </c>
      <c r="C13" s="20">
        <v>45664</v>
      </c>
      <c r="D13">
        <v>0</v>
      </c>
      <c r="E13" t="s">
        <v>49</v>
      </c>
    </row>
    <row r="14" spans="1:5" x14ac:dyDescent="0.3">
      <c r="A14">
        <v>122</v>
      </c>
      <c r="B14" t="s">
        <v>23</v>
      </c>
      <c r="C14" s="20">
        <v>45664</v>
      </c>
      <c r="D14">
        <v>0</v>
      </c>
      <c r="E14" t="s">
        <v>46</v>
      </c>
    </row>
    <row r="15" spans="1:5" x14ac:dyDescent="0.3">
      <c r="A15">
        <v>122</v>
      </c>
      <c r="B15" t="s">
        <v>23</v>
      </c>
      <c r="C15" s="20">
        <v>45664</v>
      </c>
      <c r="D15">
        <v>0</v>
      </c>
      <c r="E15" t="s">
        <v>50</v>
      </c>
    </row>
    <row r="16" spans="1:5" x14ac:dyDescent="0.3">
      <c r="A16">
        <v>122</v>
      </c>
      <c r="B16" t="s">
        <v>23</v>
      </c>
      <c r="C16" s="20">
        <v>45664</v>
      </c>
      <c r="D16">
        <v>0</v>
      </c>
      <c r="E16" t="s">
        <v>51</v>
      </c>
    </row>
    <row r="17" spans="1:5" x14ac:dyDescent="0.3">
      <c r="A17">
        <v>122</v>
      </c>
      <c r="B17" t="s">
        <v>23</v>
      </c>
      <c r="C17" s="20">
        <v>45664</v>
      </c>
      <c r="D17">
        <v>0</v>
      </c>
      <c r="E17" t="s">
        <v>52</v>
      </c>
    </row>
    <row r="18" spans="1:5" x14ac:dyDescent="0.3">
      <c r="A18">
        <v>122</v>
      </c>
      <c r="B18" t="s">
        <v>23</v>
      </c>
      <c r="C18" s="20">
        <v>45664</v>
      </c>
      <c r="D18">
        <v>0</v>
      </c>
      <c r="E18" t="s">
        <v>53</v>
      </c>
    </row>
    <row r="19" spans="1:5" x14ac:dyDescent="0.3">
      <c r="A19">
        <v>122</v>
      </c>
      <c r="B19" t="s">
        <v>23</v>
      </c>
      <c r="C19" s="20">
        <v>45664</v>
      </c>
      <c r="D19">
        <v>0</v>
      </c>
      <c r="E19" t="s">
        <v>54</v>
      </c>
    </row>
    <row r="20" spans="1:5" x14ac:dyDescent="0.3">
      <c r="A20">
        <v>122</v>
      </c>
      <c r="B20" t="s">
        <v>23</v>
      </c>
      <c r="C20" s="20">
        <v>45664</v>
      </c>
      <c r="D20">
        <v>0</v>
      </c>
      <c r="E20" t="s">
        <v>55</v>
      </c>
    </row>
    <row r="21" spans="1:5" x14ac:dyDescent="0.3">
      <c r="A21">
        <v>122</v>
      </c>
      <c r="B21" t="s">
        <v>23</v>
      </c>
      <c r="C21" s="20">
        <v>45665</v>
      </c>
      <c r="D21">
        <v>17486</v>
      </c>
      <c r="E21" t="s">
        <v>38</v>
      </c>
    </row>
    <row r="22" spans="1:5" x14ac:dyDescent="0.3">
      <c r="A22">
        <v>122</v>
      </c>
      <c r="B22" t="s">
        <v>23</v>
      </c>
      <c r="C22" s="20">
        <v>45665</v>
      </c>
      <c r="D22">
        <v>1952.64</v>
      </c>
      <c r="E22" t="s">
        <v>39</v>
      </c>
    </row>
    <row r="23" spans="1:5" x14ac:dyDescent="0.3">
      <c r="A23">
        <v>122</v>
      </c>
      <c r="B23" t="s">
        <v>23</v>
      </c>
      <c r="C23" s="20">
        <v>45665</v>
      </c>
      <c r="D23">
        <v>0</v>
      </c>
      <c r="E23" t="s">
        <v>40</v>
      </c>
    </row>
    <row r="24" spans="1:5" x14ac:dyDescent="0.3">
      <c r="A24">
        <v>122</v>
      </c>
      <c r="B24" t="s">
        <v>23</v>
      </c>
      <c r="C24" s="20">
        <v>45665</v>
      </c>
      <c r="D24">
        <v>0</v>
      </c>
      <c r="E24" t="s">
        <v>41</v>
      </c>
    </row>
    <row r="25" spans="1:5" x14ac:dyDescent="0.3">
      <c r="A25">
        <v>122</v>
      </c>
      <c r="B25" t="s">
        <v>23</v>
      </c>
      <c r="C25" s="20">
        <v>45665</v>
      </c>
      <c r="D25">
        <v>0</v>
      </c>
      <c r="E25" t="s">
        <v>42</v>
      </c>
    </row>
    <row r="26" spans="1:5" x14ac:dyDescent="0.3">
      <c r="A26">
        <v>122</v>
      </c>
      <c r="B26" t="s">
        <v>23</v>
      </c>
      <c r="C26" s="20">
        <v>45665</v>
      </c>
      <c r="D26">
        <v>483.02</v>
      </c>
      <c r="E26" t="s">
        <v>43</v>
      </c>
    </row>
    <row r="27" spans="1:5" x14ac:dyDescent="0.3">
      <c r="A27">
        <v>122</v>
      </c>
      <c r="B27" t="s">
        <v>23</v>
      </c>
      <c r="C27" s="20">
        <v>45665</v>
      </c>
      <c r="D27">
        <v>0</v>
      </c>
      <c r="E27" t="s">
        <v>44</v>
      </c>
    </row>
    <row r="28" spans="1:5" x14ac:dyDescent="0.3">
      <c r="A28">
        <v>122</v>
      </c>
      <c r="B28" t="s">
        <v>23</v>
      </c>
      <c r="C28" s="20">
        <v>45665</v>
      </c>
      <c r="D28">
        <v>0</v>
      </c>
      <c r="E28" t="s">
        <v>45</v>
      </c>
    </row>
    <row r="29" spans="1:5" x14ac:dyDescent="0.3">
      <c r="A29">
        <v>122</v>
      </c>
      <c r="B29" t="s">
        <v>23</v>
      </c>
      <c r="C29" s="20">
        <v>45665</v>
      </c>
      <c r="D29">
        <v>0</v>
      </c>
      <c r="E29" t="s">
        <v>46</v>
      </c>
    </row>
    <row r="30" spans="1:5" x14ac:dyDescent="0.3">
      <c r="A30">
        <v>122</v>
      </c>
      <c r="B30" t="s">
        <v>23</v>
      </c>
      <c r="C30" s="20">
        <v>45665</v>
      </c>
      <c r="D30">
        <v>493.14</v>
      </c>
      <c r="E30" t="s">
        <v>47</v>
      </c>
    </row>
    <row r="31" spans="1:5" x14ac:dyDescent="0.3">
      <c r="A31">
        <v>122</v>
      </c>
      <c r="B31" t="s">
        <v>23</v>
      </c>
      <c r="C31" s="20">
        <v>45665</v>
      </c>
      <c r="D31">
        <v>7045.57</v>
      </c>
      <c r="E31" t="s">
        <v>48</v>
      </c>
    </row>
    <row r="32" spans="1:5" x14ac:dyDescent="0.3">
      <c r="A32">
        <v>122</v>
      </c>
      <c r="B32" t="s">
        <v>23</v>
      </c>
      <c r="C32" s="20">
        <v>45665</v>
      </c>
      <c r="D32">
        <v>0</v>
      </c>
      <c r="E32" t="s">
        <v>49</v>
      </c>
    </row>
    <row r="33" spans="1:5" x14ac:dyDescent="0.3">
      <c r="A33">
        <v>122</v>
      </c>
      <c r="B33" t="s">
        <v>23</v>
      </c>
      <c r="C33" s="20">
        <v>45665</v>
      </c>
      <c r="D33">
        <v>0</v>
      </c>
      <c r="E33" t="s">
        <v>46</v>
      </c>
    </row>
    <row r="34" spans="1:5" x14ac:dyDescent="0.3">
      <c r="A34">
        <v>122</v>
      </c>
      <c r="B34" t="s">
        <v>23</v>
      </c>
      <c r="C34" s="20">
        <v>45665</v>
      </c>
      <c r="D34">
        <v>0</v>
      </c>
      <c r="E34" t="s">
        <v>50</v>
      </c>
    </row>
    <row r="35" spans="1:5" x14ac:dyDescent="0.3">
      <c r="A35">
        <v>122</v>
      </c>
      <c r="B35" t="s">
        <v>23</v>
      </c>
      <c r="C35" s="20">
        <v>45665</v>
      </c>
      <c r="D35">
        <v>0</v>
      </c>
      <c r="E35" t="s">
        <v>51</v>
      </c>
    </row>
    <row r="36" spans="1:5" x14ac:dyDescent="0.3">
      <c r="A36">
        <v>122</v>
      </c>
      <c r="B36" t="s">
        <v>23</v>
      </c>
      <c r="C36" s="20">
        <v>45665</v>
      </c>
      <c r="D36">
        <v>0</v>
      </c>
      <c r="E36" t="s">
        <v>52</v>
      </c>
    </row>
    <row r="37" spans="1:5" x14ac:dyDescent="0.3">
      <c r="A37">
        <v>122</v>
      </c>
      <c r="B37" t="s">
        <v>23</v>
      </c>
      <c r="C37" s="20">
        <v>45665</v>
      </c>
      <c r="D37">
        <v>0</v>
      </c>
      <c r="E37" t="s">
        <v>53</v>
      </c>
    </row>
    <row r="38" spans="1:5" x14ac:dyDescent="0.3">
      <c r="A38">
        <v>122</v>
      </c>
      <c r="B38" t="s">
        <v>23</v>
      </c>
      <c r="C38" s="20">
        <v>45665</v>
      </c>
      <c r="D38">
        <v>0</v>
      </c>
      <c r="E38" t="s">
        <v>54</v>
      </c>
    </row>
    <row r="39" spans="1:5" x14ac:dyDescent="0.3">
      <c r="A39">
        <v>122</v>
      </c>
      <c r="B39" t="s">
        <v>23</v>
      </c>
      <c r="C39" s="20">
        <v>45665</v>
      </c>
      <c r="D39">
        <v>0</v>
      </c>
      <c r="E39" t="s">
        <v>55</v>
      </c>
    </row>
    <row r="40" spans="1:5" x14ac:dyDescent="0.3">
      <c r="A40">
        <v>122</v>
      </c>
      <c r="B40" t="s">
        <v>23</v>
      </c>
      <c r="C40" s="20">
        <v>45666</v>
      </c>
      <c r="D40">
        <v>23645.16</v>
      </c>
      <c r="E40" t="s">
        <v>38</v>
      </c>
    </row>
    <row r="41" spans="1:5" x14ac:dyDescent="0.3">
      <c r="A41">
        <v>122</v>
      </c>
      <c r="B41" t="s">
        <v>23</v>
      </c>
      <c r="C41" s="20">
        <v>45666</v>
      </c>
      <c r="D41">
        <v>492.12</v>
      </c>
      <c r="E41" t="s">
        <v>39</v>
      </c>
    </row>
    <row r="42" spans="1:5" x14ac:dyDescent="0.3">
      <c r="A42">
        <v>122</v>
      </c>
      <c r="B42" t="s">
        <v>23</v>
      </c>
      <c r="C42" s="20">
        <v>45666</v>
      </c>
      <c r="D42">
        <v>0</v>
      </c>
      <c r="E42" t="s">
        <v>40</v>
      </c>
    </row>
    <row r="43" spans="1:5" x14ac:dyDescent="0.3">
      <c r="A43">
        <v>122</v>
      </c>
      <c r="B43" t="s">
        <v>23</v>
      </c>
      <c r="C43" s="20">
        <v>45666</v>
      </c>
      <c r="D43">
        <v>0</v>
      </c>
      <c r="E43" t="s">
        <v>41</v>
      </c>
    </row>
    <row r="44" spans="1:5" x14ac:dyDescent="0.3">
      <c r="A44">
        <v>122</v>
      </c>
      <c r="B44" t="s">
        <v>23</v>
      </c>
      <c r="C44" s="20">
        <v>45666</v>
      </c>
      <c r="D44">
        <v>0</v>
      </c>
      <c r="E44" t="s">
        <v>42</v>
      </c>
    </row>
    <row r="45" spans="1:5" x14ac:dyDescent="0.3">
      <c r="A45">
        <v>122</v>
      </c>
      <c r="B45" t="s">
        <v>23</v>
      </c>
      <c r="C45" s="20">
        <v>45666</v>
      </c>
      <c r="D45">
        <v>1991.64</v>
      </c>
      <c r="E45" t="s">
        <v>43</v>
      </c>
    </row>
    <row r="46" spans="1:5" x14ac:dyDescent="0.3">
      <c r="A46">
        <v>122</v>
      </c>
      <c r="B46" t="s">
        <v>23</v>
      </c>
      <c r="C46" s="20">
        <v>45666</v>
      </c>
      <c r="D46">
        <v>0</v>
      </c>
      <c r="E46" t="s">
        <v>44</v>
      </c>
    </row>
    <row r="47" spans="1:5" x14ac:dyDescent="0.3">
      <c r="A47">
        <v>122</v>
      </c>
      <c r="B47" t="s">
        <v>23</v>
      </c>
      <c r="C47" s="20">
        <v>45666</v>
      </c>
      <c r="D47">
        <v>0</v>
      </c>
      <c r="E47" t="s">
        <v>45</v>
      </c>
    </row>
    <row r="48" spans="1:5" x14ac:dyDescent="0.3">
      <c r="A48">
        <v>122</v>
      </c>
      <c r="B48" t="s">
        <v>23</v>
      </c>
      <c r="C48" s="20">
        <v>45666</v>
      </c>
      <c r="D48">
        <v>0</v>
      </c>
      <c r="E48" t="s">
        <v>46</v>
      </c>
    </row>
    <row r="49" spans="1:5" x14ac:dyDescent="0.3">
      <c r="A49">
        <v>122</v>
      </c>
      <c r="B49" t="s">
        <v>23</v>
      </c>
      <c r="C49" s="20">
        <v>45666</v>
      </c>
      <c r="D49">
        <v>451.36</v>
      </c>
      <c r="E49" t="s">
        <v>47</v>
      </c>
    </row>
    <row r="50" spans="1:5" x14ac:dyDescent="0.3">
      <c r="A50">
        <v>122</v>
      </c>
      <c r="B50" t="s">
        <v>23</v>
      </c>
      <c r="C50" s="20">
        <v>45666</v>
      </c>
      <c r="D50">
        <v>9672.81</v>
      </c>
      <c r="E50" t="s">
        <v>48</v>
      </c>
    </row>
    <row r="51" spans="1:5" x14ac:dyDescent="0.3">
      <c r="A51">
        <v>122</v>
      </c>
      <c r="B51" t="s">
        <v>23</v>
      </c>
      <c r="C51" s="20">
        <v>45666</v>
      </c>
      <c r="D51">
        <v>0</v>
      </c>
      <c r="E51" t="s">
        <v>49</v>
      </c>
    </row>
    <row r="52" spans="1:5" x14ac:dyDescent="0.3">
      <c r="A52">
        <v>122</v>
      </c>
      <c r="B52" t="s">
        <v>23</v>
      </c>
      <c r="C52" s="20">
        <v>45666</v>
      </c>
      <c r="D52">
        <v>0</v>
      </c>
      <c r="E52" t="s">
        <v>46</v>
      </c>
    </row>
    <row r="53" spans="1:5" x14ac:dyDescent="0.3">
      <c r="A53">
        <v>122</v>
      </c>
      <c r="B53" t="s">
        <v>23</v>
      </c>
      <c r="C53" s="20">
        <v>45666</v>
      </c>
      <c r="D53">
        <v>0</v>
      </c>
      <c r="E53" t="s">
        <v>50</v>
      </c>
    </row>
    <row r="54" spans="1:5" x14ac:dyDescent="0.3">
      <c r="A54">
        <v>122</v>
      </c>
      <c r="B54" t="s">
        <v>23</v>
      </c>
      <c r="C54" s="20">
        <v>45666</v>
      </c>
      <c r="D54">
        <v>0</v>
      </c>
      <c r="E54" t="s">
        <v>51</v>
      </c>
    </row>
    <row r="55" spans="1:5" x14ac:dyDescent="0.3">
      <c r="A55">
        <v>122</v>
      </c>
      <c r="B55" t="s">
        <v>23</v>
      </c>
      <c r="C55" s="20">
        <v>45666</v>
      </c>
      <c r="D55">
        <v>0</v>
      </c>
      <c r="E55" t="s">
        <v>52</v>
      </c>
    </row>
    <row r="56" spans="1:5" x14ac:dyDescent="0.3">
      <c r="A56">
        <v>122</v>
      </c>
      <c r="B56" t="s">
        <v>23</v>
      </c>
      <c r="C56" s="20">
        <v>45666</v>
      </c>
      <c r="D56">
        <v>0</v>
      </c>
      <c r="E56" t="s">
        <v>53</v>
      </c>
    </row>
    <row r="57" spans="1:5" x14ac:dyDescent="0.3">
      <c r="A57">
        <v>122</v>
      </c>
      <c r="B57" t="s">
        <v>23</v>
      </c>
      <c r="C57" s="20">
        <v>45666</v>
      </c>
      <c r="D57">
        <v>0</v>
      </c>
      <c r="E57" t="s">
        <v>54</v>
      </c>
    </row>
    <row r="58" spans="1:5" x14ac:dyDescent="0.3">
      <c r="A58">
        <v>122</v>
      </c>
      <c r="B58" t="s">
        <v>23</v>
      </c>
      <c r="C58" s="20">
        <v>45666</v>
      </c>
      <c r="D58">
        <v>0</v>
      </c>
      <c r="E58" t="s">
        <v>55</v>
      </c>
    </row>
    <row r="59" spans="1:5" x14ac:dyDescent="0.3">
      <c r="A59">
        <v>122</v>
      </c>
      <c r="B59" t="s">
        <v>23</v>
      </c>
      <c r="C59" s="20">
        <v>45667</v>
      </c>
      <c r="D59">
        <v>32870.78</v>
      </c>
      <c r="E59" t="s">
        <v>38</v>
      </c>
    </row>
    <row r="60" spans="1:5" x14ac:dyDescent="0.3">
      <c r="A60">
        <v>122</v>
      </c>
      <c r="B60" t="s">
        <v>23</v>
      </c>
      <c r="C60" s="20">
        <v>45667</v>
      </c>
      <c r="D60">
        <v>866.94</v>
      </c>
      <c r="E60" t="s">
        <v>39</v>
      </c>
    </row>
    <row r="61" spans="1:5" x14ac:dyDescent="0.3">
      <c r="A61">
        <v>122</v>
      </c>
      <c r="B61" t="s">
        <v>23</v>
      </c>
      <c r="C61" s="20">
        <v>45667</v>
      </c>
      <c r="D61">
        <v>0</v>
      </c>
      <c r="E61" t="s">
        <v>40</v>
      </c>
    </row>
    <row r="62" spans="1:5" x14ac:dyDescent="0.3">
      <c r="A62">
        <v>122</v>
      </c>
      <c r="B62" t="s">
        <v>23</v>
      </c>
      <c r="C62" s="20">
        <v>45667</v>
      </c>
      <c r="D62">
        <v>0</v>
      </c>
      <c r="E62" t="s">
        <v>41</v>
      </c>
    </row>
    <row r="63" spans="1:5" x14ac:dyDescent="0.3">
      <c r="A63">
        <v>122</v>
      </c>
      <c r="B63" t="s">
        <v>23</v>
      </c>
      <c r="C63" s="20">
        <v>45667</v>
      </c>
      <c r="D63">
        <v>0</v>
      </c>
      <c r="E63" t="s">
        <v>42</v>
      </c>
    </row>
    <row r="64" spans="1:5" x14ac:dyDescent="0.3">
      <c r="A64">
        <v>122</v>
      </c>
      <c r="B64" t="s">
        <v>23</v>
      </c>
      <c r="C64" s="20">
        <v>45667</v>
      </c>
      <c r="D64">
        <v>2873.7</v>
      </c>
      <c r="E64" t="s">
        <v>43</v>
      </c>
    </row>
    <row r="65" spans="1:5" x14ac:dyDescent="0.3">
      <c r="A65">
        <v>122</v>
      </c>
      <c r="B65" t="s">
        <v>23</v>
      </c>
      <c r="C65" s="20">
        <v>45667</v>
      </c>
      <c r="D65">
        <v>0</v>
      </c>
      <c r="E65" t="s">
        <v>44</v>
      </c>
    </row>
    <row r="66" spans="1:5" x14ac:dyDescent="0.3">
      <c r="A66">
        <v>122</v>
      </c>
      <c r="B66" t="s">
        <v>23</v>
      </c>
      <c r="C66" s="20">
        <v>45667</v>
      </c>
      <c r="D66">
        <v>0</v>
      </c>
      <c r="E66" t="s">
        <v>45</v>
      </c>
    </row>
    <row r="67" spans="1:5" x14ac:dyDescent="0.3">
      <c r="A67">
        <v>122</v>
      </c>
      <c r="B67" t="s">
        <v>23</v>
      </c>
      <c r="C67" s="20">
        <v>45667</v>
      </c>
      <c r="D67">
        <v>0</v>
      </c>
      <c r="E67" t="s">
        <v>46</v>
      </c>
    </row>
    <row r="68" spans="1:5" x14ac:dyDescent="0.3">
      <c r="A68">
        <v>122</v>
      </c>
      <c r="B68" t="s">
        <v>23</v>
      </c>
      <c r="C68" s="20">
        <v>45667</v>
      </c>
      <c r="D68">
        <v>187.58</v>
      </c>
      <c r="E68" t="s">
        <v>47</v>
      </c>
    </row>
    <row r="69" spans="1:5" x14ac:dyDescent="0.3">
      <c r="A69">
        <v>122</v>
      </c>
      <c r="B69" t="s">
        <v>23</v>
      </c>
      <c r="C69" s="20">
        <v>45667</v>
      </c>
      <c r="D69">
        <v>15314.52</v>
      </c>
      <c r="E69" t="s">
        <v>48</v>
      </c>
    </row>
    <row r="70" spans="1:5" x14ac:dyDescent="0.3">
      <c r="A70">
        <v>122</v>
      </c>
      <c r="B70" t="s">
        <v>23</v>
      </c>
      <c r="C70" s="20">
        <v>45667</v>
      </c>
      <c r="D70">
        <v>0</v>
      </c>
      <c r="E70" t="s">
        <v>49</v>
      </c>
    </row>
    <row r="71" spans="1:5" x14ac:dyDescent="0.3">
      <c r="A71">
        <v>122</v>
      </c>
      <c r="B71" t="s">
        <v>23</v>
      </c>
      <c r="C71" s="20">
        <v>45667</v>
      </c>
      <c r="D71">
        <v>0</v>
      </c>
      <c r="E71" t="s">
        <v>46</v>
      </c>
    </row>
    <row r="72" spans="1:5" x14ac:dyDescent="0.3">
      <c r="A72">
        <v>122</v>
      </c>
      <c r="B72" t="s">
        <v>23</v>
      </c>
      <c r="C72" s="20">
        <v>45667</v>
      </c>
      <c r="D72">
        <v>0</v>
      </c>
      <c r="E72" t="s">
        <v>50</v>
      </c>
    </row>
    <row r="73" spans="1:5" x14ac:dyDescent="0.3">
      <c r="A73">
        <v>122</v>
      </c>
      <c r="B73" t="s">
        <v>23</v>
      </c>
      <c r="C73" s="20">
        <v>45667</v>
      </c>
      <c r="D73">
        <v>0</v>
      </c>
      <c r="E73" t="s">
        <v>51</v>
      </c>
    </row>
    <row r="74" spans="1:5" x14ac:dyDescent="0.3">
      <c r="A74">
        <v>122</v>
      </c>
      <c r="B74" t="s">
        <v>23</v>
      </c>
      <c r="C74" s="20">
        <v>45667</v>
      </c>
      <c r="D74">
        <v>0</v>
      </c>
      <c r="E74" t="s">
        <v>52</v>
      </c>
    </row>
    <row r="75" spans="1:5" x14ac:dyDescent="0.3">
      <c r="A75">
        <v>122</v>
      </c>
      <c r="B75" t="s">
        <v>23</v>
      </c>
      <c r="C75" s="20">
        <v>45667</v>
      </c>
      <c r="D75">
        <v>0</v>
      </c>
      <c r="E75" t="s">
        <v>53</v>
      </c>
    </row>
    <row r="76" spans="1:5" x14ac:dyDescent="0.3">
      <c r="A76">
        <v>122</v>
      </c>
      <c r="B76" t="s">
        <v>23</v>
      </c>
      <c r="C76" s="20">
        <v>45667</v>
      </c>
      <c r="D76">
        <v>0</v>
      </c>
      <c r="E76" t="s">
        <v>54</v>
      </c>
    </row>
    <row r="77" spans="1:5" x14ac:dyDescent="0.3">
      <c r="A77">
        <v>122</v>
      </c>
      <c r="B77" t="s">
        <v>23</v>
      </c>
      <c r="C77" s="20">
        <v>45667</v>
      </c>
      <c r="D77">
        <v>0</v>
      </c>
      <c r="E77" t="s">
        <v>55</v>
      </c>
    </row>
    <row r="78" spans="1:5" x14ac:dyDescent="0.3">
      <c r="A78">
        <v>122</v>
      </c>
      <c r="B78" t="s">
        <v>23</v>
      </c>
      <c r="C78" s="20">
        <v>45668</v>
      </c>
      <c r="D78">
        <v>54122.73</v>
      </c>
      <c r="E78" t="s">
        <v>38</v>
      </c>
    </row>
    <row r="79" spans="1:5" x14ac:dyDescent="0.3">
      <c r="A79">
        <v>122</v>
      </c>
      <c r="B79" t="s">
        <v>23</v>
      </c>
      <c r="C79" s="20">
        <v>45668</v>
      </c>
      <c r="D79">
        <v>1175.76</v>
      </c>
      <c r="E79" t="s">
        <v>39</v>
      </c>
    </row>
    <row r="80" spans="1:5" x14ac:dyDescent="0.3">
      <c r="A80">
        <v>122</v>
      </c>
      <c r="B80" t="s">
        <v>23</v>
      </c>
      <c r="C80" s="20">
        <v>45668</v>
      </c>
      <c r="D80">
        <v>13</v>
      </c>
      <c r="E80" t="s">
        <v>40</v>
      </c>
    </row>
    <row r="81" spans="1:5" x14ac:dyDescent="0.3">
      <c r="A81">
        <v>122</v>
      </c>
      <c r="B81" t="s">
        <v>23</v>
      </c>
      <c r="C81" s="20">
        <v>45668</v>
      </c>
      <c r="D81">
        <v>0</v>
      </c>
      <c r="E81" t="s">
        <v>41</v>
      </c>
    </row>
    <row r="82" spans="1:5" x14ac:dyDescent="0.3">
      <c r="A82">
        <v>122</v>
      </c>
      <c r="B82" t="s">
        <v>23</v>
      </c>
      <c r="C82" s="20">
        <v>45668</v>
      </c>
      <c r="D82">
        <v>0</v>
      </c>
      <c r="E82" t="s">
        <v>42</v>
      </c>
    </row>
    <row r="83" spans="1:5" x14ac:dyDescent="0.3">
      <c r="A83">
        <v>122</v>
      </c>
      <c r="B83" t="s">
        <v>23</v>
      </c>
      <c r="C83" s="20">
        <v>45668</v>
      </c>
      <c r="D83">
        <v>4108.05</v>
      </c>
      <c r="E83" t="s">
        <v>43</v>
      </c>
    </row>
    <row r="84" spans="1:5" x14ac:dyDescent="0.3">
      <c r="A84">
        <v>122</v>
      </c>
      <c r="B84" t="s">
        <v>23</v>
      </c>
      <c r="C84" s="20">
        <v>45668</v>
      </c>
      <c r="D84">
        <v>0</v>
      </c>
      <c r="E84" t="s">
        <v>44</v>
      </c>
    </row>
    <row r="85" spans="1:5" x14ac:dyDescent="0.3">
      <c r="A85">
        <v>122</v>
      </c>
      <c r="B85" t="s">
        <v>23</v>
      </c>
      <c r="C85" s="20">
        <v>45668</v>
      </c>
      <c r="D85">
        <v>0</v>
      </c>
      <c r="E85" t="s">
        <v>45</v>
      </c>
    </row>
    <row r="86" spans="1:5" x14ac:dyDescent="0.3">
      <c r="A86">
        <v>122</v>
      </c>
      <c r="B86" t="s">
        <v>23</v>
      </c>
      <c r="C86" s="20">
        <v>45668</v>
      </c>
      <c r="D86">
        <v>0</v>
      </c>
      <c r="E86" t="s">
        <v>46</v>
      </c>
    </row>
    <row r="87" spans="1:5" x14ac:dyDescent="0.3">
      <c r="A87">
        <v>122</v>
      </c>
      <c r="B87" t="s">
        <v>23</v>
      </c>
      <c r="C87" s="20">
        <v>45668</v>
      </c>
      <c r="D87">
        <v>503.41</v>
      </c>
      <c r="E87" t="s">
        <v>47</v>
      </c>
    </row>
    <row r="88" spans="1:5" x14ac:dyDescent="0.3">
      <c r="A88">
        <v>122</v>
      </c>
      <c r="B88" t="s">
        <v>23</v>
      </c>
      <c r="C88" s="20">
        <v>45668</v>
      </c>
      <c r="D88">
        <v>22735.15</v>
      </c>
      <c r="E88" t="s">
        <v>48</v>
      </c>
    </row>
    <row r="89" spans="1:5" x14ac:dyDescent="0.3">
      <c r="A89">
        <v>122</v>
      </c>
      <c r="B89" t="s">
        <v>23</v>
      </c>
      <c r="C89" s="20">
        <v>45668</v>
      </c>
      <c r="D89">
        <v>463</v>
      </c>
      <c r="E89" t="s">
        <v>49</v>
      </c>
    </row>
    <row r="90" spans="1:5" x14ac:dyDescent="0.3">
      <c r="A90">
        <v>122</v>
      </c>
      <c r="B90" t="s">
        <v>23</v>
      </c>
      <c r="C90" s="20">
        <v>45668</v>
      </c>
      <c r="D90">
        <v>0</v>
      </c>
      <c r="E90" t="s">
        <v>46</v>
      </c>
    </row>
    <row r="91" spans="1:5" x14ac:dyDescent="0.3">
      <c r="A91">
        <v>122</v>
      </c>
      <c r="B91" t="s">
        <v>23</v>
      </c>
      <c r="C91" s="20">
        <v>45668</v>
      </c>
      <c r="D91">
        <v>0</v>
      </c>
      <c r="E91" t="s">
        <v>50</v>
      </c>
    </row>
    <row r="92" spans="1:5" x14ac:dyDescent="0.3">
      <c r="A92">
        <v>122</v>
      </c>
      <c r="B92" t="s">
        <v>23</v>
      </c>
      <c r="C92" s="20">
        <v>45668</v>
      </c>
      <c r="D92">
        <v>0</v>
      </c>
      <c r="E92" t="s">
        <v>51</v>
      </c>
    </row>
    <row r="93" spans="1:5" x14ac:dyDescent="0.3">
      <c r="A93">
        <v>122</v>
      </c>
      <c r="B93" t="s">
        <v>23</v>
      </c>
      <c r="C93" s="20">
        <v>45668</v>
      </c>
      <c r="D93">
        <v>0</v>
      </c>
      <c r="E93" t="s">
        <v>52</v>
      </c>
    </row>
    <row r="94" spans="1:5" x14ac:dyDescent="0.3">
      <c r="A94">
        <v>122</v>
      </c>
      <c r="B94" t="s">
        <v>23</v>
      </c>
      <c r="C94" s="20">
        <v>45668</v>
      </c>
      <c r="D94">
        <v>0</v>
      </c>
      <c r="E94" t="s">
        <v>53</v>
      </c>
    </row>
    <row r="95" spans="1:5" x14ac:dyDescent="0.3">
      <c r="A95">
        <v>122</v>
      </c>
      <c r="B95" t="s">
        <v>23</v>
      </c>
      <c r="C95" s="20">
        <v>45668</v>
      </c>
      <c r="D95">
        <v>0</v>
      </c>
      <c r="E95" t="s">
        <v>54</v>
      </c>
    </row>
    <row r="96" spans="1:5" x14ac:dyDescent="0.3">
      <c r="A96">
        <v>122</v>
      </c>
      <c r="B96" t="s">
        <v>23</v>
      </c>
      <c r="C96" s="20">
        <v>45668</v>
      </c>
      <c r="D96">
        <v>0</v>
      </c>
      <c r="E96" t="s">
        <v>55</v>
      </c>
    </row>
    <row r="97" spans="1:5" x14ac:dyDescent="0.3">
      <c r="A97">
        <v>122</v>
      </c>
      <c r="B97" t="s">
        <v>23</v>
      </c>
      <c r="C97" s="20">
        <v>45669</v>
      </c>
      <c r="D97">
        <v>9555.43</v>
      </c>
      <c r="E97" t="s">
        <v>38</v>
      </c>
    </row>
    <row r="98" spans="1:5" x14ac:dyDescent="0.3">
      <c r="A98">
        <v>122</v>
      </c>
      <c r="B98" t="s">
        <v>23</v>
      </c>
      <c r="C98" s="20">
        <v>45669</v>
      </c>
      <c r="D98">
        <v>522.05999999999995</v>
      </c>
      <c r="E98" t="s">
        <v>39</v>
      </c>
    </row>
    <row r="99" spans="1:5" x14ac:dyDescent="0.3">
      <c r="A99">
        <v>122</v>
      </c>
      <c r="B99" t="s">
        <v>23</v>
      </c>
      <c r="C99" s="20">
        <v>45669</v>
      </c>
      <c r="D99">
        <v>0</v>
      </c>
      <c r="E99" t="s">
        <v>40</v>
      </c>
    </row>
    <row r="100" spans="1:5" x14ac:dyDescent="0.3">
      <c r="A100">
        <v>122</v>
      </c>
      <c r="B100" t="s">
        <v>23</v>
      </c>
      <c r="C100" s="20">
        <v>45669</v>
      </c>
      <c r="D100">
        <v>0</v>
      </c>
      <c r="E100" t="s">
        <v>41</v>
      </c>
    </row>
    <row r="101" spans="1:5" x14ac:dyDescent="0.3">
      <c r="A101">
        <v>122</v>
      </c>
      <c r="B101" t="s">
        <v>23</v>
      </c>
      <c r="C101" s="20">
        <v>45669</v>
      </c>
      <c r="D101">
        <v>0</v>
      </c>
      <c r="E101" t="s">
        <v>42</v>
      </c>
    </row>
    <row r="102" spans="1:5" x14ac:dyDescent="0.3">
      <c r="A102">
        <v>122</v>
      </c>
      <c r="B102" t="s">
        <v>23</v>
      </c>
      <c r="C102" s="20">
        <v>45669</v>
      </c>
      <c r="D102">
        <v>923.21</v>
      </c>
      <c r="E102" t="s">
        <v>43</v>
      </c>
    </row>
    <row r="103" spans="1:5" x14ac:dyDescent="0.3">
      <c r="A103">
        <v>122</v>
      </c>
      <c r="B103" t="s">
        <v>23</v>
      </c>
      <c r="C103" s="20">
        <v>45669</v>
      </c>
      <c r="D103">
        <v>0</v>
      </c>
      <c r="E103" t="s">
        <v>44</v>
      </c>
    </row>
    <row r="104" spans="1:5" x14ac:dyDescent="0.3">
      <c r="A104">
        <v>122</v>
      </c>
      <c r="B104" t="s">
        <v>23</v>
      </c>
      <c r="C104" s="20">
        <v>45669</v>
      </c>
      <c r="D104">
        <v>0</v>
      </c>
      <c r="E104" t="s">
        <v>45</v>
      </c>
    </row>
    <row r="105" spans="1:5" x14ac:dyDescent="0.3">
      <c r="A105">
        <v>122</v>
      </c>
      <c r="B105" t="s">
        <v>23</v>
      </c>
      <c r="C105" s="20">
        <v>45669</v>
      </c>
      <c r="D105">
        <v>0</v>
      </c>
      <c r="E105" t="s">
        <v>46</v>
      </c>
    </row>
    <row r="106" spans="1:5" x14ac:dyDescent="0.3">
      <c r="A106">
        <v>122</v>
      </c>
      <c r="B106" t="s">
        <v>23</v>
      </c>
      <c r="C106" s="20">
        <v>45669</v>
      </c>
      <c r="D106">
        <v>384.76</v>
      </c>
      <c r="E106" t="s">
        <v>47</v>
      </c>
    </row>
    <row r="107" spans="1:5" x14ac:dyDescent="0.3">
      <c r="A107">
        <v>122</v>
      </c>
      <c r="B107" t="s">
        <v>23</v>
      </c>
      <c r="C107" s="20">
        <v>45669</v>
      </c>
      <c r="D107">
        <v>2634.35</v>
      </c>
      <c r="E107" t="s">
        <v>48</v>
      </c>
    </row>
    <row r="108" spans="1:5" x14ac:dyDescent="0.3">
      <c r="A108">
        <v>122</v>
      </c>
      <c r="B108" t="s">
        <v>23</v>
      </c>
      <c r="C108" s="20">
        <v>45669</v>
      </c>
      <c r="D108">
        <v>0</v>
      </c>
      <c r="E108" t="s">
        <v>49</v>
      </c>
    </row>
    <row r="109" spans="1:5" x14ac:dyDescent="0.3">
      <c r="A109">
        <v>122</v>
      </c>
      <c r="B109" t="s">
        <v>23</v>
      </c>
      <c r="C109" s="20">
        <v>45669</v>
      </c>
      <c r="D109">
        <v>0</v>
      </c>
      <c r="E109" t="s">
        <v>46</v>
      </c>
    </row>
    <row r="110" spans="1:5" x14ac:dyDescent="0.3">
      <c r="A110">
        <v>122</v>
      </c>
      <c r="B110" t="s">
        <v>23</v>
      </c>
      <c r="C110" s="20">
        <v>45669</v>
      </c>
      <c r="D110">
        <v>0</v>
      </c>
      <c r="E110" t="s">
        <v>50</v>
      </c>
    </row>
    <row r="111" spans="1:5" x14ac:dyDescent="0.3">
      <c r="A111">
        <v>122</v>
      </c>
      <c r="B111" t="s">
        <v>23</v>
      </c>
      <c r="C111" s="20">
        <v>45669</v>
      </c>
      <c r="D111">
        <v>0</v>
      </c>
      <c r="E111" t="s">
        <v>51</v>
      </c>
    </row>
    <row r="112" spans="1:5" x14ac:dyDescent="0.3">
      <c r="A112">
        <v>122</v>
      </c>
      <c r="B112" t="s">
        <v>23</v>
      </c>
      <c r="C112" s="20">
        <v>45669</v>
      </c>
      <c r="D112">
        <v>0</v>
      </c>
      <c r="E112" t="s">
        <v>52</v>
      </c>
    </row>
    <row r="113" spans="1:5" x14ac:dyDescent="0.3">
      <c r="A113">
        <v>122</v>
      </c>
      <c r="B113" t="s">
        <v>23</v>
      </c>
      <c r="C113" s="20">
        <v>45669</v>
      </c>
      <c r="D113">
        <v>0</v>
      </c>
      <c r="E113" t="s">
        <v>53</v>
      </c>
    </row>
    <row r="114" spans="1:5" x14ac:dyDescent="0.3">
      <c r="A114">
        <v>122</v>
      </c>
      <c r="B114" t="s">
        <v>23</v>
      </c>
      <c r="C114" s="20">
        <v>45669</v>
      </c>
      <c r="D114">
        <v>0</v>
      </c>
      <c r="E114" t="s">
        <v>54</v>
      </c>
    </row>
    <row r="115" spans="1:5" x14ac:dyDescent="0.3">
      <c r="A115">
        <v>122</v>
      </c>
      <c r="B115" t="s">
        <v>23</v>
      </c>
      <c r="C115" s="20">
        <v>45669</v>
      </c>
      <c r="D115">
        <v>0</v>
      </c>
      <c r="E115" t="s">
        <v>55</v>
      </c>
    </row>
    <row r="116" spans="1:5" x14ac:dyDescent="0.3">
      <c r="A116">
        <v>122</v>
      </c>
      <c r="B116" t="s">
        <v>23</v>
      </c>
      <c r="C116" s="20">
        <v>45671</v>
      </c>
      <c r="D116">
        <v>17051.330000000002</v>
      </c>
      <c r="E116" t="s">
        <v>38</v>
      </c>
    </row>
    <row r="117" spans="1:5" x14ac:dyDescent="0.3">
      <c r="A117">
        <v>122</v>
      </c>
      <c r="B117" t="s">
        <v>23</v>
      </c>
      <c r="C117" s="20">
        <v>45671</v>
      </c>
      <c r="D117">
        <v>332.22</v>
      </c>
      <c r="E117" t="s">
        <v>39</v>
      </c>
    </row>
    <row r="118" spans="1:5" x14ac:dyDescent="0.3">
      <c r="A118">
        <v>122</v>
      </c>
      <c r="B118" t="s">
        <v>23</v>
      </c>
      <c r="C118" s="20">
        <v>45671</v>
      </c>
      <c r="D118">
        <v>2</v>
      </c>
      <c r="E118" t="s">
        <v>40</v>
      </c>
    </row>
    <row r="119" spans="1:5" x14ac:dyDescent="0.3">
      <c r="A119">
        <v>122</v>
      </c>
      <c r="B119" t="s">
        <v>23</v>
      </c>
      <c r="C119" s="20">
        <v>45671</v>
      </c>
      <c r="D119">
        <v>0</v>
      </c>
      <c r="E119" t="s">
        <v>41</v>
      </c>
    </row>
    <row r="120" spans="1:5" x14ac:dyDescent="0.3">
      <c r="A120">
        <v>122</v>
      </c>
      <c r="B120" t="s">
        <v>23</v>
      </c>
      <c r="C120" s="20">
        <v>45671</v>
      </c>
      <c r="D120">
        <v>0</v>
      </c>
      <c r="E120" t="s">
        <v>42</v>
      </c>
    </row>
    <row r="121" spans="1:5" x14ac:dyDescent="0.3">
      <c r="A121">
        <v>122</v>
      </c>
      <c r="B121" t="s">
        <v>23</v>
      </c>
      <c r="C121" s="20">
        <v>45671</v>
      </c>
      <c r="D121">
        <v>3991.65</v>
      </c>
      <c r="E121" t="s">
        <v>43</v>
      </c>
    </row>
    <row r="122" spans="1:5" x14ac:dyDescent="0.3">
      <c r="A122">
        <v>122</v>
      </c>
      <c r="B122" t="s">
        <v>23</v>
      </c>
      <c r="C122" s="20">
        <v>45671</v>
      </c>
      <c r="D122">
        <v>0</v>
      </c>
      <c r="E122" t="s">
        <v>44</v>
      </c>
    </row>
    <row r="123" spans="1:5" x14ac:dyDescent="0.3">
      <c r="A123">
        <v>122</v>
      </c>
      <c r="B123" t="s">
        <v>23</v>
      </c>
      <c r="C123" s="20">
        <v>45671</v>
      </c>
      <c r="D123">
        <v>0</v>
      </c>
      <c r="E123" t="s">
        <v>45</v>
      </c>
    </row>
    <row r="124" spans="1:5" x14ac:dyDescent="0.3">
      <c r="A124">
        <v>122</v>
      </c>
      <c r="B124" t="s">
        <v>23</v>
      </c>
      <c r="C124" s="20">
        <v>45671</v>
      </c>
      <c r="D124">
        <v>0</v>
      </c>
      <c r="E124" t="s">
        <v>46</v>
      </c>
    </row>
    <row r="125" spans="1:5" x14ac:dyDescent="0.3">
      <c r="A125">
        <v>122</v>
      </c>
      <c r="B125" t="s">
        <v>23</v>
      </c>
      <c r="C125" s="20">
        <v>45671</v>
      </c>
      <c r="D125">
        <v>250.86</v>
      </c>
      <c r="E125" t="s">
        <v>47</v>
      </c>
    </row>
    <row r="126" spans="1:5" x14ac:dyDescent="0.3">
      <c r="A126">
        <v>122</v>
      </c>
      <c r="B126" t="s">
        <v>23</v>
      </c>
      <c r="C126" s="20">
        <v>45671</v>
      </c>
      <c r="D126">
        <v>5399.65</v>
      </c>
      <c r="E126" t="s">
        <v>48</v>
      </c>
    </row>
    <row r="127" spans="1:5" x14ac:dyDescent="0.3">
      <c r="A127">
        <v>122</v>
      </c>
      <c r="B127" t="s">
        <v>23</v>
      </c>
      <c r="C127" s="20">
        <v>45671</v>
      </c>
      <c r="D127">
        <v>0</v>
      </c>
      <c r="E127" t="s">
        <v>49</v>
      </c>
    </row>
    <row r="128" spans="1:5" x14ac:dyDescent="0.3">
      <c r="A128">
        <v>122</v>
      </c>
      <c r="B128" t="s">
        <v>23</v>
      </c>
      <c r="C128" s="20">
        <v>45671</v>
      </c>
      <c r="D128">
        <v>0</v>
      </c>
      <c r="E128" t="s">
        <v>46</v>
      </c>
    </row>
    <row r="129" spans="1:5" x14ac:dyDescent="0.3">
      <c r="A129">
        <v>122</v>
      </c>
      <c r="B129" t="s">
        <v>23</v>
      </c>
      <c r="C129" s="20">
        <v>45671</v>
      </c>
      <c r="D129">
        <v>0</v>
      </c>
      <c r="E129" t="s">
        <v>50</v>
      </c>
    </row>
    <row r="130" spans="1:5" x14ac:dyDescent="0.3">
      <c r="A130">
        <v>122</v>
      </c>
      <c r="B130" t="s">
        <v>23</v>
      </c>
      <c r="C130" s="20">
        <v>45671</v>
      </c>
      <c r="D130">
        <v>0</v>
      </c>
      <c r="E130" t="s">
        <v>51</v>
      </c>
    </row>
    <row r="131" spans="1:5" x14ac:dyDescent="0.3">
      <c r="A131">
        <v>122</v>
      </c>
      <c r="B131" t="s">
        <v>23</v>
      </c>
      <c r="C131" s="20">
        <v>45671</v>
      </c>
      <c r="D131">
        <v>0</v>
      </c>
      <c r="E131" t="s">
        <v>52</v>
      </c>
    </row>
    <row r="132" spans="1:5" x14ac:dyDescent="0.3">
      <c r="A132">
        <v>122</v>
      </c>
      <c r="B132" t="s">
        <v>23</v>
      </c>
      <c r="C132" s="20">
        <v>45671</v>
      </c>
      <c r="D132">
        <v>0</v>
      </c>
      <c r="E132" t="s">
        <v>53</v>
      </c>
    </row>
    <row r="133" spans="1:5" x14ac:dyDescent="0.3">
      <c r="A133">
        <v>122</v>
      </c>
      <c r="B133" t="s">
        <v>23</v>
      </c>
      <c r="C133" s="20">
        <v>45671</v>
      </c>
      <c r="D133">
        <v>0</v>
      </c>
      <c r="E133" t="s">
        <v>54</v>
      </c>
    </row>
    <row r="134" spans="1:5" x14ac:dyDescent="0.3">
      <c r="A134">
        <v>122</v>
      </c>
      <c r="B134" t="s">
        <v>23</v>
      </c>
      <c r="C134" s="20">
        <v>45671</v>
      </c>
      <c r="D134">
        <v>0</v>
      </c>
      <c r="E134" t="s">
        <v>55</v>
      </c>
    </row>
    <row r="135" spans="1:5" x14ac:dyDescent="0.3">
      <c r="A135">
        <v>122</v>
      </c>
      <c r="B135" t="s">
        <v>23</v>
      </c>
      <c r="C135" s="20">
        <v>45672</v>
      </c>
      <c r="D135">
        <v>24089.75</v>
      </c>
      <c r="E135" t="s">
        <v>38</v>
      </c>
    </row>
    <row r="136" spans="1:5" x14ac:dyDescent="0.3">
      <c r="A136">
        <v>122</v>
      </c>
      <c r="B136" t="s">
        <v>23</v>
      </c>
      <c r="C136" s="20">
        <v>45672</v>
      </c>
      <c r="D136">
        <v>875.77</v>
      </c>
      <c r="E136" t="s">
        <v>39</v>
      </c>
    </row>
    <row r="137" spans="1:5" x14ac:dyDescent="0.3">
      <c r="A137">
        <v>122</v>
      </c>
      <c r="B137" t="s">
        <v>23</v>
      </c>
      <c r="C137" s="20">
        <v>45672</v>
      </c>
      <c r="D137">
        <v>0</v>
      </c>
      <c r="E137" t="s">
        <v>40</v>
      </c>
    </row>
    <row r="138" spans="1:5" x14ac:dyDescent="0.3">
      <c r="A138">
        <v>122</v>
      </c>
      <c r="B138" t="s">
        <v>23</v>
      </c>
      <c r="C138" s="20">
        <v>45672</v>
      </c>
      <c r="D138">
        <v>0</v>
      </c>
      <c r="E138" t="s">
        <v>41</v>
      </c>
    </row>
    <row r="139" spans="1:5" x14ac:dyDescent="0.3">
      <c r="A139">
        <v>122</v>
      </c>
      <c r="B139" t="s">
        <v>23</v>
      </c>
      <c r="C139" s="20">
        <v>45672</v>
      </c>
      <c r="D139">
        <v>0</v>
      </c>
      <c r="E139" t="s">
        <v>42</v>
      </c>
    </row>
    <row r="140" spans="1:5" x14ac:dyDescent="0.3">
      <c r="A140">
        <v>122</v>
      </c>
      <c r="B140" t="s">
        <v>23</v>
      </c>
      <c r="C140" s="20">
        <v>45672</v>
      </c>
      <c r="D140">
        <v>1935.27</v>
      </c>
      <c r="E140" t="s">
        <v>43</v>
      </c>
    </row>
    <row r="141" spans="1:5" x14ac:dyDescent="0.3">
      <c r="A141">
        <v>122</v>
      </c>
      <c r="B141" t="s">
        <v>23</v>
      </c>
      <c r="C141" s="20">
        <v>45672</v>
      </c>
      <c r="D141">
        <v>0</v>
      </c>
      <c r="E141" t="s">
        <v>44</v>
      </c>
    </row>
    <row r="142" spans="1:5" x14ac:dyDescent="0.3">
      <c r="A142">
        <v>122</v>
      </c>
      <c r="B142" t="s">
        <v>23</v>
      </c>
      <c r="C142" s="20">
        <v>45672</v>
      </c>
      <c r="D142">
        <v>0</v>
      </c>
      <c r="E142" t="s">
        <v>45</v>
      </c>
    </row>
    <row r="143" spans="1:5" x14ac:dyDescent="0.3">
      <c r="A143">
        <v>122</v>
      </c>
      <c r="B143" t="s">
        <v>23</v>
      </c>
      <c r="C143" s="20">
        <v>45672</v>
      </c>
      <c r="D143">
        <v>0</v>
      </c>
      <c r="E143" t="s">
        <v>46</v>
      </c>
    </row>
    <row r="144" spans="1:5" x14ac:dyDescent="0.3">
      <c r="A144">
        <v>122</v>
      </c>
      <c r="B144" t="s">
        <v>23</v>
      </c>
      <c r="C144" s="20">
        <v>45672</v>
      </c>
      <c r="D144">
        <v>323.18</v>
      </c>
      <c r="E144" t="s">
        <v>47</v>
      </c>
    </row>
    <row r="145" spans="1:5" x14ac:dyDescent="0.3">
      <c r="A145">
        <v>122</v>
      </c>
      <c r="B145" t="s">
        <v>23</v>
      </c>
      <c r="C145" s="20">
        <v>45672</v>
      </c>
      <c r="D145">
        <v>7952.74</v>
      </c>
      <c r="E145" t="s">
        <v>48</v>
      </c>
    </row>
    <row r="146" spans="1:5" x14ac:dyDescent="0.3">
      <c r="A146">
        <v>122</v>
      </c>
      <c r="B146" t="s">
        <v>23</v>
      </c>
      <c r="C146" s="20">
        <v>45672</v>
      </c>
      <c r="D146">
        <v>0</v>
      </c>
      <c r="E146" t="s">
        <v>49</v>
      </c>
    </row>
    <row r="147" spans="1:5" x14ac:dyDescent="0.3">
      <c r="A147">
        <v>122</v>
      </c>
      <c r="B147" t="s">
        <v>23</v>
      </c>
      <c r="C147" s="20">
        <v>45672</v>
      </c>
      <c r="D147">
        <v>0</v>
      </c>
      <c r="E147" t="s">
        <v>46</v>
      </c>
    </row>
    <row r="148" spans="1:5" x14ac:dyDescent="0.3">
      <c r="A148">
        <v>122</v>
      </c>
      <c r="B148" t="s">
        <v>23</v>
      </c>
      <c r="C148" s="20">
        <v>45672</v>
      </c>
      <c r="D148">
        <v>0</v>
      </c>
      <c r="E148" t="s">
        <v>50</v>
      </c>
    </row>
    <row r="149" spans="1:5" x14ac:dyDescent="0.3">
      <c r="A149">
        <v>122</v>
      </c>
      <c r="B149" t="s">
        <v>23</v>
      </c>
      <c r="C149" s="20">
        <v>45672</v>
      </c>
      <c r="D149">
        <v>0</v>
      </c>
      <c r="E149" t="s">
        <v>51</v>
      </c>
    </row>
    <row r="150" spans="1:5" x14ac:dyDescent="0.3">
      <c r="A150">
        <v>122</v>
      </c>
      <c r="B150" t="s">
        <v>23</v>
      </c>
      <c r="C150" s="20">
        <v>45672</v>
      </c>
      <c r="D150">
        <v>0</v>
      </c>
      <c r="E150" t="s">
        <v>52</v>
      </c>
    </row>
    <row r="151" spans="1:5" x14ac:dyDescent="0.3">
      <c r="A151">
        <v>122</v>
      </c>
      <c r="B151" t="s">
        <v>23</v>
      </c>
      <c r="C151" s="20">
        <v>45672</v>
      </c>
      <c r="D151">
        <v>0</v>
      </c>
      <c r="E151" t="s">
        <v>53</v>
      </c>
    </row>
    <row r="152" spans="1:5" x14ac:dyDescent="0.3">
      <c r="A152">
        <v>122</v>
      </c>
      <c r="B152" t="s">
        <v>23</v>
      </c>
      <c r="C152" s="20">
        <v>45672</v>
      </c>
      <c r="D152">
        <v>0</v>
      </c>
      <c r="E152" t="s">
        <v>54</v>
      </c>
    </row>
    <row r="153" spans="1:5" x14ac:dyDescent="0.3">
      <c r="A153">
        <v>122</v>
      </c>
      <c r="B153" t="s">
        <v>23</v>
      </c>
      <c r="C153" s="20">
        <v>45672</v>
      </c>
      <c r="D153">
        <v>0</v>
      </c>
      <c r="E153" t="s">
        <v>55</v>
      </c>
    </row>
    <row r="154" spans="1:5" x14ac:dyDescent="0.3">
      <c r="A154">
        <v>122</v>
      </c>
      <c r="B154" t="s">
        <v>23</v>
      </c>
      <c r="C154" s="20">
        <v>45673</v>
      </c>
      <c r="D154">
        <v>20354.72</v>
      </c>
      <c r="E154" t="s">
        <v>38</v>
      </c>
    </row>
    <row r="155" spans="1:5" x14ac:dyDescent="0.3">
      <c r="A155">
        <v>122</v>
      </c>
      <c r="B155" t="s">
        <v>23</v>
      </c>
      <c r="C155" s="20">
        <v>45673</v>
      </c>
      <c r="D155">
        <v>1474.64</v>
      </c>
      <c r="E155" t="s">
        <v>39</v>
      </c>
    </row>
    <row r="156" spans="1:5" x14ac:dyDescent="0.3">
      <c r="A156">
        <v>122</v>
      </c>
      <c r="B156" t="s">
        <v>23</v>
      </c>
      <c r="C156" s="20">
        <v>45673</v>
      </c>
      <c r="D156">
        <v>0</v>
      </c>
      <c r="E156" t="s">
        <v>40</v>
      </c>
    </row>
    <row r="157" spans="1:5" x14ac:dyDescent="0.3">
      <c r="A157">
        <v>122</v>
      </c>
      <c r="B157" t="s">
        <v>23</v>
      </c>
      <c r="C157" s="20">
        <v>45673</v>
      </c>
      <c r="D157">
        <v>0</v>
      </c>
      <c r="E157" t="s">
        <v>41</v>
      </c>
    </row>
    <row r="158" spans="1:5" x14ac:dyDescent="0.3">
      <c r="A158">
        <v>122</v>
      </c>
      <c r="B158" t="s">
        <v>23</v>
      </c>
      <c r="C158" s="20">
        <v>45673</v>
      </c>
      <c r="D158">
        <v>0</v>
      </c>
      <c r="E158" t="s">
        <v>42</v>
      </c>
    </row>
    <row r="159" spans="1:5" x14ac:dyDescent="0.3">
      <c r="A159">
        <v>122</v>
      </c>
      <c r="B159" t="s">
        <v>23</v>
      </c>
      <c r="C159" s="20">
        <v>45673</v>
      </c>
      <c r="D159">
        <v>2044.49</v>
      </c>
      <c r="E159" t="s">
        <v>43</v>
      </c>
    </row>
    <row r="160" spans="1:5" x14ac:dyDescent="0.3">
      <c r="A160">
        <v>122</v>
      </c>
      <c r="B160" t="s">
        <v>23</v>
      </c>
      <c r="C160" s="20">
        <v>45673</v>
      </c>
      <c r="D160">
        <v>0</v>
      </c>
      <c r="E160" t="s">
        <v>44</v>
      </c>
    </row>
    <row r="161" spans="1:5" x14ac:dyDescent="0.3">
      <c r="A161">
        <v>122</v>
      </c>
      <c r="B161" t="s">
        <v>23</v>
      </c>
      <c r="C161" s="20">
        <v>45673</v>
      </c>
      <c r="D161">
        <v>0</v>
      </c>
      <c r="E161" t="s">
        <v>45</v>
      </c>
    </row>
    <row r="162" spans="1:5" x14ac:dyDescent="0.3">
      <c r="A162">
        <v>122</v>
      </c>
      <c r="B162" t="s">
        <v>23</v>
      </c>
      <c r="C162" s="20">
        <v>45673</v>
      </c>
      <c r="D162">
        <v>0</v>
      </c>
      <c r="E162" t="s">
        <v>46</v>
      </c>
    </row>
    <row r="163" spans="1:5" x14ac:dyDescent="0.3">
      <c r="A163">
        <v>122</v>
      </c>
      <c r="B163" t="s">
        <v>23</v>
      </c>
      <c r="C163" s="20">
        <v>45673</v>
      </c>
      <c r="D163">
        <v>419.23</v>
      </c>
      <c r="E163" t="s">
        <v>47</v>
      </c>
    </row>
    <row r="164" spans="1:5" x14ac:dyDescent="0.3">
      <c r="A164">
        <v>122</v>
      </c>
      <c r="B164" t="s">
        <v>23</v>
      </c>
      <c r="C164" s="20">
        <v>45673</v>
      </c>
      <c r="D164">
        <v>7206.28</v>
      </c>
      <c r="E164" t="s">
        <v>48</v>
      </c>
    </row>
    <row r="165" spans="1:5" x14ac:dyDescent="0.3">
      <c r="A165">
        <v>122</v>
      </c>
      <c r="B165" t="s">
        <v>23</v>
      </c>
      <c r="C165" s="20">
        <v>45673</v>
      </c>
      <c r="D165">
        <v>0</v>
      </c>
      <c r="E165" t="s">
        <v>49</v>
      </c>
    </row>
    <row r="166" spans="1:5" x14ac:dyDescent="0.3">
      <c r="A166">
        <v>122</v>
      </c>
      <c r="B166" t="s">
        <v>23</v>
      </c>
      <c r="C166" s="20">
        <v>45673</v>
      </c>
      <c r="D166">
        <v>0</v>
      </c>
      <c r="E166" t="s">
        <v>46</v>
      </c>
    </row>
    <row r="167" spans="1:5" x14ac:dyDescent="0.3">
      <c r="A167">
        <v>122</v>
      </c>
      <c r="B167" t="s">
        <v>23</v>
      </c>
      <c r="C167" s="20">
        <v>45673</v>
      </c>
      <c r="D167">
        <v>0</v>
      </c>
      <c r="E167" t="s">
        <v>50</v>
      </c>
    </row>
    <row r="168" spans="1:5" x14ac:dyDescent="0.3">
      <c r="A168">
        <v>122</v>
      </c>
      <c r="B168" t="s">
        <v>23</v>
      </c>
      <c r="C168" s="20">
        <v>45673</v>
      </c>
      <c r="D168">
        <v>0</v>
      </c>
      <c r="E168" t="s">
        <v>51</v>
      </c>
    </row>
    <row r="169" spans="1:5" x14ac:dyDescent="0.3">
      <c r="A169">
        <v>122</v>
      </c>
      <c r="B169" t="s">
        <v>23</v>
      </c>
      <c r="C169" s="20">
        <v>45673</v>
      </c>
      <c r="D169">
        <v>0</v>
      </c>
      <c r="E169" t="s">
        <v>52</v>
      </c>
    </row>
    <row r="170" spans="1:5" x14ac:dyDescent="0.3">
      <c r="A170">
        <v>122</v>
      </c>
      <c r="B170" t="s">
        <v>23</v>
      </c>
      <c r="C170" s="20">
        <v>45673</v>
      </c>
      <c r="D170">
        <v>0</v>
      </c>
      <c r="E170" t="s">
        <v>53</v>
      </c>
    </row>
    <row r="171" spans="1:5" x14ac:dyDescent="0.3">
      <c r="A171">
        <v>122</v>
      </c>
      <c r="B171" t="s">
        <v>23</v>
      </c>
      <c r="C171" s="20">
        <v>45673</v>
      </c>
      <c r="D171">
        <v>0</v>
      </c>
      <c r="E171" t="s">
        <v>54</v>
      </c>
    </row>
    <row r="172" spans="1:5" x14ac:dyDescent="0.3">
      <c r="A172">
        <v>122</v>
      </c>
      <c r="B172" t="s">
        <v>23</v>
      </c>
      <c r="C172" s="20">
        <v>45673</v>
      </c>
      <c r="D172">
        <v>0</v>
      </c>
      <c r="E172" t="s">
        <v>55</v>
      </c>
    </row>
    <row r="173" spans="1:5" x14ac:dyDescent="0.3">
      <c r="A173">
        <v>122</v>
      </c>
      <c r="B173" t="s">
        <v>23</v>
      </c>
      <c r="C173" s="20">
        <v>45674</v>
      </c>
      <c r="D173">
        <v>29494.51</v>
      </c>
      <c r="E173" t="s">
        <v>38</v>
      </c>
    </row>
    <row r="174" spans="1:5" x14ac:dyDescent="0.3">
      <c r="A174">
        <v>122</v>
      </c>
      <c r="B174" t="s">
        <v>23</v>
      </c>
      <c r="C174" s="20">
        <v>45674</v>
      </c>
      <c r="D174">
        <v>854.28</v>
      </c>
      <c r="E174" t="s">
        <v>39</v>
      </c>
    </row>
    <row r="175" spans="1:5" x14ac:dyDescent="0.3">
      <c r="A175">
        <v>122</v>
      </c>
      <c r="B175" t="s">
        <v>23</v>
      </c>
      <c r="C175" s="20">
        <v>45674</v>
      </c>
      <c r="D175">
        <v>0</v>
      </c>
      <c r="E175" t="s">
        <v>40</v>
      </c>
    </row>
    <row r="176" spans="1:5" x14ac:dyDescent="0.3">
      <c r="A176">
        <v>122</v>
      </c>
      <c r="B176" t="s">
        <v>23</v>
      </c>
      <c r="C176" s="20">
        <v>45674</v>
      </c>
      <c r="D176">
        <v>0</v>
      </c>
      <c r="E176" t="s">
        <v>41</v>
      </c>
    </row>
    <row r="177" spans="1:5" x14ac:dyDescent="0.3">
      <c r="A177">
        <v>122</v>
      </c>
      <c r="B177" t="s">
        <v>23</v>
      </c>
      <c r="C177" s="20">
        <v>45674</v>
      </c>
      <c r="D177">
        <v>0</v>
      </c>
      <c r="E177" t="s">
        <v>42</v>
      </c>
    </row>
    <row r="178" spans="1:5" x14ac:dyDescent="0.3">
      <c r="A178">
        <v>122</v>
      </c>
      <c r="B178" t="s">
        <v>23</v>
      </c>
      <c r="C178" s="20">
        <v>45674</v>
      </c>
      <c r="D178">
        <v>2402.15</v>
      </c>
      <c r="E178" t="s">
        <v>43</v>
      </c>
    </row>
    <row r="179" spans="1:5" x14ac:dyDescent="0.3">
      <c r="A179">
        <v>122</v>
      </c>
      <c r="B179" t="s">
        <v>23</v>
      </c>
      <c r="C179" s="20">
        <v>45674</v>
      </c>
      <c r="D179">
        <v>0</v>
      </c>
      <c r="E179" t="s">
        <v>44</v>
      </c>
    </row>
    <row r="180" spans="1:5" x14ac:dyDescent="0.3">
      <c r="A180">
        <v>122</v>
      </c>
      <c r="B180" t="s">
        <v>23</v>
      </c>
      <c r="C180" s="20">
        <v>45674</v>
      </c>
      <c r="D180">
        <v>0</v>
      </c>
      <c r="E180" t="s">
        <v>45</v>
      </c>
    </row>
    <row r="181" spans="1:5" x14ac:dyDescent="0.3">
      <c r="A181">
        <v>122</v>
      </c>
      <c r="B181" t="s">
        <v>23</v>
      </c>
      <c r="C181" s="20">
        <v>45674</v>
      </c>
      <c r="D181">
        <v>0</v>
      </c>
      <c r="E181" t="s">
        <v>46</v>
      </c>
    </row>
    <row r="182" spans="1:5" x14ac:dyDescent="0.3">
      <c r="A182">
        <v>122</v>
      </c>
      <c r="B182" t="s">
        <v>23</v>
      </c>
      <c r="C182" s="20">
        <v>45674</v>
      </c>
      <c r="D182">
        <v>297.17</v>
      </c>
      <c r="E182" t="s">
        <v>47</v>
      </c>
    </row>
    <row r="183" spans="1:5" x14ac:dyDescent="0.3">
      <c r="A183">
        <v>122</v>
      </c>
      <c r="B183" t="s">
        <v>23</v>
      </c>
      <c r="C183" s="20">
        <v>45674</v>
      </c>
      <c r="D183">
        <v>14051.21</v>
      </c>
      <c r="E183" t="s">
        <v>48</v>
      </c>
    </row>
    <row r="184" spans="1:5" x14ac:dyDescent="0.3">
      <c r="A184">
        <v>122</v>
      </c>
      <c r="B184" t="s">
        <v>23</v>
      </c>
      <c r="C184" s="20">
        <v>45674</v>
      </c>
      <c r="D184">
        <v>0</v>
      </c>
      <c r="E184" t="s">
        <v>49</v>
      </c>
    </row>
    <row r="185" spans="1:5" x14ac:dyDescent="0.3">
      <c r="A185">
        <v>122</v>
      </c>
      <c r="B185" t="s">
        <v>23</v>
      </c>
      <c r="C185" s="20">
        <v>45674</v>
      </c>
      <c r="D185">
        <v>0</v>
      </c>
      <c r="E185" t="s">
        <v>46</v>
      </c>
    </row>
    <row r="186" spans="1:5" x14ac:dyDescent="0.3">
      <c r="A186">
        <v>122</v>
      </c>
      <c r="B186" t="s">
        <v>23</v>
      </c>
      <c r="C186" s="20">
        <v>45674</v>
      </c>
      <c r="D186">
        <v>0</v>
      </c>
      <c r="E186" t="s">
        <v>50</v>
      </c>
    </row>
    <row r="187" spans="1:5" x14ac:dyDescent="0.3">
      <c r="A187">
        <v>122</v>
      </c>
      <c r="B187" t="s">
        <v>23</v>
      </c>
      <c r="C187" s="20">
        <v>45674</v>
      </c>
      <c r="D187">
        <v>0</v>
      </c>
      <c r="E187" t="s">
        <v>51</v>
      </c>
    </row>
    <row r="188" spans="1:5" x14ac:dyDescent="0.3">
      <c r="A188">
        <v>122</v>
      </c>
      <c r="B188" t="s">
        <v>23</v>
      </c>
      <c r="C188" s="20">
        <v>45674</v>
      </c>
      <c r="D188">
        <v>0</v>
      </c>
      <c r="E188" t="s">
        <v>52</v>
      </c>
    </row>
    <row r="189" spans="1:5" x14ac:dyDescent="0.3">
      <c r="A189">
        <v>122</v>
      </c>
      <c r="B189" t="s">
        <v>23</v>
      </c>
      <c r="C189" s="20">
        <v>45674</v>
      </c>
      <c r="D189">
        <v>0</v>
      </c>
      <c r="E189" t="s">
        <v>53</v>
      </c>
    </row>
    <row r="190" spans="1:5" x14ac:dyDescent="0.3">
      <c r="A190">
        <v>122</v>
      </c>
      <c r="B190" t="s">
        <v>23</v>
      </c>
      <c r="C190" s="20">
        <v>45674</v>
      </c>
      <c r="D190">
        <v>0</v>
      </c>
      <c r="E190" t="s">
        <v>54</v>
      </c>
    </row>
    <row r="191" spans="1:5" x14ac:dyDescent="0.3">
      <c r="A191">
        <v>122</v>
      </c>
      <c r="B191" t="s">
        <v>23</v>
      </c>
      <c r="C191" s="20">
        <v>45674</v>
      </c>
      <c r="D191">
        <v>0</v>
      </c>
      <c r="E191" t="s">
        <v>55</v>
      </c>
    </row>
    <row r="192" spans="1:5" x14ac:dyDescent="0.3">
      <c r="A192">
        <v>122</v>
      </c>
      <c r="B192" t="s">
        <v>23</v>
      </c>
      <c r="C192" s="20">
        <v>45675</v>
      </c>
      <c r="D192">
        <v>57052.45</v>
      </c>
      <c r="E192" t="s">
        <v>38</v>
      </c>
    </row>
    <row r="193" spans="1:5" x14ac:dyDescent="0.3">
      <c r="A193">
        <v>122</v>
      </c>
      <c r="B193" t="s">
        <v>23</v>
      </c>
      <c r="C193" s="20">
        <v>45675</v>
      </c>
      <c r="D193">
        <v>1413.74</v>
      </c>
      <c r="E193" t="s">
        <v>39</v>
      </c>
    </row>
    <row r="194" spans="1:5" x14ac:dyDescent="0.3">
      <c r="A194">
        <v>122</v>
      </c>
      <c r="B194" t="s">
        <v>23</v>
      </c>
      <c r="C194" s="20">
        <v>45675</v>
      </c>
      <c r="D194">
        <v>12</v>
      </c>
      <c r="E194" t="s">
        <v>40</v>
      </c>
    </row>
    <row r="195" spans="1:5" x14ac:dyDescent="0.3">
      <c r="A195">
        <v>122</v>
      </c>
      <c r="B195" t="s">
        <v>23</v>
      </c>
      <c r="C195" s="20">
        <v>45675</v>
      </c>
      <c r="D195">
        <v>0</v>
      </c>
      <c r="E195" t="s">
        <v>41</v>
      </c>
    </row>
    <row r="196" spans="1:5" x14ac:dyDescent="0.3">
      <c r="A196">
        <v>122</v>
      </c>
      <c r="B196" t="s">
        <v>23</v>
      </c>
      <c r="C196" s="20">
        <v>45675</v>
      </c>
      <c r="D196">
        <v>0</v>
      </c>
      <c r="E196" t="s">
        <v>42</v>
      </c>
    </row>
    <row r="197" spans="1:5" x14ac:dyDescent="0.3">
      <c r="A197">
        <v>122</v>
      </c>
      <c r="B197" t="s">
        <v>23</v>
      </c>
      <c r="C197" s="20">
        <v>45675</v>
      </c>
      <c r="D197">
        <v>3941.82</v>
      </c>
      <c r="E197" t="s">
        <v>43</v>
      </c>
    </row>
    <row r="198" spans="1:5" x14ac:dyDescent="0.3">
      <c r="A198">
        <v>122</v>
      </c>
      <c r="B198" t="s">
        <v>23</v>
      </c>
      <c r="C198" s="20">
        <v>45675</v>
      </c>
      <c r="D198">
        <v>0</v>
      </c>
      <c r="E198" t="s">
        <v>44</v>
      </c>
    </row>
    <row r="199" spans="1:5" x14ac:dyDescent="0.3">
      <c r="A199">
        <v>122</v>
      </c>
      <c r="B199" t="s">
        <v>23</v>
      </c>
      <c r="C199" s="20">
        <v>45675</v>
      </c>
      <c r="D199">
        <v>0</v>
      </c>
      <c r="E199" t="s">
        <v>45</v>
      </c>
    </row>
    <row r="200" spans="1:5" x14ac:dyDescent="0.3">
      <c r="A200">
        <v>122</v>
      </c>
      <c r="B200" t="s">
        <v>23</v>
      </c>
      <c r="C200" s="20">
        <v>45675</v>
      </c>
      <c r="D200">
        <v>0</v>
      </c>
      <c r="E200" t="s">
        <v>46</v>
      </c>
    </row>
    <row r="201" spans="1:5" x14ac:dyDescent="0.3">
      <c r="A201">
        <v>122</v>
      </c>
      <c r="B201" t="s">
        <v>23</v>
      </c>
      <c r="C201" s="20">
        <v>45675</v>
      </c>
      <c r="D201">
        <v>543.54</v>
      </c>
      <c r="E201" t="s">
        <v>47</v>
      </c>
    </row>
    <row r="202" spans="1:5" x14ac:dyDescent="0.3">
      <c r="A202">
        <v>122</v>
      </c>
      <c r="B202" t="s">
        <v>23</v>
      </c>
      <c r="C202" s="20">
        <v>45675</v>
      </c>
      <c r="D202">
        <v>19303.330000000002</v>
      </c>
      <c r="E202" t="s">
        <v>48</v>
      </c>
    </row>
    <row r="203" spans="1:5" x14ac:dyDescent="0.3">
      <c r="A203">
        <v>122</v>
      </c>
      <c r="B203" t="s">
        <v>23</v>
      </c>
      <c r="C203" s="20">
        <v>45675</v>
      </c>
      <c r="D203">
        <v>0</v>
      </c>
      <c r="E203" t="s">
        <v>49</v>
      </c>
    </row>
    <row r="204" spans="1:5" x14ac:dyDescent="0.3">
      <c r="A204">
        <v>122</v>
      </c>
      <c r="B204" t="s">
        <v>23</v>
      </c>
      <c r="C204" s="20">
        <v>45675</v>
      </c>
      <c r="D204">
        <v>0</v>
      </c>
      <c r="E204" t="s">
        <v>46</v>
      </c>
    </row>
    <row r="205" spans="1:5" x14ac:dyDescent="0.3">
      <c r="A205">
        <v>122</v>
      </c>
      <c r="B205" t="s">
        <v>23</v>
      </c>
      <c r="C205" s="20">
        <v>45675</v>
      </c>
      <c r="D205">
        <v>0</v>
      </c>
      <c r="E205" t="s">
        <v>50</v>
      </c>
    </row>
    <row r="206" spans="1:5" x14ac:dyDescent="0.3">
      <c r="A206">
        <v>122</v>
      </c>
      <c r="B206" t="s">
        <v>23</v>
      </c>
      <c r="C206" s="20">
        <v>45675</v>
      </c>
      <c r="D206">
        <v>0</v>
      </c>
      <c r="E206" t="s">
        <v>51</v>
      </c>
    </row>
    <row r="207" spans="1:5" x14ac:dyDescent="0.3">
      <c r="A207">
        <v>122</v>
      </c>
      <c r="B207" t="s">
        <v>23</v>
      </c>
      <c r="C207" s="20">
        <v>45675</v>
      </c>
      <c r="D207">
        <v>0</v>
      </c>
      <c r="E207" t="s">
        <v>52</v>
      </c>
    </row>
    <row r="208" spans="1:5" x14ac:dyDescent="0.3">
      <c r="A208">
        <v>122</v>
      </c>
      <c r="B208" t="s">
        <v>23</v>
      </c>
      <c r="C208" s="20">
        <v>45675</v>
      </c>
      <c r="D208">
        <v>0</v>
      </c>
      <c r="E208" t="s">
        <v>53</v>
      </c>
    </row>
    <row r="209" spans="1:5" x14ac:dyDescent="0.3">
      <c r="A209">
        <v>122</v>
      </c>
      <c r="B209" t="s">
        <v>23</v>
      </c>
      <c r="C209" s="20">
        <v>45675</v>
      </c>
      <c r="D209">
        <v>0</v>
      </c>
      <c r="E209" t="s">
        <v>54</v>
      </c>
    </row>
    <row r="210" spans="1:5" x14ac:dyDescent="0.3">
      <c r="A210">
        <v>122</v>
      </c>
      <c r="B210" t="s">
        <v>23</v>
      </c>
      <c r="C210" s="20">
        <v>45675</v>
      </c>
      <c r="D210">
        <v>0</v>
      </c>
      <c r="E210" t="s">
        <v>55</v>
      </c>
    </row>
    <row r="211" spans="1:5" x14ac:dyDescent="0.3">
      <c r="A211">
        <v>122</v>
      </c>
      <c r="B211" t="s">
        <v>23</v>
      </c>
      <c r="C211" s="20">
        <v>45676</v>
      </c>
      <c r="D211">
        <v>8763.57</v>
      </c>
      <c r="E211" t="s">
        <v>38</v>
      </c>
    </row>
    <row r="212" spans="1:5" x14ac:dyDescent="0.3">
      <c r="A212">
        <v>122</v>
      </c>
      <c r="B212" t="s">
        <v>23</v>
      </c>
      <c r="C212" s="20">
        <v>45676</v>
      </c>
      <c r="D212">
        <v>0</v>
      </c>
      <c r="E212" t="s">
        <v>39</v>
      </c>
    </row>
    <row r="213" spans="1:5" x14ac:dyDescent="0.3">
      <c r="A213">
        <v>122</v>
      </c>
      <c r="B213" t="s">
        <v>23</v>
      </c>
      <c r="C213" s="20">
        <v>45676</v>
      </c>
      <c r="D213">
        <v>0</v>
      </c>
      <c r="E213" t="s">
        <v>40</v>
      </c>
    </row>
    <row r="214" spans="1:5" x14ac:dyDescent="0.3">
      <c r="A214">
        <v>122</v>
      </c>
      <c r="B214" t="s">
        <v>23</v>
      </c>
      <c r="C214" s="20">
        <v>45676</v>
      </c>
      <c r="D214">
        <v>0</v>
      </c>
      <c r="E214" t="s">
        <v>41</v>
      </c>
    </row>
    <row r="215" spans="1:5" x14ac:dyDescent="0.3">
      <c r="A215">
        <v>122</v>
      </c>
      <c r="B215" t="s">
        <v>23</v>
      </c>
      <c r="C215" s="20">
        <v>45676</v>
      </c>
      <c r="D215">
        <v>0</v>
      </c>
      <c r="E215" t="s">
        <v>42</v>
      </c>
    </row>
    <row r="216" spans="1:5" x14ac:dyDescent="0.3">
      <c r="A216">
        <v>122</v>
      </c>
      <c r="B216" t="s">
        <v>23</v>
      </c>
      <c r="C216" s="20">
        <v>45676</v>
      </c>
      <c r="D216">
        <v>403.03</v>
      </c>
      <c r="E216" t="s">
        <v>43</v>
      </c>
    </row>
    <row r="217" spans="1:5" x14ac:dyDescent="0.3">
      <c r="A217">
        <v>122</v>
      </c>
      <c r="B217" t="s">
        <v>23</v>
      </c>
      <c r="C217" s="20">
        <v>45676</v>
      </c>
      <c r="D217">
        <v>0</v>
      </c>
      <c r="E217" t="s">
        <v>44</v>
      </c>
    </row>
    <row r="218" spans="1:5" x14ac:dyDescent="0.3">
      <c r="A218">
        <v>122</v>
      </c>
      <c r="B218" t="s">
        <v>23</v>
      </c>
      <c r="C218" s="20">
        <v>45676</v>
      </c>
      <c r="D218">
        <v>0</v>
      </c>
      <c r="E218" t="s">
        <v>45</v>
      </c>
    </row>
    <row r="219" spans="1:5" x14ac:dyDescent="0.3">
      <c r="A219">
        <v>122</v>
      </c>
      <c r="B219" t="s">
        <v>23</v>
      </c>
      <c r="C219" s="20">
        <v>45676</v>
      </c>
      <c r="D219">
        <v>0</v>
      </c>
      <c r="E219" t="s">
        <v>46</v>
      </c>
    </row>
    <row r="220" spans="1:5" x14ac:dyDescent="0.3">
      <c r="A220">
        <v>122</v>
      </c>
      <c r="B220" t="s">
        <v>23</v>
      </c>
      <c r="C220" s="20">
        <v>45676</v>
      </c>
      <c r="D220">
        <v>250.86</v>
      </c>
      <c r="E220" t="s">
        <v>47</v>
      </c>
    </row>
    <row r="221" spans="1:5" x14ac:dyDescent="0.3">
      <c r="A221">
        <v>122</v>
      </c>
      <c r="B221" t="s">
        <v>23</v>
      </c>
      <c r="C221" s="20">
        <v>45676</v>
      </c>
      <c r="D221">
        <v>4499.99</v>
      </c>
      <c r="E221" t="s">
        <v>48</v>
      </c>
    </row>
    <row r="222" spans="1:5" x14ac:dyDescent="0.3">
      <c r="A222">
        <v>122</v>
      </c>
      <c r="B222" t="s">
        <v>23</v>
      </c>
      <c r="C222" s="20">
        <v>45676</v>
      </c>
      <c r="D222">
        <v>0</v>
      </c>
      <c r="E222" t="s">
        <v>49</v>
      </c>
    </row>
    <row r="223" spans="1:5" x14ac:dyDescent="0.3">
      <c r="A223">
        <v>122</v>
      </c>
      <c r="B223" t="s">
        <v>23</v>
      </c>
      <c r="C223" s="20">
        <v>45676</v>
      </c>
      <c r="D223">
        <v>0</v>
      </c>
      <c r="E223" t="s">
        <v>46</v>
      </c>
    </row>
    <row r="224" spans="1:5" x14ac:dyDescent="0.3">
      <c r="A224">
        <v>122</v>
      </c>
      <c r="B224" t="s">
        <v>23</v>
      </c>
      <c r="C224" s="20">
        <v>45676</v>
      </c>
      <c r="D224">
        <v>0</v>
      </c>
      <c r="E224" t="s">
        <v>50</v>
      </c>
    </row>
    <row r="225" spans="1:5" x14ac:dyDescent="0.3">
      <c r="A225">
        <v>122</v>
      </c>
      <c r="B225" t="s">
        <v>23</v>
      </c>
      <c r="C225" s="20">
        <v>45676</v>
      </c>
      <c r="D225">
        <v>0</v>
      </c>
      <c r="E225" t="s">
        <v>51</v>
      </c>
    </row>
    <row r="226" spans="1:5" x14ac:dyDescent="0.3">
      <c r="A226">
        <v>122</v>
      </c>
      <c r="B226" t="s">
        <v>23</v>
      </c>
      <c r="C226" s="20">
        <v>45676</v>
      </c>
      <c r="D226">
        <v>0</v>
      </c>
      <c r="E226" t="s">
        <v>52</v>
      </c>
    </row>
    <row r="227" spans="1:5" x14ac:dyDescent="0.3">
      <c r="A227">
        <v>122</v>
      </c>
      <c r="B227" t="s">
        <v>23</v>
      </c>
      <c r="C227" s="20">
        <v>45676</v>
      </c>
      <c r="D227">
        <v>0</v>
      </c>
      <c r="E227" t="s">
        <v>53</v>
      </c>
    </row>
    <row r="228" spans="1:5" x14ac:dyDescent="0.3">
      <c r="A228">
        <v>122</v>
      </c>
      <c r="B228" t="s">
        <v>23</v>
      </c>
      <c r="C228" s="20">
        <v>45676</v>
      </c>
      <c r="D228">
        <v>0</v>
      </c>
      <c r="E228" t="s">
        <v>54</v>
      </c>
    </row>
    <row r="229" spans="1:5" x14ac:dyDescent="0.3">
      <c r="A229">
        <v>122</v>
      </c>
      <c r="B229" t="s">
        <v>23</v>
      </c>
      <c r="C229" s="20">
        <v>45676</v>
      </c>
      <c r="D229">
        <v>0</v>
      </c>
      <c r="E229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/>
  </sheetViews>
  <sheetFormatPr defaultRowHeight="14.4" x14ac:dyDescent="0.3"/>
  <sheetData>
    <row r="1" spans="1:10" x14ac:dyDescent="0.3">
      <c r="A1" t="s">
        <v>56</v>
      </c>
      <c r="B1" t="s">
        <v>17</v>
      </c>
      <c r="C1" t="s">
        <v>18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</row>
    <row r="2" spans="1:10" x14ac:dyDescent="0.3">
      <c r="A2">
        <v>3501</v>
      </c>
      <c r="B2">
        <v>122</v>
      </c>
      <c r="C2" t="s">
        <v>23</v>
      </c>
      <c r="D2" t="s">
        <v>64</v>
      </c>
      <c r="E2" s="20">
        <v>45628</v>
      </c>
      <c r="F2" s="20">
        <v>45639</v>
      </c>
      <c r="G2" s="20">
        <v>45674</v>
      </c>
      <c r="H2">
        <v>15000</v>
      </c>
    </row>
    <row r="3" spans="1:10" x14ac:dyDescent="0.3">
      <c r="A3">
        <v>4599</v>
      </c>
      <c r="B3">
        <v>122</v>
      </c>
      <c r="C3" t="s">
        <v>23</v>
      </c>
      <c r="D3" t="s">
        <v>65</v>
      </c>
      <c r="E3" s="20">
        <v>45674</v>
      </c>
      <c r="F3" s="20">
        <v>45674</v>
      </c>
      <c r="G3" s="20">
        <v>45674</v>
      </c>
      <c r="H3">
        <v>1496.36</v>
      </c>
    </row>
    <row r="4" spans="1:10" x14ac:dyDescent="0.3">
      <c r="A4">
        <v>4600</v>
      </c>
      <c r="B4">
        <v>122</v>
      </c>
      <c r="C4" t="s">
        <v>23</v>
      </c>
      <c r="D4" t="s">
        <v>66</v>
      </c>
      <c r="E4" s="20">
        <v>45644</v>
      </c>
      <c r="F4" s="20">
        <v>45674</v>
      </c>
      <c r="G4" s="20">
        <v>45674</v>
      </c>
      <c r="H4">
        <v>38.659999999999997</v>
      </c>
    </row>
    <row r="5" spans="1:10" x14ac:dyDescent="0.3">
      <c r="A5">
        <v>4575</v>
      </c>
      <c r="B5">
        <v>122</v>
      </c>
      <c r="C5" t="s">
        <v>23</v>
      </c>
      <c r="D5" t="s">
        <v>66</v>
      </c>
      <c r="E5" s="20">
        <v>45643</v>
      </c>
      <c r="F5" s="20">
        <v>45673</v>
      </c>
      <c r="G5" s="20">
        <v>45673</v>
      </c>
      <c r="H5">
        <v>227.85</v>
      </c>
    </row>
    <row r="6" spans="1:10" x14ac:dyDescent="0.3">
      <c r="A6">
        <v>4576</v>
      </c>
      <c r="B6">
        <v>122</v>
      </c>
      <c r="C6" t="s">
        <v>23</v>
      </c>
      <c r="D6" t="s">
        <v>67</v>
      </c>
      <c r="E6" s="20">
        <v>45673</v>
      </c>
      <c r="F6" s="20">
        <v>45673</v>
      </c>
      <c r="G6" s="20">
        <v>45673</v>
      </c>
      <c r="H6">
        <v>28.8</v>
      </c>
    </row>
    <row r="7" spans="1:10" x14ac:dyDescent="0.3">
      <c r="A7">
        <v>3709</v>
      </c>
      <c r="B7">
        <v>122</v>
      </c>
      <c r="C7" t="s">
        <v>23</v>
      </c>
      <c r="D7" t="s">
        <v>68</v>
      </c>
      <c r="E7" s="20">
        <v>45657</v>
      </c>
      <c r="F7" s="20">
        <v>45672</v>
      </c>
      <c r="G7" s="20">
        <v>45672</v>
      </c>
      <c r="H7">
        <v>364.83</v>
      </c>
    </row>
    <row r="8" spans="1:10" x14ac:dyDescent="0.3">
      <c r="A8">
        <v>3710</v>
      </c>
      <c r="B8">
        <v>122</v>
      </c>
      <c r="C8" t="s">
        <v>23</v>
      </c>
      <c r="D8" t="s">
        <v>69</v>
      </c>
      <c r="E8" s="20">
        <v>45657</v>
      </c>
      <c r="F8" s="20">
        <v>45672</v>
      </c>
      <c r="G8" s="20">
        <v>45672</v>
      </c>
      <c r="H8">
        <v>364.83</v>
      </c>
    </row>
    <row r="9" spans="1:10" x14ac:dyDescent="0.3">
      <c r="A9">
        <v>4557</v>
      </c>
      <c r="B9">
        <v>122</v>
      </c>
      <c r="C9" t="s">
        <v>23</v>
      </c>
      <c r="D9" t="s">
        <v>66</v>
      </c>
      <c r="E9" s="20">
        <v>45671</v>
      </c>
      <c r="F9" s="20">
        <v>45671</v>
      </c>
      <c r="G9" s="20">
        <v>45671</v>
      </c>
      <c r="H9">
        <v>246.24</v>
      </c>
    </row>
    <row r="10" spans="1:10" x14ac:dyDescent="0.3">
      <c r="A10">
        <v>4558</v>
      </c>
      <c r="B10">
        <v>122</v>
      </c>
      <c r="C10" t="s">
        <v>23</v>
      </c>
      <c r="D10" t="s">
        <v>70</v>
      </c>
      <c r="E10" s="20">
        <v>45671</v>
      </c>
      <c r="F10" s="20">
        <v>45671</v>
      </c>
      <c r="G10" s="20">
        <v>45671</v>
      </c>
      <c r="H10">
        <v>38.85</v>
      </c>
    </row>
    <row r="11" spans="1:10" x14ac:dyDescent="0.3">
      <c r="A11">
        <v>4527</v>
      </c>
      <c r="B11">
        <v>122</v>
      </c>
      <c r="C11" t="s">
        <v>23</v>
      </c>
      <c r="D11" t="s">
        <v>66</v>
      </c>
      <c r="E11" s="20">
        <v>45670</v>
      </c>
      <c r="F11" s="20">
        <v>45670</v>
      </c>
      <c r="G11" s="20">
        <v>45670</v>
      </c>
      <c r="H11">
        <v>42.41</v>
      </c>
    </row>
    <row r="12" spans="1:10" x14ac:dyDescent="0.3">
      <c r="A12">
        <v>4528</v>
      </c>
      <c r="B12">
        <v>122</v>
      </c>
      <c r="C12" t="s">
        <v>23</v>
      </c>
      <c r="D12" t="s">
        <v>67</v>
      </c>
      <c r="E12" s="20">
        <v>45670</v>
      </c>
      <c r="F12" s="20">
        <v>45670</v>
      </c>
      <c r="G12" s="20">
        <v>45670</v>
      </c>
      <c r="H12">
        <v>28.8</v>
      </c>
    </row>
    <row r="13" spans="1:10" x14ac:dyDescent="0.3">
      <c r="A13">
        <v>4499</v>
      </c>
      <c r="B13">
        <v>122</v>
      </c>
      <c r="C13" t="s">
        <v>23</v>
      </c>
      <c r="D13" t="s">
        <v>65</v>
      </c>
      <c r="E13" s="20">
        <v>45667</v>
      </c>
      <c r="F13" s="20">
        <v>45667</v>
      </c>
      <c r="G13" s="20">
        <v>45667</v>
      </c>
      <c r="H13">
        <v>1048.8900000000001</v>
      </c>
    </row>
    <row r="14" spans="1:10" x14ac:dyDescent="0.3">
      <c r="A14">
        <v>4500</v>
      </c>
      <c r="B14">
        <v>122</v>
      </c>
      <c r="C14" t="s">
        <v>23</v>
      </c>
      <c r="D14" t="s">
        <v>66</v>
      </c>
      <c r="E14" s="20">
        <v>45637</v>
      </c>
      <c r="F14" s="20">
        <v>45667</v>
      </c>
      <c r="G14" s="20">
        <v>45667</v>
      </c>
      <c r="H14">
        <v>648.16999999999996</v>
      </c>
    </row>
    <row r="15" spans="1:10" x14ac:dyDescent="0.3">
      <c r="A15">
        <v>4501</v>
      </c>
      <c r="B15">
        <v>122</v>
      </c>
      <c r="C15" t="s">
        <v>23</v>
      </c>
      <c r="D15" t="s">
        <v>67</v>
      </c>
      <c r="E15" s="20">
        <v>45667</v>
      </c>
      <c r="F15" s="20">
        <v>45667</v>
      </c>
      <c r="G15" s="20">
        <v>45667</v>
      </c>
      <c r="H15">
        <v>57.6</v>
      </c>
    </row>
    <row r="16" spans="1:10" x14ac:dyDescent="0.3">
      <c r="A16">
        <v>4502</v>
      </c>
      <c r="B16">
        <v>122</v>
      </c>
      <c r="C16" t="s">
        <v>23</v>
      </c>
      <c r="D16" t="s">
        <v>71</v>
      </c>
      <c r="E16" s="20">
        <v>45671</v>
      </c>
      <c r="F16" s="20">
        <v>45667</v>
      </c>
      <c r="G16" s="20">
        <v>45667</v>
      </c>
      <c r="H16">
        <v>1000</v>
      </c>
      <c r="J16" t="s">
        <v>72</v>
      </c>
    </row>
    <row r="17" spans="1:8" x14ac:dyDescent="0.3">
      <c r="A17">
        <v>3913</v>
      </c>
      <c r="B17">
        <v>122</v>
      </c>
      <c r="C17" t="s">
        <v>23</v>
      </c>
      <c r="D17" t="s">
        <v>66</v>
      </c>
      <c r="E17" s="20">
        <v>45636</v>
      </c>
      <c r="F17" s="20">
        <v>45666</v>
      </c>
      <c r="G17" s="20">
        <v>45666</v>
      </c>
      <c r="H17">
        <v>129.69999999999999</v>
      </c>
    </row>
    <row r="18" spans="1:8" x14ac:dyDescent="0.3">
      <c r="A18">
        <v>3914</v>
      </c>
      <c r="B18">
        <v>122</v>
      </c>
      <c r="C18" t="s">
        <v>23</v>
      </c>
      <c r="D18" t="s">
        <v>67</v>
      </c>
      <c r="E18" s="20">
        <v>45666</v>
      </c>
      <c r="F18" s="20">
        <v>45666</v>
      </c>
      <c r="G18" s="20">
        <v>45666</v>
      </c>
      <c r="H18">
        <v>28.8</v>
      </c>
    </row>
    <row r="19" spans="1:8" x14ac:dyDescent="0.3">
      <c r="A19">
        <v>3887</v>
      </c>
      <c r="B19">
        <v>122</v>
      </c>
      <c r="C19" t="s">
        <v>23</v>
      </c>
      <c r="D19" t="s">
        <v>66</v>
      </c>
      <c r="E19" s="20">
        <v>45634</v>
      </c>
      <c r="F19" s="20">
        <v>45664</v>
      </c>
      <c r="G19" s="20">
        <v>45664</v>
      </c>
      <c r="H19">
        <v>195.19</v>
      </c>
    </row>
    <row r="20" spans="1:8" x14ac:dyDescent="0.3">
      <c r="A20">
        <v>3174</v>
      </c>
      <c r="B20">
        <v>122</v>
      </c>
      <c r="C20" t="s">
        <v>23</v>
      </c>
      <c r="D20" t="s">
        <v>73</v>
      </c>
      <c r="E20" s="20">
        <v>45658</v>
      </c>
      <c r="F20" s="20">
        <v>45659</v>
      </c>
      <c r="G20" s="20">
        <v>45663</v>
      </c>
      <c r="H20">
        <v>300000</v>
      </c>
    </row>
    <row r="21" spans="1:8" x14ac:dyDescent="0.3">
      <c r="A21">
        <v>3844</v>
      </c>
      <c r="B21">
        <v>122</v>
      </c>
      <c r="C21" t="s">
        <v>23</v>
      </c>
      <c r="D21" t="s">
        <v>70</v>
      </c>
      <c r="E21" s="20">
        <v>45663</v>
      </c>
      <c r="F21" s="20">
        <v>45663</v>
      </c>
      <c r="G21" s="20">
        <v>45663</v>
      </c>
      <c r="H21">
        <v>734.07</v>
      </c>
    </row>
    <row r="22" spans="1:8" x14ac:dyDescent="0.3">
      <c r="A22">
        <v>3845</v>
      </c>
      <c r="B22">
        <v>122</v>
      </c>
      <c r="C22" t="s">
        <v>23</v>
      </c>
      <c r="D22" t="s">
        <v>66</v>
      </c>
      <c r="E22" s="20">
        <v>45633</v>
      </c>
      <c r="F22" s="20">
        <v>45663</v>
      </c>
      <c r="G22" s="20">
        <v>45663</v>
      </c>
      <c r="H22">
        <v>842.05</v>
      </c>
    </row>
    <row r="23" spans="1:8" x14ac:dyDescent="0.3">
      <c r="A23">
        <v>3846</v>
      </c>
      <c r="B23">
        <v>122</v>
      </c>
      <c r="C23" t="s">
        <v>23</v>
      </c>
      <c r="D23" t="s">
        <v>67</v>
      </c>
      <c r="E23" s="20">
        <v>45663</v>
      </c>
      <c r="F23" s="20">
        <v>45663</v>
      </c>
      <c r="G23" s="20">
        <v>45663</v>
      </c>
      <c r="H23">
        <v>28.8</v>
      </c>
    </row>
    <row r="24" spans="1:8" x14ac:dyDescent="0.3">
      <c r="A24">
        <v>3841</v>
      </c>
      <c r="B24">
        <v>122</v>
      </c>
      <c r="C24" t="s">
        <v>23</v>
      </c>
      <c r="D24" t="s">
        <v>65</v>
      </c>
      <c r="E24" s="20">
        <v>45660</v>
      </c>
      <c r="F24" s="20">
        <v>45660</v>
      </c>
      <c r="G24" s="20">
        <v>45660</v>
      </c>
      <c r="H24">
        <v>2391.96</v>
      </c>
    </row>
    <row r="25" spans="1:8" x14ac:dyDescent="0.3">
      <c r="A25">
        <v>3842</v>
      </c>
      <c r="B25">
        <v>122</v>
      </c>
      <c r="C25" t="s">
        <v>23</v>
      </c>
      <c r="D25" t="s">
        <v>66</v>
      </c>
      <c r="E25" s="20">
        <v>45630</v>
      </c>
      <c r="F25" s="20">
        <v>45660</v>
      </c>
      <c r="G25" s="20">
        <v>45660</v>
      </c>
      <c r="H25">
        <v>341.41</v>
      </c>
    </row>
    <row r="26" spans="1:8" x14ac:dyDescent="0.3">
      <c r="A26">
        <v>3843</v>
      </c>
      <c r="B26">
        <v>122</v>
      </c>
      <c r="C26" t="s">
        <v>23</v>
      </c>
      <c r="D26" t="s">
        <v>67</v>
      </c>
      <c r="E26" s="20">
        <v>45660</v>
      </c>
      <c r="F26" s="20">
        <v>45660</v>
      </c>
      <c r="G26" s="20">
        <v>45660</v>
      </c>
      <c r="H26">
        <v>86.4</v>
      </c>
    </row>
    <row r="27" spans="1:8" x14ac:dyDescent="0.3">
      <c r="A27">
        <v>3740</v>
      </c>
      <c r="B27">
        <v>122</v>
      </c>
      <c r="C27" t="s">
        <v>23</v>
      </c>
      <c r="D27" t="s">
        <v>66</v>
      </c>
      <c r="E27" s="20">
        <v>45627</v>
      </c>
      <c r="F27" s="20">
        <v>45659</v>
      </c>
      <c r="G27" s="20">
        <v>45659</v>
      </c>
      <c r="H27">
        <v>868.21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57"/>
  <sheetViews>
    <sheetView workbookViewId="0"/>
  </sheetViews>
  <sheetFormatPr defaultRowHeight="14.4" x14ac:dyDescent="0.3"/>
  <sheetData>
    <row r="1" spans="1:20" x14ac:dyDescent="0.3">
      <c r="A1" t="s">
        <v>74</v>
      </c>
      <c r="B1" t="s">
        <v>17</v>
      </c>
      <c r="C1" t="s">
        <v>18</v>
      </c>
      <c r="D1" t="s">
        <v>75</v>
      </c>
      <c r="E1" t="s">
        <v>22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62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</row>
    <row r="2" spans="1:20" x14ac:dyDescent="0.3">
      <c r="A2">
        <v>100248</v>
      </c>
      <c r="B2">
        <v>122</v>
      </c>
      <c r="C2" t="s">
        <v>23</v>
      </c>
      <c r="D2" t="s">
        <v>90</v>
      </c>
      <c r="E2">
        <v>198</v>
      </c>
      <c r="F2" s="20">
        <v>45676</v>
      </c>
      <c r="G2" s="20">
        <v>45672</v>
      </c>
      <c r="H2" s="20">
        <v>45672</v>
      </c>
      <c r="I2" s="20">
        <v>45656</v>
      </c>
      <c r="J2" s="20">
        <v>45663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</row>
    <row r="3" spans="1:20" x14ac:dyDescent="0.3">
      <c r="A3">
        <v>100659</v>
      </c>
      <c r="B3">
        <v>122</v>
      </c>
      <c r="C3" t="s">
        <v>23</v>
      </c>
      <c r="D3" t="s">
        <v>100</v>
      </c>
      <c r="E3">
        <v>700</v>
      </c>
      <c r="F3" s="20">
        <v>45675</v>
      </c>
      <c r="G3" s="20">
        <v>45672</v>
      </c>
      <c r="H3" s="20">
        <v>45672</v>
      </c>
      <c r="I3" s="20">
        <v>45665</v>
      </c>
      <c r="J3" s="20">
        <v>45665</v>
      </c>
      <c r="K3" t="s">
        <v>91</v>
      </c>
      <c r="L3" t="s">
        <v>101</v>
      </c>
      <c r="M3" t="s">
        <v>102</v>
      </c>
      <c r="N3" t="s">
        <v>103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</row>
    <row r="4" spans="1:20" x14ac:dyDescent="0.3">
      <c r="A4">
        <v>100828</v>
      </c>
      <c r="B4">
        <v>122</v>
      </c>
      <c r="C4" t="s">
        <v>23</v>
      </c>
      <c r="D4" t="s">
        <v>104</v>
      </c>
      <c r="E4">
        <v>5588.98</v>
      </c>
      <c r="F4" s="20">
        <v>45673</v>
      </c>
      <c r="G4" s="20">
        <v>45672</v>
      </c>
      <c r="H4" s="20">
        <v>45672</v>
      </c>
      <c r="I4" s="20">
        <v>45660</v>
      </c>
      <c r="J4" s="20">
        <v>45665</v>
      </c>
      <c r="K4" t="s">
        <v>91</v>
      </c>
      <c r="N4" t="s">
        <v>105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</row>
    <row r="5" spans="1:20" x14ac:dyDescent="0.3">
      <c r="A5">
        <v>101045</v>
      </c>
      <c r="B5">
        <v>122</v>
      </c>
      <c r="C5" t="s">
        <v>23</v>
      </c>
      <c r="D5" t="s">
        <v>106</v>
      </c>
      <c r="E5">
        <v>916.8</v>
      </c>
      <c r="F5" s="20">
        <v>45675</v>
      </c>
      <c r="G5" s="20">
        <v>45672</v>
      </c>
      <c r="H5" s="20">
        <v>45672</v>
      </c>
      <c r="I5" s="20">
        <v>45666</v>
      </c>
      <c r="J5" s="20">
        <v>45666</v>
      </c>
      <c r="K5" t="s">
        <v>91</v>
      </c>
      <c r="N5" t="s">
        <v>107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</row>
    <row r="6" spans="1:20" x14ac:dyDescent="0.3">
      <c r="A6">
        <v>97279</v>
      </c>
      <c r="B6">
        <v>122</v>
      </c>
      <c r="C6" t="s">
        <v>23</v>
      </c>
      <c r="D6" t="s">
        <v>108</v>
      </c>
      <c r="E6">
        <v>114.05</v>
      </c>
      <c r="F6" s="20">
        <v>45674</v>
      </c>
      <c r="G6" s="20">
        <v>45672</v>
      </c>
      <c r="H6" s="20">
        <v>45672</v>
      </c>
      <c r="I6" s="20">
        <v>45627</v>
      </c>
      <c r="J6" s="20"/>
      <c r="K6" t="s">
        <v>91</v>
      </c>
      <c r="L6" t="s">
        <v>109</v>
      </c>
      <c r="M6" t="s">
        <v>110</v>
      </c>
      <c r="N6" t="s">
        <v>111</v>
      </c>
      <c r="O6" t="s">
        <v>95</v>
      </c>
      <c r="P6" t="s">
        <v>96</v>
      </c>
      <c r="Q6" t="s">
        <v>97</v>
      </c>
      <c r="R6" t="s">
        <v>98</v>
      </c>
      <c r="S6" t="s">
        <v>99</v>
      </c>
    </row>
    <row r="7" spans="1:20" x14ac:dyDescent="0.3">
      <c r="A7">
        <v>98249</v>
      </c>
      <c r="B7">
        <v>122</v>
      </c>
      <c r="C7" t="s">
        <v>23</v>
      </c>
      <c r="D7" t="s">
        <v>112</v>
      </c>
      <c r="E7">
        <v>270</v>
      </c>
      <c r="F7" s="20">
        <v>45673</v>
      </c>
      <c r="G7" s="20">
        <v>45672</v>
      </c>
      <c r="H7" s="20">
        <v>45672</v>
      </c>
      <c r="I7" s="20">
        <v>45637</v>
      </c>
      <c r="J7" s="20">
        <v>45652</v>
      </c>
      <c r="K7" t="s">
        <v>91</v>
      </c>
      <c r="L7" t="s">
        <v>113</v>
      </c>
      <c r="M7" t="s">
        <v>114</v>
      </c>
      <c r="N7" t="s">
        <v>115</v>
      </c>
      <c r="O7" t="s">
        <v>95</v>
      </c>
      <c r="P7" t="s">
        <v>96</v>
      </c>
      <c r="Q7" t="s">
        <v>97</v>
      </c>
      <c r="R7" t="s">
        <v>98</v>
      </c>
      <c r="S7" t="s">
        <v>99</v>
      </c>
    </row>
    <row r="8" spans="1:20" x14ac:dyDescent="0.3">
      <c r="A8">
        <v>98458</v>
      </c>
      <c r="B8">
        <v>122</v>
      </c>
      <c r="C8" t="s">
        <v>23</v>
      </c>
      <c r="D8" t="s">
        <v>116</v>
      </c>
      <c r="E8">
        <v>1135.1099999999999</v>
      </c>
      <c r="F8" s="20">
        <v>45673</v>
      </c>
      <c r="G8" s="20">
        <v>45672</v>
      </c>
      <c r="H8" s="20">
        <v>45672</v>
      </c>
      <c r="I8" s="20">
        <v>45643</v>
      </c>
      <c r="J8" s="20">
        <v>45652</v>
      </c>
      <c r="K8" t="s">
        <v>91</v>
      </c>
      <c r="N8" t="s">
        <v>117</v>
      </c>
      <c r="O8" t="s">
        <v>95</v>
      </c>
      <c r="P8" t="s">
        <v>96</v>
      </c>
      <c r="Q8" t="s">
        <v>97</v>
      </c>
      <c r="R8" t="s">
        <v>98</v>
      </c>
      <c r="S8" t="s">
        <v>99</v>
      </c>
    </row>
    <row r="9" spans="1:20" x14ac:dyDescent="0.3">
      <c r="A9">
        <v>98459</v>
      </c>
      <c r="B9">
        <v>122</v>
      </c>
      <c r="C9" t="s">
        <v>23</v>
      </c>
      <c r="D9" t="s">
        <v>118</v>
      </c>
      <c r="E9">
        <v>2668.68</v>
      </c>
      <c r="F9" s="20">
        <v>45674</v>
      </c>
      <c r="G9" s="20">
        <v>45672</v>
      </c>
      <c r="H9" s="20">
        <v>45672</v>
      </c>
      <c r="I9" s="20">
        <v>45643</v>
      </c>
      <c r="J9" s="20">
        <v>45652</v>
      </c>
      <c r="K9" t="s">
        <v>91</v>
      </c>
      <c r="N9" t="s">
        <v>119</v>
      </c>
      <c r="O9" t="s">
        <v>95</v>
      </c>
      <c r="P9" t="s">
        <v>96</v>
      </c>
      <c r="Q9" t="s">
        <v>97</v>
      </c>
      <c r="R9" t="s">
        <v>98</v>
      </c>
      <c r="S9" t="s">
        <v>99</v>
      </c>
    </row>
    <row r="10" spans="1:20" x14ac:dyDescent="0.3">
      <c r="A10">
        <v>98495</v>
      </c>
      <c r="B10">
        <v>122</v>
      </c>
      <c r="C10" t="s">
        <v>23</v>
      </c>
      <c r="D10" t="s">
        <v>120</v>
      </c>
      <c r="E10">
        <v>787.5</v>
      </c>
      <c r="F10" s="20">
        <v>45674</v>
      </c>
      <c r="G10" s="20">
        <v>45672</v>
      </c>
      <c r="H10" s="20">
        <v>45672</v>
      </c>
      <c r="I10" s="20">
        <v>45644</v>
      </c>
      <c r="J10" s="20">
        <v>45652</v>
      </c>
      <c r="K10" t="s">
        <v>91</v>
      </c>
      <c r="N10" t="s">
        <v>121</v>
      </c>
      <c r="O10" t="s">
        <v>95</v>
      </c>
      <c r="P10" t="s">
        <v>96</v>
      </c>
      <c r="Q10" t="s">
        <v>97</v>
      </c>
      <c r="R10" t="s">
        <v>98</v>
      </c>
      <c r="S10" t="s">
        <v>99</v>
      </c>
    </row>
    <row r="11" spans="1:20" x14ac:dyDescent="0.3">
      <c r="A11">
        <v>98499</v>
      </c>
      <c r="B11">
        <v>122</v>
      </c>
      <c r="C11" t="s">
        <v>23</v>
      </c>
      <c r="D11" t="s">
        <v>122</v>
      </c>
      <c r="E11">
        <v>394.5</v>
      </c>
      <c r="F11" s="20">
        <v>45674</v>
      </c>
      <c r="G11" s="20">
        <v>45672</v>
      </c>
      <c r="H11" s="20">
        <v>45672</v>
      </c>
      <c r="I11" s="20">
        <v>45644</v>
      </c>
      <c r="J11" s="20">
        <v>45652</v>
      </c>
      <c r="K11" t="s">
        <v>91</v>
      </c>
      <c r="N11" t="s">
        <v>123</v>
      </c>
      <c r="O11" t="s">
        <v>95</v>
      </c>
      <c r="P11" t="s">
        <v>96</v>
      </c>
      <c r="Q11" t="s">
        <v>97</v>
      </c>
      <c r="R11" t="s">
        <v>98</v>
      </c>
      <c r="S11" t="s">
        <v>99</v>
      </c>
    </row>
    <row r="12" spans="1:20" x14ac:dyDescent="0.3">
      <c r="A12">
        <v>98500</v>
      </c>
      <c r="B12">
        <v>122</v>
      </c>
      <c r="C12" t="s">
        <v>23</v>
      </c>
      <c r="D12" t="s">
        <v>124</v>
      </c>
      <c r="E12">
        <v>295.22000000000003</v>
      </c>
      <c r="F12" s="20">
        <v>45674</v>
      </c>
      <c r="G12" s="20">
        <v>45672</v>
      </c>
      <c r="H12" s="20">
        <v>45672</v>
      </c>
      <c r="I12" s="20">
        <v>45643</v>
      </c>
      <c r="J12" s="20">
        <v>45652</v>
      </c>
      <c r="K12" t="s">
        <v>91</v>
      </c>
      <c r="N12" t="s">
        <v>125</v>
      </c>
      <c r="O12" t="s">
        <v>95</v>
      </c>
      <c r="P12" t="s">
        <v>96</v>
      </c>
      <c r="Q12" t="s">
        <v>97</v>
      </c>
      <c r="R12" t="s">
        <v>98</v>
      </c>
      <c r="S12" t="s">
        <v>99</v>
      </c>
    </row>
    <row r="13" spans="1:20" x14ac:dyDescent="0.3">
      <c r="A13">
        <v>98502</v>
      </c>
      <c r="B13">
        <v>122</v>
      </c>
      <c r="C13" t="s">
        <v>23</v>
      </c>
      <c r="D13" t="s">
        <v>126</v>
      </c>
      <c r="E13">
        <v>1345.68</v>
      </c>
      <c r="F13" s="20">
        <v>45673</v>
      </c>
      <c r="G13" s="20">
        <v>45672</v>
      </c>
      <c r="H13" s="20">
        <v>45672</v>
      </c>
      <c r="I13" s="20">
        <v>45643</v>
      </c>
      <c r="J13" s="20">
        <v>45652</v>
      </c>
      <c r="K13" t="s">
        <v>91</v>
      </c>
      <c r="N13" t="s">
        <v>127</v>
      </c>
      <c r="O13" t="s">
        <v>95</v>
      </c>
      <c r="P13" t="s">
        <v>96</v>
      </c>
      <c r="Q13" t="s">
        <v>97</v>
      </c>
      <c r="R13" t="s">
        <v>98</v>
      </c>
      <c r="S13" t="s">
        <v>99</v>
      </c>
    </row>
    <row r="14" spans="1:20" x14ac:dyDescent="0.3">
      <c r="A14">
        <v>91824</v>
      </c>
      <c r="B14">
        <v>122</v>
      </c>
      <c r="C14" t="s">
        <v>23</v>
      </c>
      <c r="D14" t="s">
        <v>128</v>
      </c>
      <c r="E14">
        <v>11363</v>
      </c>
      <c r="F14" s="20">
        <v>45672</v>
      </c>
      <c r="G14" s="20">
        <v>45672</v>
      </c>
      <c r="H14" s="20">
        <v>45672</v>
      </c>
      <c r="I14" s="20">
        <v>45663</v>
      </c>
      <c r="J14" s="20"/>
      <c r="K14" t="s">
        <v>91</v>
      </c>
      <c r="L14" t="s">
        <v>129</v>
      </c>
      <c r="M14" t="s">
        <v>130</v>
      </c>
      <c r="N14" t="s">
        <v>131</v>
      </c>
      <c r="O14" t="s">
        <v>95</v>
      </c>
      <c r="P14" t="s">
        <v>96</v>
      </c>
      <c r="Q14" t="s">
        <v>97</v>
      </c>
      <c r="R14" t="s">
        <v>98</v>
      </c>
      <c r="S14" t="s">
        <v>99</v>
      </c>
    </row>
    <row r="15" spans="1:20" x14ac:dyDescent="0.3">
      <c r="A15">
        <v>56078</v>
      </c>
      <c r="B15">
        <v>122</v>
      </c>
      <c r="C15" t="s">
        <v>23</v>
      </c>
      <c r="D15" t="s">
        <v>132</v>
      </c>
      <c r="E15">
        <v>2247.59</v>
      </c>
      <c r="F15" s="20">
        <v>45675</v>
      </c>
      <c r="G15" s="20">
        <v>45672</v>
      </c>
      <c r="H15" s="20">
        <v>45672</v>
      </c>
      <c r="I15" s="20">
        <v>45627</v>
      </c>
      <c r="J15" s="20">
        <v>45441</v>
      </c>
      <c r="K15" t="s">
        <v>91</v>
      </c>
      <c r="L15" t="s">
        <v>133</v>
      </c>
      <c r="M15" t="s">
        <v>134</v>
      </c>
      <c r="N15" t="s">
        <v>135</v>
      </c>
      <c r="O15" t="s">
        <v>95</v>
      </c>
      <c r="P15" t="s">
        <v>96</v>
      </c>
      <c r="Q15" t="s">
        <v>97</v>
      </c>
      <c r="R15" t="s">
        <v>98</v>
      </c>
      <c r="S15" t="s">
        <v>99</v>
      </c>
    </row>
    <row r="16" spans="1:20" x14ac:dyDescent="0.3">
      <c r="A16">
        <v>60556</v>
      </c>
      <c r="B16">
        <v>122</v>
      </c>
      <c r="C16" t="s">
        <v>23</v>
      </c>
      <c r="D16" t="s">
        <v>136</v>
      </c>
      <c r="E16">
        <v>240</v>
      </c>
      <c r="F16" s="20">
        <v>45674</v>
      </c>
      <c r="G16" s="20">
        <v>45672</v>
      </c>
      <c r="H16" s="20">
        <v>45672</v>
      </c>
      <c r="I16" s="20">
        <v>45636</v>
      </c>
      <c r="J16" s="20"/>
      <c r="K16" t="s">
        <v>91</v>
      </c>
      <c r="L16" t="s">
        <v>137</v>
      </c>
      <c r="M16" t="s">
        <v>138</v>
      </c>
      <c r="N16" t="s">
        <v>139</v>
      </c>
      <c r="O16" t="s">
        <v>95</v>
      </c>
      <c r="P16" t="s">
        <v>96</v>
      </c>
      <c r="Q16" t="s">
        <v>97</v>
      </c>
      <c r="R16" t="s">
        <v>98</v>
      </c>
      <c r="S16" t="s">
        <v>99</v>
      </c>
    </row>
    <row r="17" spans="1:19" x14ac:dyDescent="0.3">
      <c r="A17">
        <v>100467</v>
      </c>
      <c r="B17">
        <v>122</v>
      </c>
      <c r="C17" t="s">
        <v>23</v>
      </c>
      <c r="D17" t="s">
        <v>140</v>
      </c>
      <c r="E17">
        <v>849</v>
      </c>
      <c r="F17" s="20">
        <v>45670</v>
      </c>
      <c r="G17" s="20">
        <v>45672</v>
      </c>
      <c r="H17" s="20">
        <v>45671</v>
      </c>
      <c r="I17" s="20">
        <v>45665</v>
      </c>
      <c r="J17" s="20">
        <v>45665</v>
      </c>
      <c r="K17" t="s">
        <v>91</v>
      </c>
      <c r="L17" t="s">
        <v>92</v>
      </c>
      <c r="M17" t="s">
        <v>141</v>
      </c>
      <c r="N17" t="s">
        <v>142</v>
      </c>
      <c r="O17" t="s">
        <v>95</v>
      </c>
      <c r="P17" t="s">
        <v>96</v>
      </c>
      <c r="Q17" t="s">
        <v>97</v>
      </c>
      <c r="R17" t="s">
        <v>98</v>
      </c>
      <c r="S17" t="s">
        <v>99</v>
      </c>
    </row>
    <row r="18" spans="1:19" x14ac:dyDescent="0.3">
      <c r="A18">
        <v>100471</v>
      </c>
      <c r="B18">
        <v>122</v>
      </c>
      <c r="C18" t="s">
        <v>23</v>
      </c>
      <c r="D18" t="s">
        <v>140</v>
      </c>
      <c r="E18">
        <v>2697</v>
      </c>
      <c r="F18" s="20">
        <v>45670</v>
      </c>
      <c r="G18" s="20">
        <v>45672</v>
      </c>
      <c r="H18" s="20">
        <v>45671</v>
      </c>
      <c r="I18" s="20">
        <v>45665</v>
      </c>
      <c r="J18" s="20">
        <v>45665</v>
      </c>
      <c r="K18" t="s">
        <v>91</v>
      </c>
      <c r="L18" t="s">
        <v>92</v>
      </c>
      <c r="M18" t="s">
        <v>143</v>
      </c>
      <c r="N18" t="s">
        <v>144</v>
      </c>
      <c r="O18" t="s">
        <v>95</v>
      </c>
      <c r="P18" t="s">
        <v>96</v>
      </c>
      <c r="Q18" t="s">
        <v>97</v>
      </c>
      <c r="R18" t="s">
        <v>98</v>
      </c>
      <c r="S18" t="s">
        <v>99</v>
      </c>
    </row>
    <row r="19" spans="1:19" x14ac:dyDescent="0.3">
      <c r="A19">
        <v>87274</v>
      </c>
      <c r="B19">
        <v>122</v>
      </c>
      <c r="C19" t="s">
        <v>23</v>
      </c>
      <c r="D19" t="s">
        <v>145</v>
      </c>
      <c r="E19">
        <v>9800</v>
      </c>
      <c r="F19" s="20">
        <v>45672</v>
      </c>
      <c r="G19" s="20">
        <v>45670</v>
      </c>
      <c r="H19" s="20">
        <v>45670</v>
      </c>
      <c r="I19" s="20">
        <v>45646</v>
      </c>
      <c r="J19" s="20"/>
      <c r="K19" t="s">
        <v>146</v>
      </c>
      <c r="L19" t="s">
        <v>113</v>
      </c>
      <c r="M19" t="s">
        <v>147</v>
      </c>
      <c r="N19" t="s">
        <v>148</v>
      </c>
      <c r="O19" t="s">
        <v>95</v>
      </c>
      <c r="P19" t="s">
        <v>96</v>
      </c>
      <c r="Q19" t="s">
        <v>97</v>
      </c>
      <c r="R19" t="s">
        <v>98</v>
      </c>
      <c r="S19" t="s">
        <v>99</v>
      </c>
    </row>
    <row r="20" spans="1:19" x14ac:dyDescent="0.3">
      <c r="A20">
        <v>87453</v>
      </c>
      <c r="B20">
        <v>122</v>
      </c>
      <c r="C20" t="s">
        <v>23</v>
      </c>
      <c r="D20" t="s">
        <v>149</v>
      </c>
      <c r="E20">
        <v>5700.8</v>
      </c>
      <c r="F20" s="20">
        <v>45670</v>
      </c>
      <c r="G20" s="20">
        <v>45670</v>
      </c>
      <c r="H20" s="20">
        <v>45670</v>
      </c>
      <c r="I20" s="20">
        <v>45615</v>
      </c>
      <c r="J20" s="20">
        <v>45615</v>
      </c>
      <c r="K20" t="s">
        <v>146</v>
      </c>
      <c r="L20" t="s">
        <v>150</v>
      </c>
      <c r="M20" t="s">
        <v>151</v>
      </c>
      <c r="N20" t="s">
        <v>152</v>
      </c>
      <c r="O20" t="s">
        <v>95</v>
      </c>
      <c r="P20" t="s">
        <v>96</v>
      </c>
      <c r="Q20" t="s">
        <v>97</v>
      </c>
      <c r="R20" t="s">
        <v>98</v>
      </c>
      <c r="S20" t="s">
        <v>99</v>
      </c>
    </row>
    <row r="21" spans="1:19" x14ac:dyDescent="0.3">
      <c r="A21">
        <v>50213</v>
      </c>
      <c r="B21">
        <v>122</v>
      </c>
      <c r="C21" t="s">
        <v>23</v>
      </c>
      <c r="D21" t="s">
        <v>153</v>
      </c>
      <c r="E21">
        <v>2800</v>
      </c>
      <c r="F21" s="20">
        <v>45672</v>
      </c>
      <c r="G21" s="20">
        <v>45670</v>
      </c>
      <c r="H21" s="20">
        <v>45670</v>
      </c>
      <c r="I21" s="20">
        <v>45627</v>
      </c>
      <c r="J21" s="20">
        <v>45400</v>
      </c>
      <c r="K21" t="s">
        <v>91</v>
      </c>
      <c r="L21" t="s">
        <v>137</v>
      </c>
      <c r="M21" t="s">
        <v>138</v>
      </c>
      <c r="N21" t="s">
        <v>154</v>
      </c>
      <c r="O21" t="s">
        <v>95</v>
      </c>
      <c r="P21" t="s">
        <v>96</v>
      </c>
      <c r="Q21" t="s">
        <v>97</v>
      </c>
      <c r="R21" t="s">
        <v>98</v>
      </c>
      <c r="S21" t="s">
        <v>99</v>
      </c>
    </row>
    <row r="22" spans="1:19" x14ac:dyDescent="0.3">
      <c r="A22">
        <v>100273</v>
      </c>
      <c r="B22">
        <v>122</v>
      </c>
      <c r="C22" t="s">
        <v>23</v>
      </c>
      <c r="D22" t="s">
        <v>155</v>
      </c>
      <c r="E22">
        <v>320</v>
      </c>
      <c r="F22" s="20">
        <v>45672</v>
      </c>
      <c r="G22" s="20">
        <v>45670</v>
      </c>
      <c r="H22" s="20">
        <v>45670</v>
      </c>
      <c r="I22" s="20">
        <v>45658</v>
      </c>
      <c r="J22" s="20">
        <v>45663</v>
      </c>
      <c r="K22" t="s">
        <v>91</v>
      </c>
      <c r="L22" t="s">
        <v>133</v>
      </c>
      <c r="M22" t="s">
        <v>156</v>
      </c>
      <c r="N22" t="s">
        <v>157</v>
      </c>
      <c r="O22" t="s">
        <v>95</v>
      </c>
      <c r="P22" t="s">
        <v>96</v>
      </c>
      <c r="Q22" t="s">
        <v>97</v>
      </c>
      <c r="R22" t="s">
        <v>98</v>
      </c>
      <c r="S22" t="s">
        <v>99</v>
      </c>
    </row>
    <row r="23" spans="1:19" x14ac:dyDescent="0.3">
      <c r="A23">
        <v>100823</v>
      </c>
      <c r="B23">
        <v>122</v>
      </c>
      <c r="C23" t="s">
        <v>23</v>
      </c>
      <c r="D23" t="s">
        <v>158</v>
      </c>
      <c r="E23">
        <v>1724.25</v>
      </c>
      <c r="F23" s="20">
        <v>45671</v>
      </c>
      <c r="G23" s="20">
        <v>45670</v>
      </c>
      <c r="H23" s="20">
        <v>45670</v>
      </c>
      <c r="I23" s="20">
        <v>45664</v>
      </c>
      <c r="J23" s="20">
        <v>45665</v>
      </c>
      <c r="K23" t="s">
        <v>91</v>
      </c>
      <c r="N23" t="s">
        <v>159</v>
      </c>
      <c r="O23" t="s">
        <v>95</v>
      </c>
      <c r="P23" t="s">
        <v>96</v>
      </c>
      <c r="Q23" t="s">
        <v>97</v>
      </c>
      <c r="R23" t="s">
        <v>98</v>
      </c>
      <c r="S23" t="s">
        <v>99</v>
      </c>
    </row>
    <row r="24" spans="1:19" x14ac:dyDescent="0.3">
      <c r="A24">
        <v>102133</v>
      </c>
      <c r="B24">
        <v>122</v>
      </c>
      <c r="C24" t="s">
        <v>23</v>
      </c>
      <c r="D24" t="s">
        <v>160</v>
      </c>
      <c r="E24">
        <v>36.9</v>
      </c>
      <c r="F24" s="20">
        <v>45670</v>
      </c>
      <c r="G24" s="20"/>
      <c r="H24" s="20">
        <v>45670</v>
      </c>
      <c r="I24" s="20">
        <v>45670</v>
      </c>
      <c r="J24" s="20">
        <v>45671</v>
      </c>
      <c r="K24" t="s">
        <v>161</v>
      </c>
      <c r="L24" t="s">
        <v>101</v>
      </c>
      <c r="M24" t="s">
        <v>102</v>
      </c>
      <c r="N24" t="s">
        <v>162</v>
      </c>
      <c r="R24" t="s">
        <v>98</v>
      </c>
    </row>
    <row r="25" spans="1:19" x14ac:dyDescent="0.3">
      <c r="A25">
        <v>96705</v>
      </c>
      <c r="B25">
        <v>122</v>
      </c>
      <c r="C25" t="s">
        <v>23</v>
      </c>
      <c r="D25" t="s">
        <v>163</v>
      </c>
      <c r="E25">
        <v>1588</v>
      </c>
      <c r="F25" s="20">
        <v>45672</v>
      </c>
      <c r="G25" s="20">
        <v>45670</v>
      </c>
      <c r="H25" s="20">
        <v>45670</v>
      </c>
      <c r="I25" s="20">
        <v>45658</v>
      </c>
      <c r="J25" s="20"/>
      <c r="K25" t="s">
        <v>146</v>
      </c>
      <c r="L25" t="s">
        <v>137</v>
      </c>
      <c r="M25" t="s">
        <v>138</v>
      </c>
      <c r="N25" t="s">
        <v>164</v>
      </c>
      <c r="O25" t="s">
        <v>95</v>
      </c>
      <c r="P25" t="s">
        <v>96</v>
      </c>
      <c r="Q25" t="s">
        <v>97</v>
      </c>
      <c r="R25" t="s">
        <v>98</v>
      </c>
      <c r="S25" t="s">
        <v>99</v>
      </c>
    </row>
    <row r="26" spans="1:19" x14ac:dyDescent="0.3">
      <c r="A26">
        <v>96726</v>
      </c>
      <c r="B26">
        <v>122</v>
      </c>
      <c r="C26" t="s">
        <v>23</v>
      </c>
      <c r="D26" t="s">
        <v>165</v>
      </c>
      <c r="E26">
        <v>2957.96</v>
      </c>
      <c r="F26" s="20">
        <v>45672</v>
      </c>
      <c r="G26" s="20">
        <v>45670</v>
      </c>
      <c r="H26" s="20">
        <v>45670</v>
      </c>
      <c r="I26" s="20">
        <v>45658</v>
      </c>
      <c r="J26" s="20"/>
      <c r="K26" t="s">
        <v>91</v>
      </c>
      <c r="L26" t="s">
        <v>133</v>
      </c>
      <c r="M26" t="s">
        <v>166</v>
      </c>
      <c r="N26" t="s">
        <v>167</v>
      </c>
      <c r="O26" t="s">
        <v>95</v>
      </c>
      <c r="P26" t="s">
        <v>96</v>
      </c>
      <c r="Q26" t="s">
        <v>97</v>
      </c>
      <c r="R26" t="s">
        <v>98</v>
      </c>
      <c r="S26" t="s">
        <v>99</v>
      </c>
    </row>
    <row r="27" spans="1:19" x14ac:dyDescent="0.3">
      <c r="A27">
        <v>98455</v>
      </c>
      <c r="B27">
        <v>122</v>
      </c>
      <c r="C27" t="s">
        <v>23</v>
      </c>
      <c r="D27" t="s">
        <v>168</v>
      </c>
      <c r="E27">
        <v>498</v>
      </c>
      <c r="F27" s="20">
        <v>45671</v>
      </c>
      <c r="G27" s="20">
        <v>45670</v>
      </c>
      <c r="H27" s="20">
        <v>45670</v>
      </c>
      <c r="I27" s="20">
        <v>45643</v>
      </c>
      <c r="J27" s="20">
        <v>45652</v>
      </c>
      <c r="K27" t="s">
        <v>91</v>
      </c>
      <c r="N27" t="s">
        <v>169</v>
      </c>
      <c r="O27" t="s">
        <v>95</v>
      </c>
      <c r="P27" t="s">
        <v>96</v>
      </c>
      <c r="Q27" t="s">
        <v>97</v>
      </c>
      <c r="R27" t="s">
        <v>98</v>
      </c>
      <c r="S27" t="s">
        <v>99</v>
      </c>
    </row>
    <row r="28" spans="1:19" x14ac:dyDescent="0.3">
      <c r="A28">
        <v>98456</v>
      </c>
      <c r="B28">
        <v>122</v>
      </c>
      <c r="C28" t="s">
        <v>23</v>
      </c>
      <c r="D28" t="s">
        <v>170</v>
      </c>
      <c r="E28">
        <v>1121.96</v>
      </c>
      <c r="F28" s="20">
        <v>45671</v>
      </c>
      <c r="G28" s="20">
        <v>45670</v>
      </c>
      <c r="H28" s="20">
        <v>45670</v>
      </c>
      <c r="I28" s="20">
        <v>45643</v>
      </c>
      <c r="J28" s="20">
        <v>45652</v>
      </c>
      <c r="K28" t="s">
        <v>91</v>
      </c>
      <c r="N28" t="s">
        <v>171</v>
      </c>
      <c r="O28" t="s">
        <v>95</v>
      </c>
      <c r="P28" t="s">
        <v>96</v>
      </c>
      <c r="Q28" t="s">
        <v>97</v>
      </c>
      <c r="R28" t="s">
        <v>98</v>
      </c>
      <c r="S28" t="s">
        <v>99</v>
      </c>
    </row>
    <row r="29" spans="1:19" x14ac:dyDescent="0.3">
      <c r="A29">
        <v>98471</v>
      </c>
      <c r="B29">
        <v>122</v>
      </c>
      <c r="C29" t="s">
        <v>23</v>
      </c>
      <c r="D29" t="s">
        <v>118</v>
      </c>
      <c r="E29">
        <v>2668.68</v>
      </c>
      <c r="F29" s="20">
        <v>45670</v>
      </c>
      <c r="G29" s="20">
        <v>45670</v>
      </c>
      <c r="H29" s="20">
        <v>45670</v>
      </c>
      <c r="I29" s="20">
        <v>45637</v>
      </c>
      <c r="J29" s="20">
        <v>45652</v>
      </c>
      <c r="K29" t="s">
        <v>91</v>
      </c>
      <c r="N29" t="s">
        <v>172</v>
      </c>
      <c r="O29" t="s">
        <v>95</v>
      </c>
      <c r="P29" t="s">
        <v>96</v>
      </c>
      <c r="Q29" t="s">
        <v>97</v>
      </c>
      <c r="R29" t="s">
        <v>98</v>
      </c>
      <c r="S29" t="s">
        <v>99</v>
      </c>
    </row>
    <row r="30" spans="1:19" x14ac:dyDescent="0.3">
      <c r="A30">
        <v>98476</v>
      </c>
      <c r="B30">
        <v>122</v>
      </c>
      <c r="C30" t="s">
        <v>23</v>
      </c>
      <c r="D30" t="s">
        <v>118</v>
      </c>
      <c r="E30">
        <v>3145.32</v>
      </c>
      <c r="F30" s="20">
        <v>45670</v>
      </c>
      <c r="G30" s="20">
        <v>45670</v>
      </c>
      <c r="H30" s="20">
        <v>45670</v>
      </c>
      <c r="I30" s="20">
        <v>45638</v>
      </c>
      <c r="J30" s="20">
        <v>45652</v>
      </c>
      <c r="K30" t="s">
        <v>91</v>
      </c>
      <c r="N30" t="s">
        <v>173</v>
      </c>
      <c r="O30" t="s">
        <v>95</v>
      </c>
      <c r="P30" t="s">
        <v>96</v>
      </c>
      <c r="Q30" t="s">
        <v>97</v>
      </c>
      <c r="R30" t="s">
        <v>98</v>
      </c>
      <c r="S30" t="s">
        <v>99</v>
      </c>
    </row>
    <row r="31" spans="1:19" x14ac:dyDescent="0.3">
      <c r="A31">
        <v>98483</v>
      </c>
      <c r="B31">
        <v>122</v>
      </c>
      <c r="C31" t="s">
        <v>23</v>
      </c>
      <c r="D31" t="s">
        <v>174</v>
      </c>
      <c r="E31">
        <v>511.67</v>
      </c>
      <c r="F31" s="20">
        <v>45668</v>
      </c>
      <c r="G31" s="20">
        <v>45670</v>
      </c>
      <c r="H31" s="20">
        <v>45670</v>
      </c>
      <c r="I31" s="20">
        <v>45640</v>
      </c>
      <c r="J31" s="20">
        <v>45652</v>
      </c>
      <c r="K31" t="s">
        <v>91</v>
      </c>
      <c r="N31" t="s">
        <v>175</v>
      </c>
      <c r="O31" t="s">
        <v>95</v>
      </c>
      <c r="P31" t="s">
        <v>96</v>
      </c>
      <c r="Q31" t="s">
        <v>97</v>
      </c>
      <c r="R31" t="s">
        <v>98</v>
      </c>
      <c r="S31" t="s">
        <v>99</v>
      </c>
    </row>
    <row r="32" spans="1:19" x14ac:dyDescent="0.3">
      <c r="A32">
        <v>98501</v>
      </c>
      <c r="B32">
        <v>122</v>
      </c>
      <c r="C32" t="s">
        <v>23</v>
      </c>
      <c r="D32" t="s">
        <v>176</v>
      </c>
      <c r="E32">
        <v>867.11</v>
      </c>
      <c r="F32" s="20">
        <v>45672</v>
      </c>
      <c r="G32" s="20">
        <v>45670</v>
      </c>
      <c r="H32" s="20">
        <v>45670</v>
      </c>
      <c r="I32" s="20">
        <v>45644</v>
      </c>
      <c r="J32" s="20">
        <v>45652</v>
      </c>
      <c r="K32" t="s">
        <v>91</v>
      </c>
      <c r="N32" t="s">
        <v>177</v>
      </c>
      <c r="O32" t="s">
        <v>95</v>
      </c>
      <c r="P32" t="s">
        <v>96</v>
      </c>
      <c r="Q32" t="s">
        <v>97</v>
      </c>
      <c r="R32" t="s">
        <v>98</v>
      </c>
      <c r="S32" t="s">
        <v>99</v>
      </c>
    </row>
    <row r="33" spans="1:19" x14ac:dyDescent="0.3">
      <c r="A33">
        <v>98695</v>
      </c>
      <c r="B33">
        <v>122</v>
      </c>
      <c r="C33" t="s">
        <v>23</v>
      </c>
      <c r="D33" t="s">
        <v>178</v>
      </c>
      <c r="E33">
        <v>864.6</v>
      </c>
      <c r="F33" s="20">
        <v>45670</v>
      </c>
      <c r="G33" s="20">
        <v>45670</v>
      </c>
      <c r="H33" s="20">
        <v>45670</v>
      </c>
      <c r="I33" s="20">
        <v>45653</v>
      </c>
      <c r="J33" s="20">
        <v>45653</v>
      </c>
      <c r="K33" t="s">
        <v>91</v>
      </c>
      <c r="N33" t="s">
        <v>179</v>
      </c>
      <c r="O33" t="s">
        <v>95</v>
      </c>
      <c r="P33" t="s">
        <v>96</v>
      </c>
      <c r="Q33" t="s">
        <v>97</v>
      </c>
      <c r="R33" t="s">
        <v>98</v>
      </c>
      <c r="S33" t="s">
        <v>99</v>
      </c>
    </row>
    <row r="34" spans="1:19" x14ac:dyDescent="0.3">
      <c r="A34">
        <v>60540</v>
      </c>
      <c r="B34">
        <v>122</v>
      </c>
      <c r="C34" t="s">
        <v>23</v>
      </c>
      <c r="D34" t="s">
        <v>180</v>
      </c>
      <c r="E34">
        <v>396</v>
      </c>
      <c r="F34" s="20">
        <v>45670</v>
      </c>
      <c r="G34" s="20">
        <v>45670</v>
      </c>
      <c r="H34" s="20">
        <v>45670</v>
      </c>
      <c r="I34" s="20">
        <v>45627</v>
      </c>
      <c r="J34" s="20"/>
      <c r="K34" t="s">
        <v>91</v>
      </c>
      <c r="L34" t="s">
        <v>113</v>
      </c>
      <c r="M34" t="s">
        <v>181</v>
      </c>
      <c r="N34" t="s">
        <v>182</v>
      </c>
      <c r="O34" t="s">
        <v>95</v>
      </c>
      <c r="P34" t="s">
        <v>96</v>
      </c>
      <c r="Q34" t="s">
        <v>97</v>
      </c>
      <c r="R34" t="s">
        <v>98</v>
      </c>
      <c r="S34" t="s">
        <v>99</v>
      </c>
    </row>
    <row r="35" spans="1:19" x14ac:dyDescent="0.3">
      <c r="A35">
        <v>58731</v>
      </c>
      <c r="B35">
        <v>122</v>
      </c>
      <c r="C35" t="s">
        <v>23</v>
      </c>
      <c r="D35" t="s">
        <v>183</v>
      </c>
      <c r="E35">
        <v>190.66</v>
      </c>
      <c r="F35" s="20">
        <v>45667</v>
      </c>
      <c r="G35" s="20">
        <v>45670</v>
      </c>
      <c r="H35" s="20">
        <v>45670</v>
      </c>
      <c r="I35" s="20">
        <v>45656</v>
      </c>
      <c r="J35" s="20"/>
      <c r="K35" t="s">
        <v>91</v>
      </c>
      <c r="L35" t="s">
        <v>92</v>
      </c>
      <c r="M35" t="s">
        <v>184</v>
      </c>
      <c r="N35" t="s">
        <v>185</v>
      </c>
      <c r="O35" t="s">
        <v>95</v>
      </c>
      <c r="P35" t="s">
        <v>96</v>
      </c>
      <c r="Q35" t="s">
        <v>97</v>
      </c>
      <c r="R35" t="s">
        <v>98</v>
      </c>
      <c r="S35" t="s">
        <v>99</v>
      </c>
    </row>
    <row r="36" spans="1:19" x14ac:dyDescent="0.3">
      <c r="A36">
        <v>56071</v>
      </c>
      <c r="B36">
        <v>122</v>
      </c>
      <c r="C36" t="s">
        <v>23</v>
      </c>
      <c r="D36" t="s">
        <v>186</v>
      </c>
      <c r="E36">
        <v>219</v>
      </c>
      <c r="F36" s="20">
        <v>45672</v>
      </c>
      <c r="G36" s="20">
        <v>45670</v>
      </c>
      <c r="H36" s="20">
        <v>45670</v>
      </c>
      <c r="I36" s="20">
        <v>45627</v>
      </c>
      <c r="J36" s="20">
        <v>45441</v>
      </c>
      <c r="K36" t="s">
        <v>91</v>
      </c>
      <c r="L36" t="s">
        <v>109</v>
      </c>
      <c r="M36" t="s">
        <v>187</v>
      </c>
      <c r="N36" t="s">
        <v>188</v>
      </c>
      <c r="O36" t="s">
        <v>95</v>
      </c>
      <c r="P36" t="s">
        <v>96</v>
      </c>
      <c r="Q36" t="s">
        <v>97</v>
      </c>
      <c r="R36" t="s">
        <v>98</v>
      </c>
      <c r="S36" t="s">
        <v>99</v>
      </c>
    </row>
    <row r="37" spans="1:19" x14ac:dyDescent="0.3">
      <c r="A37">
        <v>97129</v>
      </c>
      <c r="B37">
        <v>122</v>
      </c>
      <c r="C37" t="s">
        <v>23</v>
      </c>
      <c r="D37" t="s">
        <v>189</v>
      </c>
      <c r="E37">
        <v>41368.31</v>
      </c>
      <c r="F37" s="20">
        <v>45667</v>
      </c>
      <c r="G37" s="20">
        <v>45665</v>
      </c>
      <c r="H37" s="20">
        <v>45666</v>
      </c>
      <c r="I37" s="20">
        <v>45646</v>
      </c>
      <c r="J37" s="20"/>
      <c r="K37" t="s">
        <v>146</v>
      </c>
      <c r="L37" t="s">
        <v>190</v>
      </c>
      <c r="M37" t="s">
        <v>191</v>
      </c>
      <c r="N37" t="s">
        <v>192</v>
      </c>
      <c r="O37" t="s">
        <v>95</v>
      </c>
      <c r="P37" t="s">
        <v>96</v>
      </c>
      <c r="Q37" t="s">
        <v>97</v>
      </c>
      <c r="R37" t="s">
        <v>98</v>
      </c>
      <c r="S37" t="s">
        <v>99</v>
      </c>
    </row>
    <row r="38" spans="1:19" x14ac:dyDescent="0.3">
      <c r="A38">
        <v>101179</v>
      </c>
      <c r="B38">
        <v>122</v>
      </c>
      <c r="C38" t="s">
        <v>23</v>
      </c>
      <c r="D38" t="s">
        <v>160</v>
      </c>
      <c r="E38">
        <v>12.3</v>
      </c>
      <c r="F38" s="20">
        <v>45666</v>
      </c>
      <c r="G38" s="20"/>
      <c r="H38" s="20">
        <v>45666</v>
      </c>
      <c r="I38" s="20">
        <v>45666</v>
      </c>
      <c r="J38" s="20">
        <v>45667</v>
      </c>
      <c r="K38" t="s">
        <v>161</v>
      </c>
      <c r="L38" t="s">
        <v>101</v>
      </c>
      <c r="M38" t="s">
        <v>102</v>
      </c>
      <c r="N38" t="s">
        <v>162</v>
      </c>
      <c r="R38" t="s">
        <v>98</v>
      </c>
    </row>
    <row r="39" spans="1:19" x14ac:dyDescent="0.3">
      <c r="A39">
        <v>100315</v>
      </c>
      <c r="B39">
        <v>122</v>
      </c>
      <c r="C39" t="s">
        <v>23</v>
      </c>
      <c r="D39" t="s">
        <v>193</v>
      </c>
      <c r="E39">
        <v>120000</v>
      </c>
      <c r="F39" s="20">
        <v>45664</v>
      </c>
      <c r="G39" s="20">
        <v>45665</v>
      </c>
      <c r="H39" s="20">
        <v>45666</v>
      </c>
      <c r="I39" s="20">
        <v>45663</v>
      </c>
      <c r="J39" s="20">
        <v>45664</v>
      </c>
      <c r="K39" t="s">
        <v>146</v>
      </c>
      <c r="L39" t="s">
        <v>194</v>
      </c>
      <c r="M39" t="s">
        <v>195</v>
      </c>
      <c r="N39" t="s">
        <v>196</v>
      </c>
      <c r="O39" t="s">
        <v>95</v>
      </c>
      <c r="P39" t="s">
        <v>96</v>
      </c>
      <c r="Q39" t="s">
        <v>97</v>
      </c>
      <c r="R39" t="s">
        <v>98</v>
      </c>
      <c r="S39" t="s">
        <v>99</v>
      </c>
    </row>
    <row r="40" spans="1:19" x14ac:dyDescent="0.3">
      <c r="A40">
        <v>99242</v>
      </c>
      <c r="B40">
        <v>122</v>
      </c>
      <c r="C40" t="s">
        <v>23</v>
      </c>
      <c r="D40" t="s">
        <v>197</v>
      </c>
      <c r="E40">
        <v>2360</v>
      </c>
      <c r="F40" s="20">
        <v>45667</v>
      </c>
      <c r="G40" s="20">
        <v>45665</v>
      </c>
      <c r="H40" s="20">
        <v>45665</v>
      </c>
      <c r="I40" s="20">
        <v>45627</v>
      </c>
      <c r="J40" s="20">
        <v>45659</v>
      </c>
      <c r="K40" t="s">
        <v>146</v>
      </c>
      <c r="L40" t="s">
        <v>129</v>
      </c>
      <c r="M40" t="s">
        <v>198</v>
      </c>
      <c r="N40" t="s">
        <v>199</v>
      </c>
      <c r="O40" t="s">
        <v>95</v>
      </c>
      <c r="P40" t="s">
        <v>96</v>
      </c>
      <c r="Q40" t="s">
        <v>97</v>
      </c>
      <c r="R40" t="s">
        <v>98</v>
      </c>
      <c r="S40" t="s">
        <v>99</v>
      </c>
    </row>
    <row r="41" spans="1:19" x14ac:dyDescent="0.3">
      <c r="A41">
        <v>99243</v>
      </c>
      <c r="B41">
        <v>122</v>
      </c>
      <c r="C41" t="s">
        <v>23</v>
      </c>
      <c r="D41" t="s">
        <v>200</v>
      </c>
      <c r="E41">
        <v>2210</v>
      </c>
      <c r="F41" s="20">
        <v>45667</v>
      </c>
      <c r="G41" s="20">
        <v>45665</v>
      </c>
      <c r="H41" s="20">
        <v>45665</v>
      </c>
      <c r="I41" s="20">
        <v>45627</v>
      </c>
      <c r="J41" s="20">
        <v>45659</v>
      </c>
      <c r="K41" t="s">
        <v>146</v>
      </c>
      <c r="L41" t="s">
        <v>129</v>
      </c>
      <c r="M41" t="s">
        <v>198</v>
      </c>
      <c r="N41" t="s">
        <v>201</v>
      </c>
      <c r="O41" t="s">
        <v>95</v>
      </c>
      <c r="P41" t="s">
        <v>96</v>
      </c>
      <c r="Q41" t="s">
        <v>97</v>
      </c>
      <c r="R41" t="s">
        <v>98</v>
      </c>
      <c r="S41" t="s">
        <v>99</v>
      </c>
    </row>
    <row r="42" spans="1:19" x14ac:dyDescent="0.3">
      <c r="A42">
        <v>99244</v>
      </c>
      <c r="B42">
        <v>122</v>
      </c>
      <c r="C42" t="s">
        <v>23</v>
      </c>
      <c r="D42" t="s">
        <v>202</v>
      </c>
      <c r="E42">
        <v>2490</v>
      </c>
      <c r="F42" s="20">
        <v>45667</v>
      </c>
      <c r="G42" s="20">
        <v>45665</v>
      </c>
      <c r="H42" s="20">
        <v>45665</v>
      </c>
      <c r="I42" s="20">
        <v>45657</v>
      </c>
      <c r="J42" s="20">
        <v>45659</v>
      </c>
      <c r="K42" t="s">
        <v>146</v>
      </c>
      <c r="L42" t="s">
        <v>129</v>
      </c>
      <c r="M42" t="s">
        <v>198</v>
      </c>
      <c r="N42" t="s">
        <v>203</v>
      </c>
      <c r="O42" t="s">
        <v>95</v>
      </c>
      <c r="P42" t="s">
        <v>96</v>
      </c>
      <c r="Q42" t="s">
        <v>97</v>
      </c>
      <c r="R42" t="s">
        <v>98</v>
      </c>
      <c r="S42" t="s">
        <v>99</v>
      </c>
    </row>
    <row r="43" spans="1:19" x14ac:dyDescent="0.3">
      <c r="A43">
        <v>99245</v>
      </c>
      <c r="B43">
        <v>122</v>
      </c>
      <c r="C43" t="s">
        <v>23</v>
      </c>
      <c r="D43" t="s">
        <v>204</v>
      </c>
      <c r="E43">
        <v>2230</v>
      </c>
      <c r="F43" s="20">
        <v>45667</v>
      </c>
      <c r="G43" s="20">
        <v>45665</v>
      </c>
      <c r="H43" s="20">
        <v>45665</v>
      </c>
      <c r="I43" s="20">
        <v>45657</v>
      </c>
      <c r="J43" s="20">
        <v>45659</v>
      </c>
      <c r="K43" t="s">
        <v>146</v>
      </c>
      <c r="L43" t="s">
        <v>129</v>
      </c>
      <c r="M43" t="s">
        <v>198</v>
      </c>
      <c r="N43" t="s">
        <v>205</v>
      </c>
      <c r="O43" t="s">
        <v>95</v>
      </c>
      <c r="P43" t="s">
        <v>96</v>
      </c>
      <c r="Q43" t="s">
        <v>97</v>
      </c>
      <c r="R43" t="s">
        <v>98</v>
      </c>
      <c r="S43" t="s">
        <v>99</v>
      </c>
    </row>
    <row r="44" spans="1:19" x14ac:dyDescent="0.3">
      <c r="A44">
        <v>99246</v>
      </c>
      <c r="B44">
        <v>122</v>
      </c>
      <c r="C44" t="s">
        <v>23</v>
      </c>
      <c r="D44" t="s">
        <v>206</v>
      </c>
      <c r="E44">
        <v>2360</v>
      </c>
      <c r="F44" s="20">
        <v>45667</v>
      </c>
      <c r="G44" s="20">
        <v>45665</v>
      </c>
      <c r="H44" s="20">
        <v>45665</v>
      </c>
      <c r="I44" s="20">
        <v>45657</v>
      </c>
      <c r="J44" s="20">
        <v>45659</v>
      </c>
      <c r="K44" t="s">
        <v>146</v>
      </c>
      <c r="L44" t="s">
        <v>129</v>
      </c>
      <c r="M44" t="s">
        <v>198</v>
      </c>
      <c r="N44" t="s">
        <v>207</v>
      </c>
      <c r="O44" t="s">
        <v>95</v>
      </c>
      <c r="P44" t="s">
        <v>96</v>
      </c>
      <c r="Q44" t="s">
        <v>97</v>
      </c>
      <c r="R44" t="s">
        <v>98</v>
      </c>
      <c r="S44" t="s">
        <v>99</v>
      </c>
    </row>
    <row r="45" spans="1:19" x14ac:dyDescent="0.3">
      <c r="A45">
        <v>99247</v>
      </c>
      <c r="B45">
        <v>122</v>
      </c>
      <c r="C45" t="s">
        <v>23</v>
      </c>
      <c r="D45" t="s">
        <v>208</v>
      </c>
      <c r="E45">
        <v>2620</v>
      </c>
      <c r="F45" s="20">
        <v>45667</v>
      </c>
      <c r="G45" s="20">
        <v>45665</v>
      </c>
      <c r="H45" s="20">
        <v>45665</v>
      </c>
      <c r="I45" s="20">
        <v>45657</v>
      </c>
      <c r="J45" s="20">
        <v>45659</v>
      </c>
      <c r="K45" t="s">
        <v>146</v>
      </c>
      <c r="L45" t="s">
        <v>129</v>
      </c>
      <c r="M45" t="s">
        <v>198</v>
      </c>
      <c r="N45" t="s">
        <v>209</v>
      </c>
      <c r="O45" t="s">
        <v>95</v>
      </c>
      <c r="P45" t="s">
        <v>96</v>
      </c>
      <c r="Q45" t="s">
        <v>97</v>
      </c>
      <c r="R45" t="s">
        <v>98</v>
      </c>
      <c r="S45" t="s">
        <v>99</v>
      </c>
    </row>
    <row r="46" spans="1:19" x14ac:dyDescent="0.3">
      <c r="A46">
        <v>99249</v>
      </c>
      <c r="B46">
        <v>122</v>
      </c>
      <c r="C46" t="s">
        <v>23</v>
      </c>
      <c r="D46" t="s">
        <v>210</v>
      </c>
      <c r="E46">
        <v>2030</v>
      </c>
      <c r="F46" s="20">
        <v>45667</v>
      </c>
      <c r="G46" s="20">
        <v>45665</v>
      </c>
      <c r="H46" s="20">
        <v>45665</v>
      </c>
      <c r="I46" s="20">
        <v>45627</v>
      </c>
      <c r="J46" s="20">
        <v>45659</v>
      </c>
      <c r="K46" t="s">
        <v>146</v>
      </c>
      <c r="L46" t="s">
        <v>129</v>
      </c>
      <c r="M46" t="s">
        <v>198</v>
      </c>
      <c r="N46" t="s">
        <v>211</v>
      </c>
      <c r="O46" t="s">
        <v>95</v>
      </c>
      <c r="P46" t="s">
        <v>96</v>
      </c>
      <c r="Q46" t="s">
        <v>97</v>
      </c>
      <c r="R46" t="s">
        <v>98</v>
      </c>
      <c r="S46" t="s">
        <v>99</v>
      </c>
    </row>
    <row r="47" spans="1:19" x14ac:dyDescent="0.3">
      <c r="A47">
        <v>99250</v>
      </c>
      <c r="B47">
        <v>122</v>
      </c>
      <c r="C47" t="s">
        <v>23</v>
      </c>
      <c r="D47" t="s">
        <v>212</v>
      </c>
      <c r="E47">
        <v>2490</v>
      </c>
      <c r="F47" s="20">
        <v>45667</v>
      </c>
      <c r="G47" s="20">
        <v>45665</v>
      </c>
      <c r="H47" s="20">
        <v>45665</v>
      </c>
      <c r="I47" s="20">
        <v>45657</v>
      </c>
      <c r="J47" s="20">
        <v>45659</v>
      </c>
      <c r="K47" t="s">
        <v>146</v>
      </c>
      <c r="L47" t="s">
        <v>129</v>
      </c>
      <c r="M47" t="s">
        <v>198</v>
      </c>
      <c r="N47" t="s">
        <v>213</v>
      </c>
      <c r="O47" t="s">
        <v>95</v>
      </c>
      <c r="P47" t="s">
        <v>96</v>
      </c>
      <c r="Q47" t="s">
        <v>97</v>
      </c>
      <c r="R47" t="s">
        <v>98</v>
      </c>
      <c r="S47" t="s">
        <v>99</v>
      </c>
    </row>
    <row r="48" spans="1:19" x14ac:dyDescent="0.3">
      <c r="A48">
        <v>99252</v>
      </c>
      <c r="B48">
        <v>122</v>
      </c>
      <c r="C48" t="s">
        <v>23</v>
      </c>
      <c r="D48" t="s">
        <v>214</v>
      </c>
      <c r="E48">
        <v>1660</v>
      </c>
      <c r="F48" s="20">
        <v>45667</v>
      </c>
      <c r="G48" s="20">
        <v>45665</v>
      </c>
      <c r="H48" s="20">
        <v>45665</v>
      </c>
      <c r="I48" s="20">
        <v>45627</v>
      </c>
      <c r="J48" s="20">
        <v>45659</v>
      </c>
      <c r="K48" t="s">
        <v>146</v>
      </c>
      <c r="L48" t="s">
        <v>129</v>
      </c>
      <c r="M48" t="s">
        <v>198</v>
      </c>
      <c r="N48" t="s">
        <v>215</v>
      </c>
      <c r="O48" t="s">
        <v>95</v>
      </c>
      <c r="P48" t="s">
        <v>96</v>
      </c>
      <c r="Q48" t="s">
        <v>97</v>
      </c>
      <c r="R48" t="s">
        <v>98</v>
      </c>
      <c r="S48" t="s">
        <v>99</v>
      </c>
    </row>
    <row r="49" spans="1:19" x14ac:dyDescent="0.3">
      <c r="A49">
        <v>99253</v>
      </c>
      <c r="B49">
        <v>122</v>
      </c>
      <c r="C49" t="s">
        <v>23</v>
      </c>
      <c r="D49" t="s">
        <v>216</v>
      </c>
      <c r="E49">
        <v>2490</v>
      </c>
      <c r="F49" s="20">
        <v>45667</v>
      </c>
      <c r="G49" s="20">
        <v>45665</v>
      </c>
      <c r="H49" s="20">
        <v>45665</v>
      </c>
      <c r="I49" s="20">
        <v>45627</v>
      </c>
      <c r="J49" s="20">
        <v>45659</v>
      </c>
      <c r="K49" t="s">
        <v>146</v>
      </c>
      <c r="L49" t="s">
        <v>129</v>
      </c>
      <c r="M49" t="s">
        <v>198</v>
      </c>
      <c r="N49" t="s">
        <v>213</v>
      </c>
      <c r="O49" t="s">
        <v>95</v>
      </c>
      <c r="P49" t="s">
        <v>96</v>
      </c>
      <c r="Q49" t="s">
        <v>97</v>
      </c>
      <c r="R49" t="s">
        <v>98</v>
      </c>
      <c r="S49" t="s">
        <v>99</v>
      </c>
    </row>
    <row r="50" spans="1:19" x14ac:dyDescent="0.3">
      <c r="A50">
        <v>99254</v>
      </c>
      <c r="B50">
        <v>122</v>
      </c>
      <c r="C50" t="s">
        <v>23</v>
      </c>
      <c r="D50" t="s">
        <v>217</v>
      </c>
      <c r="E50">
        <v>1180</v>
      </c>
      <c r="F50" s="20">
        <v>45667</v>
      </c>
      <c r="G50" s="20">
        <v>45665</v>
      </c>
      <c r="H50" s="20">
        <v>45665</v>
      </c>
      <c r="I50" s="20">
        <v>45627</v>
      </c>
      <c r="J50" s="20">
        <v>45659</v>
      </c>
      <c r="K50" t="s">
        <v>146</v>
      </c>
      <c r="L50" t="s">
        <v>129</v>
      </c>
      <c r="M50" t="s">
        <v>198</v>
      </c>
      <c r="N50" t="s">
        <v>218</v>
      </c>
      <c r="O50" t="s">
        <v>95</v>
      </c>
      <c r="P50" t="s">
        <v>96</v>
      </c>
      <c r="Q50" t="s">
        <v>97</v>
      </c>
      <c r="R50" t="s">
        <v>98</v>
      </c>
      <c r="S50" t="s">
        <v>99</v>
      </c>
    </row>
    <row r="51" spans="1:19" x14ac:dyDescent="0.3">
      <c r="A51">
        <v>98296</v>
      </c>
      <c r="B51">
        <v>122</v>
      </c>
      <c r="C51" t="s">
        <v>23</v>
      </c>
      <c r="D51" t="s">
        <v>219</v>
      </c>
      <c r="E51">
        <v>195</v>
      </c>
      <c r="F51" s="20">
        <v>45666</v>
      </c>
      <c r="G51" s="20">
        <v>45665</v>
      </c>
      <c r="H51" s="20">
        <v>45665</v>
      </c>
      <c r="I51" s="20">
        <v>45651</v>
      </c>
      <c r="J51" s="20">
        <v>45652</v>
      </c>
      <c r="K51" t="s">
        <v>91</v>
      </c>
      <c r="N51" t="s">
        <v>220</v>
      </c>
      <c r="O51" t="s">
        <v>95</v>
      </c>
      <c r="P51" t="s">
        <v>96</v>
      </c>
      <c r="Q51" t="s">
        <v>97</v>
      </c>
      <c r="R51" t="s">
        <v>98</v>
      </c>
      <c r="S51" t="s">
        <v>99</v>
      </c>
    </row>
    <row r="52" spans="1:19" x14ac:dyDescent="0.3">
      <c r="A52">
        <v>98464</v>
      </c>
      <c r="B52">
        <v>122</v>
      </c>
      <c r="C52" t="s">
        <v>23</v>
      </c>
      <c r="D52" t="s">
        <v>126</v>
      </c>
      <c r="E52">
        <v>1345.68</v>
      </c>
      <c r="F52" s="20">
        <v>45666</v>
      </c>
      <c r="G52" s="20">
        <v>45665</v>
      </c>
      <c r="H52" s="20">
        <v>45665</v>
      </c>
      <c r="I52" s="20">
        <v>45636</v>
      </c>
      <c r="J52" s="20">
        <v>45652</v>
      </c>
      <c r="K52" t="s">
        <v>91</v>
      </c>
      <c r="N52" t="s">
        <v>221</v>
      </c>
      <c r="O52" t="s">
        <v>95</v>
      </c>
      <c r="P52" t="s">
        <v>96</v>
      </c>
      <c r="Q52" t="s">
        <v>97</v>
      </c>
      <c r="R52" t="s">
        <v>98</v>
      </c>
      <c r="S52" t="s">
        <v>99</v>
      </c>
    </row>
    <row r="53" spans="1:19" x14ac:dyDescent="0.3">
      <c r="A53">
        <v>98466</v>
      </c>
      <c r="B53">
        <v>122</v>
      </c>
      <c r="C53" t="s">
        <v>23</v>
      </c>
      <c r="D53" t="s">
        <v>122</v>
      </c>
      <c r="E53">
        <v>394.5</v>
      </c>
      <c r="F53" s="20">
        <v>45667</v>
      </c>
      <c r="G53" s="20">
        <v>45665</v>
      </c>
      <c r="H53" s="20">
        <v>45665</v>
      </c>
      <c r="I53" s="20">
        <v>45637</v>
      </c>
      <c r="J53" s="20">
        <v>45652</v>
      </c>
      <c r="K53" t="s">
        <v>91</v>
      </c>
      <c r="N53" t="s">
        <v>222</v>
      </c>
      <c r="O53" t="s">
        <v>95</v>
      </c>
      <c r="P53" t="s">
        <v>96</v>
      </c>
      <c r="Q53" t="s">
        <v>97</v>
      </c>
      <c r="R53" t="s">
        <v>98</v>
      </c>
      <c r="S53" t="s">
        <v>99</v>
      </c>
    </row>
    <row r="54" spans="1:19" x14ac:dyDescent="0.3">
      <c r="A54">
        <v>98469</v>
      </c>
      <c r="B54">
        <v>122</v>
      </c>
      <c r="C54" t="s">
        <v>23</v>
      </c>
      <c r="D54" t="s">
        <v>223</v>
      </c>
      <c r="E54">
        <v>544.44000000000005</v>
      </c>
      <c r="F54" s="20">
        <v>45667</v>
      </c>
      <c r="G54" s="20">
        <v>45665</v>
      </c>
      <c r="H54" s="20">
        <v>45665</v>
      </c>
      <c r="I54" s="20">
        <v>45637</v>
      </c>
      <c r="J54" s="20">
        <v>45652</v>
      </c>
      <c r="K54" t="s">
        <v>91</v>
      </c>
      <c r="N54" t="s">
        <v>224</v>
      </c>
      <c r="O54" t="s">
        <v>95</v>
      </c>
      <c r="P54" t="s">
        <v>96</v>
      </c>
      <c r="Q54" t="s">
        <v>97</v>
      </c>
      <c r="R54" t="s">
        <v>98</v>
      </c>
      <c r="S54" t="s">
        <v>99</v>
      </c>
    </row>
    <row r="55" spans="1:19" x14ac:dyDescent="0.3">
      <c r="A55">
        <v>98473</v>
      </c>
      <c r="B55">
        <v>122</v>
      </c>
      <c r="C55" t="s">
        <v>23</v>
      </c>
      <c r="D55" t="s">
        <v>225</v>
      </c>
      <c r="E55">
        <v>646.5</v>
      </c>
      <c r="F55" s="20">
        <v>45666</v>
      </c>
      <c r="G55" s="20">
        <v>45665</v>
      </c>
      <c r="H55" s="20">
        <v>45665</v>
      </c>
      <c r="I55" s="20">
        <v>45638</v>
      </c>
      <c r="J55" s="20">
        <v>45652</v>
      </c>
      <c r="K55" t="s">
        <v>91</v>
      </c>
      <c r="N55" t="s">
        <v>226</v>
      </c>
      <c r="O55" t="s">
        <v>95</v>
      </c>
      <c r="P55" t="s">
        <v>96</v>
      </c>
      <c r="Q55" t="s">
        <v>97</v>
      </c>
      <c r="R55" t="s">
        <v>98</v>
      </c>
      <c r="S55" t="s">
        <v>99</v>
      </c>
    </row>
    <row r="56" spans="1:19" x14ac:dyDescent="0.3">
      <c r="A56">
        <v>98480</v>
      </c>
      <c r="B56">
        <v>122</v>
      </c>
      <c r="C56" t="s">
        <v>23</v>
      </c>
      <c r="D56" t="s">
        <v>174</v>
      </c>
      <c r="E56">
        <v>1511.23</v>
      </c>
      <c r="F56" s="20">
        <v>45666</v>
      </c>
      <c r="G56" s="20">
        <v>45665</v>
      </c>
      <c r="H56" s="20">
        <v>45665</v>
      </c>
      <c r="I56" s="20">
        <v>45638</v>
      </c>
      <c r="J56" s="20">
        <v>45652</v>
      </c>
      <c r="K56" t="s">
        <v>91</v>
      </c>
      <c r="N56" t="s">
        <v>227</v>
      </c>
      <c r="O56" t="s">
        <v>95</v>
      </c>
      <c r="P56" t="s">
        <v>96</v>
      </c>
      <c r="Q56" t="s">
        <v>97</v>
      </c>
      <c r="R56" t="s">
        <v>98</v>
      </c>
      <c r="S56" t="s">
        <v>99</v>
      </c>
    </row>
    <row r="57" spans="1:19" x14ac:dyDescent="0.3">
      <c r="A57">
        <v>98491</v>
      </c>
      <c r="B57">
        <v>122</v>
      </c>
      <c r="C57" t="s">
        <v>23</v>
      </c>
      <c r="D57" t="s">
        <v>225</v>
      </c>
      <c r="E57">
        <v>162.88</v>
      </c>
      <c r="F57" s="20">
        <v>45666</v>
      </c>
      <c r="G57" s="20">
        <v>45665</v>
      </c>
      <c r="H57" s="20">
        <v>45665</v>
      </c>
      <c r="I57" s="20">
        <v>45638</v>
      </c>
      <c r="J57" s="20">
        <v>45652</v>
      </c>
      <c r="K57" t="s">
        <v>91</v>
      </c>
      <c r="N57" t="s">
        <v>228</v>
      </c>
      <c r="O57" t="s">
        <v>95</v>
      </c>
      <c r="P57" t="s">
        <v>96</v>
      </c>
      <c r="Q57" t="s">
        <v>97</v>
      </c>
      <c r="R57" t="s">
        <v>98</v>
      </c>
      <c r="S57" t="s">
        <v>99</v>
      </c>
    </row>
    <row r="58" spans="1:19" x14ac:dyDescent="0.3">
      <c r="A58">
        <v>98496</v>
      </c>
      <c r="B58">
        <v>122</v>
      </c>
      <c r="C58" t="s">
        <v>23</v>
      </c>
      <c r="D58" t="s">
        <v>229</v>
      </c>
      <c r="E58">
        <v>924.53</v>
      </c>
      <c r="F58" s="20">
        <v>45666</v>
      </c>
      <c r="G58" s="20">
        <v>45665</v>
      </c>
      <c r="H58" s="20">
        <v>45665</v>
      </c>
      <c r="I58" s="20">
        <v>45644</v>
      </c>
      <c r="J58" s="20">
        <v>45652</v>
      </c>
      <c r="K58" t="s">
        <v>91</v>
      </c>
      <c r="N58" t="s">
        <v>230</v>
      </c>
      <c r="O58" t="s">
        <v>95</v>
      </c>
      <c r="P58" t="s">
        <v>96</v>
      </c>
      <c r="Q58" t="s">
        <v>97</v>
      </c>
      <c r="R58" t="s">
        <v>98</v>
      </c>
      <c r="S58" t="s">
        <v>99</v>
      </c>
    </row>
    <row r="59" spans="1:19" x14ac:dyDescent="0.3">
      <c r="A59">
        <v>98550</v>
      </c>
      <c r="B59">
        <v>122</v>
      </c>
      <c r="C59" t="s">
        <v>23</v>
      </c>
      <c r="D59" t="s">
        <v>231</v>
      </c>
      <c r="E59">
        <v>8434.24</v>
      </c>
      <c r="F59" s="20">
        <v>45667</v>
      </c>
      <c r="G59" s="20">
        <v>45665</v>
      </c>
      <c r="H59" s="20">
        <v>45665</v>
      </c>
      <c r="I59" s="20">
        <v>45658</v>
      </c>
      <c r="J59" s="20">
        <v>45653</v>
      </c>
      <c r="K59" t="s">
        <v>91</v>
      </c>
      <c r="L59" t="s">
        <v>129</v>
      </c>
      <c r="M59" t="s">
        <v>232</v>
      </c>
      <c r="N59" t="s">
        <v>233</v>
      </c>
      <c r="O59" t="s">
        <v>95</v>
      </c>
      <c r="P59" t="s">
        <v>96</v>
      </c>
      <c r="Q59" t="s">
        <v>97</v>
      </c>
      <c r="R59" t="s">
        <v>98</v>
      </c>
      <c r="S59" t="s">
        <v>99</v>
      </c>
    </row>
    <row r="60" spans="1:19" x14ac:dyDescent="0.3">
      <c r="A60">
        <v>96552</v>
      </c>
      <c r="B60">
        <v>122</v>
      </c>
      <c r="C60" t="s">
        <v>23</v>
      </c>
      <c r="D60" t="s">
        <v>234</v>
      </c>
      <c r="E60">
        <v>3850</v>
      </c>
      <c r="F60" s="20">
        <v>45667</v>
      </c>
      <c r="G60" s="20">
        <v>45665</v>
      </c>
      <c r="H60" s="20">
        <v>45665</v>
      </c>
      <c r="I60" s="20">
        <v>45627</v>
      </c>
      <c r="J60" s="20">
        <v>45645</v>
      </c>
      <c r="K60" t="s">
        <v>146</v>
      </c>
      <c r="L60" t="s">
        <v>129</v>
      </c>
      <c r="M60" t="s">
        <v>235</v>
      </c>
      <c r="N60" t="s">
        <v>236</v>
      </c>
      <c r="O60" t="s">
        <v>95</v>
      </c>
      <c r="P60" t="s">
        <v>96</v>
      </c>
      <c r="Q60" t="s">
        <v>97</v>
      </c>
      <c r="R60" t="s">
        <v>98</v>
      </c>
      <c r="S60" t="s">
        <v>99</v>
      </c>
    </row>
    <row r="61" spans="1:19" x14ac:dyDescent="0.3">
      <c r="A61">
        <v>97143</v>
      </c>
      <c r="B61">
        <v>122</v>
      </c>
      <c r="C61" t="s">
        <v>23</v>
      </c>
      <c r="D61" t="s">
        <v>189</v>
      </c>
      <c r="E61">
        <v>16000</v>
      </c>
      <c r="F61" s="20">
        <v>45667</v>
      </c>
      <c r="G61" s="20">
        <v>45665</v>
      </c>
      <c r="H61" s="20">
        <v>45665</v>
      </c>
      <c r="I61" s="20">
        <v>45627</v>
      </c>
      <c r="J61" s="20"/>
      <c r="K61" t="s">
        <v>146</v>
      </c>
      <c r="L61" t="s">
        <v>190</v>
      </c>
      <c r="M61" t="s">
        <v>191</v>
      </c>
      <c r="N61" t="s">
        <v>237</v>
      </c>
      <c r="O61" t="s">
        <v>95</v>
      </c>
      <c r="P61" t="s">
        <v>96</v>
      </c>
      <c r="Q61" t="s">
        <v>97</v>
      </c>
      <c r="R61" t="s">
        <v>98</v>
      </c>
      <c r="S61" t="s">
        <v>99</v>
      </c>
    </row>
    <row r="62" spans="1:19" x14ac:dyDescent="0.3">
      <c r="A62">
        <v>97168</v>
      </c>
      <c r="B62">
        <v>122</v>
      </c>
      <c r="C62" t="s">
        <v>23</v>
      </c>
      <c r="D62" t="s">
        <v>189</v>
      </c>
      <c r="E62">
        <v>14000</v>
      </c>
      <c r="F62" s="20">
        <v>45667</v>
      </c>
      <c r="G62" s="20">
        <v>45665</v>
      </c>
      <c r="H62" s="20">
        <v>45665</v>
      </c>
      <c r="I62" s="20">
        <v>45627</v>
      </c>
      <c r="J62" s="20"/>
      <c r="K62" t="s">
        <v>146</v>
      </c>
      <c r="L62" t="s">
        <v>190</v>
      </c>
      <c r="M62" t="s">
        <v>191</v>
      </c>
      <c r="N62" t="s">
        <v>238</v>
      </c>
      <c r="O62" t="s">
        <v>95</v>
      </c>
      <c r="P62" t="s">
        <v>96</v>
      </c>
      <c r="Q62" t="s">
        <v>97</v>
      </c>
      <c r="R62" t="s">
        <v>98</v>
      </c>
      <c r="S62" t="s">
        <v>99</v>
      </c>
    </row>
    <row r="63" spans="1:19" x14ac:dyDescent="0.3">
      <c r="A63">
        <v>97183</v>
      </c>
      <c r="B63">
        <v>122</v>
      </c>
      <c r="C63" t="s">
        <v>23</v>
      </c>
      <c r="D63" t="s">
        <v>189</v>
      </c>
      <c r="E63">
        <v>4886.24</v>
      </c>
      <c r="F63" s="20">
        <v>45667</v>
      </c>
      <c r="G63" s="20">
        <v>45665</v>
      </c>
      <c r="H63" s="20">
        <v>45665</v>
      </c>
      <c r="I63" s="20">
        <v>45627</v>
      </c>
      <c r="J63" s="20"/>
      <c r="K63" t="s">
        <v>146</v>
      </c>
      <c r="L63" t="s">
        <v>92</v>
      </c>
      <c r="M63" t="s">
        <v>239</v>
      </c>
      <c r="N63" t="s">
        <v>240</v>
      </c>
      <c r="O63" t="s">
        <v>95</v>
      </c>
      <c r="P63" t="s">
        <v>96</v>
      </c>
      <c r="Q63" t="s">
        <v>97</v>
      </c>
      <c r="R63" t="s">
        <v>98</v>
      </c>
      <c r="S63" t="s">
        <v>99</v>
      </c>
    </row>
    <row r="64" spans="1:19" x14ac:dyDescent="0.3">
      <c r="A64">
        <v>97211</v>
      </c>
      <c r="B64">
        <v>122</v>
      </c>
      <c r="C64" t="s">
        <v>23</v>
      </c>
      <c r="D64" t="s">
        <v>189</v>
      </c>
      <c r="E64">
        <v>5000</v>
      </c>
      <c r="F64" s="20">
        <v>45667</v>
      </c>
      <c r="G64" s="20">
        <v>45665</v>
      </c>
      <c r="H64" s="20">
        <v>45665</v>
      </c>
      <c r="I64" s="20">
        <v>45627</v>
      </c>
      <c r="J64" s="20"/>
      <c r="K64" t="s">
        <v>146</v>
      </c>
      <c r="L64" t="s">
        <v>92</v>
      </c>
      <c r="M64" t="s">
        <v>239</v>
      </c>
      <c r="N64" t="s">
        <v>241</v>
      </c>
      <c r="O64" t="s">
        <v>95</v>
      </c>
      <c r="P64" t="s">
        <v>96</v>
      </c>
      <c r="Q64" t="s">
        <v>97</v>
      </c>
      <c r="R64" t="s">
        <v>98</v>
      </c>
      <c r="S64" t="s">
        <v>99</v>
      </c>
    </row>
    <row r="65" spans="1:19" x14ac:dyDescent="0.3">
      <c r="A65">
        <v>97243</v>
      </c>
      <c r="B65">
        <v>122</v>
      </c>
      <c r="C65" t="s">
        <v>23</v>
      </c>
      <c r="D65" t="s">
        <v>189</v>
      </c>
      <c r="E65">
        <v>4500</v>
      </c>
      <c r="F65" s="20">
        <v>45667</v>
      </c>
      <c r="G65" s="20">
        <v>45665</v>
      </c>
      <c r="H65" s="20">
        <v>45665</v>
      </c>
      <c r="I65" s="20">
        <v>45627</v>
      </c>
      <c r="J65" s="20"/>
      <c r="K65" t="s">
        <v>146</v>
      </c>
      <c r="L65" t="s">
        <v>92</v>
      </c>
      <c r="M65" t="s">
        <v>242</v>
      </c>
      <c r="N65" t="s">
        <v>243</v>
      </c>
      <c r="O65" t="s">
        <v>95</v>
      </c>
      <c r="P65" t="s">
        <v>96</v>
      </c>
      <c r="Q65" t="s">
        <v>97</v>
      </c>
      <c r="R65" t="s">
        <v>98</v>
      </c>
      <c r="S65" t="s">
        <v>99</v>
      </c>
    </row>
    <row r="66" spans="1:19" x14ac:dyDescent="0.3">
      <c r="A66">
        <v>97258</v>
      </c>
      <c r="B66">
        <v>122</v>
      </c>
      <c r="C66" t="s">
        <v>23</v>
      </c>
      <c r="D66" t="s">
        <v>189</v>
      </c>
      <c r="E66">
        <v>2100</v>
      </c>
      <c r="F66" s="20">
        <v>45667</v>
      </c>
      <c r="G66" s="20">
        <v>45665</v>
      </c>
      <c r="H66" s="20">
        <v>45665</v>
      </c>
      <c r="I66" s="20">
        <v>45627</v>
      </c>
      <c r="J66" s="20"/>
      <c r="K66" t="s">
        <v>146</v>
      </c>
      <c r="L66" t="s">
        <v>92</v>
      </c>
      <c r="M66" t="s">
        <v>242</v>
      </c>
      <c r="N66" t="s">
        <v>244</v>
      </c>
      <c r="O66" t="s">
        <v>95</v>
      </c>
      <c r="P66" t="s">
        <v>96</v>
      </c>
      <c r="Q66" t="s">
        <v>97</v>
      </c>
      <c r="R66" t="s">
        <v>98</v>
      </c>
      <c r="S66" t="s">
        <v>99</v>
      </c>
    </row>
    <row r="67" spans="1:19" x14ac:dyDescent="0.3">
      <c r="A67">
        <v>100901</v>
      </c>
      <c r="B67">
        <v>122</v>
      </c>
      <c r="C67" t="s">
        <v>23</v>
      </c>
      <c r="D67" t="s">
        <v>160</v>
      </c>
      <c r="E67">
        <v>283.7</v>
      </c>
      <c r="F67" s="20">
        <v>45665</v>
      </c>
      <c r="G67" s="20"/>
      <c r="H67" s="20">
        <v>45665</v>
      </c>
      <c r="I67" s="20">
        <v>45665</v>
      </c>
      <c r="J67" s="20">
        <v>45666</v>
      </c>
      <c r="K67" t="s">
        <v>161</v>
      </c>
      <c r="L67" t="s">
        <v>101</v>
      </c>
      <c r="M67" t="s">
        <v>102</v>
      </c>
      <c r="N67" t="s">
        <v>162</v>
      </c>
      <c r="R67" t="s">
        <v>98</v>
      </c>
    </row>
    <row r="68" spans="1:19" x14ac:dyDescent="0.3">
      <c r="A68">
        <v>58724</v>
      </c>
      <c r="B68">
        <v>122</v>
      </c>
      <c r="C68" t="s">
        <v>23</v>
      </c>
      <c r="D68" t="s">
        <v>183</v>
      </c>
      <c r="E68">
        <v>15000</v>
      </c>
      <c r="F68" s="20">
        <v>45667</v>
      </c>
      <c r="G68" s="20">
        <v>45665</v>
      </c>
      <c r="H68" s="20">
        <v>45665</v>
      </c>
      <c r="I68" s="20">
        <v>45656</v>
      </c>
      <c r="J68" s="20"/>
      <c r="K68" t="s">
        <v>91</v>
      </c>
      <c r="L68" t="s">
        <v>245</v>
      </c>
      <c r="M68" t="s">
        <v>183</v>
      </c>
      <c r="N68" t="s">
        <v>246</v>
      </c>
      <c r="O68" t="s">
        <v>95</v>
      </c>
      <c r="P68" t="s">
        <v>96</v>
      </c>
      <c r="Q68" t="s">
        <v>97</v>
      </c>
      <c r="R68" t="s">
        <v>98</v>
      </c>
      <c r="S68" t="s">
        <v>99</v>
      </c>
    </row>
    <row r="69" spans="1:19" x14ac:dyDescent="0.3">
      <c r="A69">
        <v>58793</v>
      </c>
      <c r="B69">
        <v>122</v>
      </c>
      <c r="C69" t="s">
        <v>23</v>
      </c>
      <c r="D69" t="s">
        <v>247</v>
      </c>
      <c r="E69">
        <v>5700</v>
      </c>
      <c r="F69" s="20">
        <v>45663</v>
      </c>
      <c r="G69" s="20">
        <v>45665</v>
      </c>
      <c r="H69" s="20">
        <v>45665</v>
      </c>
      <c r="I69" s="20">
        <v>45641</v>
      </c>
      <c r="J69" s="20"/>
      <c r="K69" t="s">
        <v>146</v>
      </c>
      <c r="L69" t="s">
        <v>133</v>
      </c>
      <c r="M69" t="s">
        <v>248</v>
      </c>
      <c r="N69" t="s">
        <v>249</v>
      </c>
      <c r="O69" t="s">
        <v>95</v>
      </c>
      <c r="P69" t="s">
        <v>96</v>
      </c>
      <c r="Q69" t="s">
        <v>97</v>
      </c>
      <c r="R69" t="s">
        <v>98</v>
      </c>
      <c r="S69" t="s">
        <v>99</v>
      </c>
    </row>
    <row r="70" spans="1:19" x14ac:dyDescent="0.3">
      <c r="A70">
        <v>58823</v>
      </c>
      <c r="B70">
        <v>122</v>
      </c>
      <c r="C70" t="s">
        <v>23</v>
      </c>
      <c r="D70" t="s">
        <v>250</v>
      </c>
      <c r="E70">
        <v>5000</v>
      </c>
      <c r="F70" s="20">
        <v>45667</v>
      </c>
      <c r="G70" s="20">
        <v>45665</v>
      </c>
      <c r="H70" s="20">
        <v>45665</v>
      </c>
      <c r="I70" s="20">
        <v>45629</v>
      </c>
      <c r="J70" s="20"/>
      <c r="K70" t="s">
        <v>146</v>
      </c>
      <c r="L70" t="s">
        <v>133</v>
      </c>
      <c r="M70" t="s">
        <v>134</v>
      </c>
      <c r="N70" t="s">
        <v>251</v>
      </c>
      <c r="O70" t="s">
        <v>95</v>
      </c>
      <c r="P70" t="s">
        <v>96</v>
      </c>
      <c r="Q70" t="s">
        <v>97</v>
      </c>
      <c r="R70" t="s">
        <v>98</v>
      </c>
      <c r="S70" t="s">
        <v>99</v>
      </c>
    </row>
    <row r="71" spans="1:19" x14ac:dyDescent="0.3">
      <c r="A71">
        <v>60516</v>
      </c>
      <c r="B71">
        <v>122</v>
      </c>
      <c r="C71" t="s">
        <v>23</v>
      </c>
      <c r="D71" t="s">
        <v>90</v>
      </c>
      <c r="E71">
        <v>778</v>
      </c>
      <c r="F71" s="20">
        <v>45667</v>
      </c>
      <c r="G71" s="20">
        <v>45665</v>
      </c>
      <c r="H71" s="20">
        <v>45665</v>
      </c>
      <c r="I71" s="20">
        <v>45651</v>
      </c>
      <c r="J71" s="20"/>
      <c r="K71" t="s">
        <v>91</v>
      </c>
      <c r="L71" t="s">
        <v>137</v>
      </c>
      <c r="M71" t="s">
        <v>138</v>
      </c>
      <c r="N71" t="s">
        <v>252</v>
      </c>
      <c r="O71" t="s">
        <v>95</v>
      </c>
      <c r="P71" t="s">
        <v>96</v>
      </c>
      <c r="Q71" t="s">
        <v>97</v>
      </c>
      <c r="R71" t="s">
        <v>98</v>
      </c>
      <c r="S71" t="s">
        <v>99</v>
      </c>
    </row>
    <row r="72" spans="1:19" x14ac:dyDescent="0.3">
      <c r="A72">
        <v>91293</v>
      </c>
      <c r="B72">
        <v>122</v>
      </c>
      <c r="C72" t="s">
        <v>23</v>
      </c>
      <c r="D72" t="s">
        <v>197</v>
      </c>
      <c r="E72">
        <v>6000</v>
      </c>
      <c r="F72" s="20">
        <v>45667</v>
      </c>
      <c r="G72" s="20">
        <v>45665</v>
      </c>
      <c r="H72" s="20">
        <v>45665</v>
      </c>
      <c r="I72" s="20">
        <v>45627</v>
      </c>
      <c r="J72" s="20">
        <v>45631</v>
      </c>
      <c r="K72" t="s">
        <v>146</v>
      </c>
      <c r="L72" t="s">
        <v>129</v>
      </c>
      <c r="M72" t="s">
        <v>235</v>
      </c>
      <c r="N72" t="s">
        <v>253</v>
      </c>
      <c r="O72" t="s">
        <v>95</v>
      </c>
      <c r="P72" t="s">
        <v>96</v>
      </c>
      <c r="Q72" t="s">
        <v>97</v>
      </c>
      <c r="R72" t="s">
        <v>98</v>
      </c>
      <c r="S72" t="s">
        <v>99</v>
      </c>
    </row>
    <row r="73" spans="1:19" x14ac:dyDescent="0.3">
      <c r="A73">
        <v>91294</v>
      </c>
      <c r="B73">
        <v>122</v>
      </c>
      <c r="C73" t="s">
        <v>23</v>
      </c>
      <c r="D73" t="s">
        <v>200</v>
      </c>
      <c r="E73">
        <v>2700</v>
      </c>
      <c r="F73" s="20">
        <v>45667</v>
      </c>
      <c r="G73" s="20">
        <v>45665</v>
      </c>
      <c r="H73" s="20">
        <v>45665</v>
      </c>
      <c r="I73" s="20">
        <v>45627</v>
      </c>
      <c r="J73" s="20">
        <v>45631</v>
      </c>
      <c r="K73" t="s">
        <v>146</v>
      </c>
      <c r="L73" t="s">
        <v>129</v>
      </c>
      <c r="M73" t="s">
        <v>235</v>
      </c>
      <c r="N73" t="s">
        <v>254</v>
      </c>
      <c r="O73" t="s">
        <v>95</v>
      </c>
      <c r="P73" t="s">
        <v>96</v>
      </c>
      <c r="Q73" t="s">
        <v>97</v>
      </c>
      <c r="R73" t="s">
        <v>98</v>
      </c>
      <c r="S73" t="s">
        <v>99</v>
      </c>
    </row>
    <row r="74" spans="1:19" x14ac:dyDescent="0.3">
      <c r="A74">
        <v>91295</v>
      </c>
      <c r="B74">
        <v>122</v>
      </c>
      <c r="C74" t="s">
        <v>23</v>
      </c>
      <c r="D74" t="s">
        <v>202</v>
      </c>
      <c r="E74">
        <v>4200</v>
      </c>
      <c r="F74" s="20">
        <v>45667</v>
      </c>
      <c r="G74" s="20">
        <v>45665</v>
      </c>
      <c r="H74" s="20">
        <v>45665</v>
      </c>
      <c r="I74" s="20">
        <v>45627</v>
      </c>
      <c r="J74" s="20">
        <v>45631</v>
      </c>
      <c r="K74" t="s">
        <v>146</v>
      </c>
      <c r="L74" t="s">
        <v>129</v>
      </c>
      <c r="M74" t="s">
        <v>235</v>
      </c>
      <c r="N74" t="s">
        <v>203</v>
      </c>
      <c r="O74" t="s">
        <v>95</v>
      </c>
      <c r="P74" t="s">
        <v>96</v>
      </c>
      <c r="Q74" t="s">
        <v>97</v>
      </c>
      <c r="R74" t="s">
        <v>98</v>
      </c>
      <c r="S74" t="s">
        <v>99</v>
      </c>
    </row>
    <row r="75" spans="1:19" x14ac:dyDescent="0.3">
      <c r="A75">
        <v>91296</v>
      </c>
      <c r="B75">
        <v>122</v>
      </c>
      <c r="C75" t="s">
        <v>23</v>
      </c>
      <c r="D75" t="s">
        <v>255</v>
      </c>
      <c r="E75">
        <v>5400</v>
      </c>
      <c r="F75" s="20">
        <v>45667</v>
      </c>
      <c r="G75" s="20">
        <v>45665</v>
      </c>
      <c r="H75" s="20">
        <v>45665</v>
      </c>
      <c r="I75" s="20">
        <v>45627</v>
      </c>
      <c r="J75" s="20">
        <v>45631</v>
      </c>
      <c r="K75" t="s">
        <v>146</v>
      </c>
      <c r="L75" t="s">
        <v>129</v>
      </c>
      <c r="M75" t="s">
        <v>235</v>
      </c>
      <c r="N75" t="s">
        <v>256</v>
      </c>
      <c r="O75" t="s">
        <v>95</v>
      </c>
      <c r="P75" t="s">
        <v>96</v>
      </c>
      <c r="Q75" t="s">
        <v>97</v>
      </c>
      <c r="R75" t="s">
        <v>98</v>
      </c>
      <c r="S75" t="s">
        <v>99</v>
      </c>
    </row>
    <row r="76" spans="1:19" x14ac:dyDescent="0.3">
      <c r="A76">
        <v>91297</v>
      </c>
      <c r="B76">
        <v>122</v>
      </c>
      <c r="C76" t="s">
        <v>23</v>
      </c>
      <c r="D76" t="s">
        <v>204</v>
      </c>
      <c r="E76">
        <v>4000</v>
      </c>
      <c r="F76" s="20">
        <v>45667</v>
      </c>
      <c r="G76" s="20">
        <v>45665</v>
      </c>
      <c r="H76" s="20">
        <v>45665</v>
      </c>
      <c r="I76" s="20">
        <v>45627</v>
      </c>
      <c r="J76" s="20">
        <v>45631</v>
      </c>
      <c r="K76" t="s">
        <v>146</v>
      </c>
      <c r="L76" t="s">
        <v>129</v>
      </c>
      <c r="M76" t="s">
        <v>235</v>
      </c>
      <c r="N76" t="s">
        <v>257</v>
      </c>
      <c r="O76" t="s">
        <v>95</v>
      </c>
      <c r="P76" t="s">
        <v>96</v>
      </c>
      <c r="Q76" t="s">
        <v>97</v>
      </c>
      <c r="R76" t="s">
        <v>98</v>
      </c>
      <c r="S76" t="s">
        <v>99</v>
      </c>
    </row>
    <row r="77" spans="1:19" x14ac:dyDescent="0.3">
      <c r="A77">
        <v>91298</v>
      </c>
      <c r="B77">
        <v>122</v>
      </c>
      <c r="C77" t="s">
        <v>23</v>
      </c>
      <c r="D77" t="s">
        <v>206</v>
      </c>
      <c r="E77">
        <v>4800</v>
      </c>
      <c r="F77" s="20">
        <v>45667</v>
      </c>
      <c r="G77" s="20">
        <v>45665</v>
      </c>
      <c r="H77" s="20">
        <v>45665</v>
      </c>
      <c r="I77" s="20">
        <v>45627</v>
      </c>
      <c r="J77" s="20">
        <v>45631</v>
      </c>
      <c r="K77" t="s">
        <v>146</v>
      </c>
      <c r="L77" t="s">
        <v>129</v>
      </c>
      <c r="M77" t="s">
        <v>235</v>
      </c>
      <c r="N77" t="s">
        <v>258</v>
      </c>
      <c r="O77" t="s">
        <v>95</v>
      </c>
      <c r="P77" t="s">
        <v>96</v>
      </c>
      <c r="Q77" t="s">
        <v>97</v>
      </c>
      <c r="R77" t="s">
        <v>98</v>
      </c>
      <c r="S77" t="s">
        <v>99</v>
      </c>
    </row>
    <row r="78" spans="1:19" x14ac:dyDescent="0.3">
      <c r="A78">
        <v>91300</v>
      </c>
      <c r="B78">
        <v>122</v>
      </c>
      <c r="C78" t="s">
        <v>23</v>
      </c>
      <c r="D78" t="s">
        <v>208</v>
      </c>
      <c r="E78">
        <v>6600</v>
      </c>
      <c r="F78" s="20">
        <v>45667</v>
      </c>
      <c r="G78" s="20">
        <v>45665</v>
      </c>
      <c r="H78" s="20">
        <v>45665</v>
      </c>
      <c r="I78" s="20">
        <v>45627</v>
      </c>
      <c r="J78" s="20">
        <v>45631</v>
      </c>
      <c r="K78" t="s">
        <v>146</v>
      </c>
      <c r="L78" t="s">
        <v>129</v>
      </c>
      <c r="M78" t="s">
        <v>235</v>
      </c>
      <c r="N78" t="s">
        <v>259</v>
      </c>
      <c r="O78" t="s">
        <v>95</v>
      </c>
      <c r="P78" t="s">
        <v>96</v>
      </c>
      <c r="Q78" t="s">
        <v>97</v>
      </c>
      <c r="R78" t="s">
        <v>98</v>
      </c>
      <c r="S78" t="s">
        <v>99</v>
      </c>
    </row>
    <row r="79" spans="1:19" x14ac:dyDescent="0.3">
      <c r="A79">
        <v>91301</v>
      </c>
      <c r="B79">
        <v>122</v>
      </c>
      <c r="C79" t="s">
        <v>23</v>
      </c>
      <c r="D79" t="s">
        <v>260</v>
      </c>
      <c r="E79">
        <v>6000</v>
      </c>
      <c r="F79" s="20">
        <v>45667</v>
      </c>
      <c r="G79" s="20">
        <v>45665</v>
      </c>
      <c r="H79" s="20">
        <v>45665</v>
      </c>
      <c r="I79" s="20">
        <v>45627</v>
      </c>
      <c r="J79" s="20">
        <v>45631</v>
      </c>
      <c r="K79" t="s">
        <v>146</v>
      </c>
      <c r="L79" t="s">
        <v>129</v>
      </c>
      <c r="M79" t="s">
        <v>235</v>
      </c>
      <c r="N79" t="s">
        <v>261</v>
      </c>
      <c r="O79" t="s">
        <v>95</v>
      </c>
      <c r="P79" t="s">
        <v>96</v>
      </c>
      <c r="Q79" t="s">
        <v>97</v>
      </c>
      <c r="R79" t="s">
        <v>98</v>
      </c>
      <c r="S79" t="s">
        <v>99</v>
      </c>
    </row>
    <row r="80" spans="1:19" x14ac:dyDescent="0.3">
      <c r="A80">
        <v>91302</v>
      </c>
      <c r="B80">
        <v>122</v>
      </c>
      <c r="C80" t="s">
        <v>23</v>
      </c>
      <c r="D80" t="s">
        <v>262</v>
      </c>
      <c r="E80">
        <v>1398</v>
      </c>
      <c r="F80" s="20">
        <v>45667</v>
      </c>
      <c r="G80" s="20">
        <v>45665</v>
      </c>
      <c r="H80" s="20">
        <v>45665</v>
      </c>
      <c r="I80" s="20">
        <v>45627</v>
      </c>
      <c r="J80" s="20">
        <v>45631</v>
      </c>
      <c r="K80" t="s">
        <v>146</v>
      </c>
      <c r="L80" t="s">
        <v>129</v>
      </c>
      <c r="M80" t="s">
        <v>235</v>
      </c>
      <c r="N80" t="s">
        <v>215</v>
      </c>
      <c r="O80" t="s">
        <v>95</v>
      </c>
      <c r="P80" t="s">
        <v>96</v>
      </c>
      <c r="Q80" t="s">
        <v>97</v>
      </c>
      <c r="R80" t="s">
        <v>98</v>
      </c>
      <c r="S80" t="s">
        <v>99</v>
      </c>
    </row>
    <row r="81" spans="1:19" x14ac:dyDescent="0.3">
      <c r="A81">
        <v>91303</v>
      </c>
      <c r="B81">
        <v>122</v>
      </c>
      <c r="C81" t="s">
        <v>23</v>
      </c>
      <c r="D81" t="s">
        <v>263</v>
      </c>
      <c r="E81">
        <v>1250</v>
      </c>
      <c r="F81" s="20">
        <v>45667</v>
      </c>
      <c r="G81" s="20">
        <v>45665</v>
      </c>
      <c r="H81" s="20">
        <v>45665</v>
      </c>
      <c r="I81" s="20">
        <v>45627</v>
      </c>
      <c r="J81" s="20">
        <v>45631</v>
      </c>
      <c r="K81" t="s">
        <v>146</v>
      </c>
      <c r="L81" t="s">
        <v>129</v>
      </c>
      <c r="M81" t="s">
        <v>235</v>
      </c>
      <c r="N81" t="s">
        <v>264</v>
      </c>
      <c r="O81" t="s">
        <v>95</v>
      </c>
      <c r="P81" t="s">
        <v>96</v>
      </c>
      <c r="Q81" t="s">
        <v>97</v>
      </c>
      <c r="R81" t="s">
        <v>98</v>
      </c>
      <c r="S81" t="s">
        <v>99</v>
      </c>
    </row>
    <row r="82" spans="1:19" x14ac:dyDescent="0.3">
      <c r="A82">
        <v>91304</v>
      </c>
      <c r="B82">
        <v>122</v>
      </c>
      <c r="C82" t="s">
        <v>23</v>
      </c>
      <c r="D82" t="s">
        <v>210</v>
      </c>
      <c r="E82">
        <v>3100</v>
      </c>
      <c r="F82" s="20">
        <v>45667</v>
      </c>
      <c r="G82" s="20">
        <v>45665</v>
      </c>
      <c r="H82" s="20">
        <v>45665</v>
      </c>
      <c r="I82" s="20">
        <v>45627</v>
      </c>
      <c r="J82" s="20">
        <v>45631</v>
      </c>
      <c r="K82" t="s">
        <v>146</v>
      </c>
      <c r="L82" t="s">
        <v>129</v>
      </c>
      <c r="M82" t="s">
        <v>235</v>
      </c>
      <c r="N82" t="s">
        <v>265</v>
      </c>
      <c r="O82" t="s">
        <v>95</v>
      </c>
      <c r="P82" t="s">
        <v>96</v>
      </c>
      <c r="Q82" t="s">
        <v>97</v>
      </c>
      <c r="R82" t="s">
        <v>98</v>
      </c>
      <c r="S82" t="s">
        <v>99</v>
      </c>
    </row>
    <row r="83" spans="1:19" x14ac:dyDescent="0.3">
      <c r="A83">
        <v>91305</v>
      </c>
      <c r="B83">
        <v>122</v>
      </c>
      <c r="C83" t="s">
        <v>23</v>
      </c>
      <c r="D83" t="s">
        <v>266</v>
      </c>
      <c r="E83">
        <v>7200</v>
      </c>
      <c r="F83" s="20">
        <v>45667</v>
      </c>
      <c r="G83" s="20">
        <v>45665</v>
      </c>
      <c r="H83" s="20">
        <v>45665</v>
      </c>
      <c r="I83" s="20">
        <v>45627</v>
      </c>
      <c r="J83" s="20">
        <v>45631</v>
      </c>
      <c r="K83" t="s">
        <v>146</v>
      </c>
      <c r="L83" t="s">
        <v>129</v>
      </c>
      <c r="M83" t="s">
        <v>235</v>
      </c>
      <c r="N83" t="s">
        <v>267</v>
      </c>
      <c r="O83" t="s">
        <v>95</v>
      </c>
      <c r="P83" t="s">
        <v>96</v>
      </c>
      <c r="Q83" t="s">
        <v>97</v>
      </c>
      <c r="R83" t="s">
        <v>98</v>
      </c>
      <c r="S83" t="s">
        <v>99</v>
      </c>
    </row>
    <row r="84" spans="1:19" x14ac:dyDescent="0.3">
      <c r="A84">
        <v>91306</v>
      </c>
      <c r="B84">
        <v>122</v>
      </c>
      <c r="C84" t="s">
        <v>23</v>
      </c>
      <c r="D84" t="s">
        <v>212</v>
      </c>
      <c r="E84">
        <v>4200</v>
      </c>
      <c r="F84" s="20">
        <v>45667</v>
      </c>
      <c r="G84" s="20">
        <v>45665</v>
      </c>
      <c r="H84" s="20">
        <v>45665</v>
      </c>
      <c r="I84" s="20">
        <v>45627</v>
      </c>
      <c r="J84" s="20">
        <v>45631</v>
      </c>
      <c r="K84" t="s">
        <v>146</v>
      </c>
      <c r="L84" t="s">
        <v>129</v>
      </c>
      <c r="M84" t="s">
        <v>235</v>
      </c>
      <c r="N84" t="s">
        <v>259</v>
      </c>
      <c r="O84" t="s">
        <v>95</v>
      </c>
      <c r="P84" t="s">
        <v>96</v>
      </c>
      <c r="Q84" t="s">
        <v>97</v>
      </c>
      <c r="R84" t="s">
        <v>98</v>
      </c>
      <c r="S84" t="s">
        <v>99</v>
      </c>
    </row>
    <row r="85" spans="1:19" x14ac:dyDescent="0.3">
      <c r="A85">
        <v>91307</v>
      </c>
      <c r="B85">
        <v>122</v>
      </c>
      <c r="C85" t="s">
        <v>23</v>
      </c>
      <c r="D85" t="s">
        <v>268</v>
      </c>
      <c r="E85">
        <v>2400</v>
      </c>
      <c r="F85" s="20">
        <v>45667</v>
      </c>
      <c r="G85" s="20">
        <v>45665</v>
      </c>
      <c r="H85" s="20">
        <v>45665</v>
      </c>
      <c r="I85" s="20">
        <v>45627</v>
      </c>
      <c r="J85" s="20">
        <v>45631</v>
      </c>
      <c r="K85" t="s">
        <v>146</v>
      </c>
      <c r="L85" t="s">
        <v>129</v>
      </c>
      <c r="M85" t="s">
        <v>235</v>
      </c>
      <c r="N85" t="s">
        <v>199</v>
      </c>
      <c r="O85" t="s">
        <v>95</v>
      </c>
      <c r="P85" t="s">
        <v>96</v>
      </c>
      <c r="Q85" t="s">
        <v>97</v>
      </c>
      <c r="R85" t="s">
        <v>98</v>
      </c>
      <c r="S85" t="s">
        <v>99</v>
      </c>
    </row>
    <row r="86" spans="1:19" x14ac:dyDescent="0.3">
      <c r="A86">
        <v>91308</v>
      </c>
      <c r="B86">
        <v>122</v>
      </c>
      <c r="C86" t="s">
        <v>23</v>
      </c>
      <c r="D86" t="s">
        <v>269</v>
      </c>
      <c r="E86">
        <v>1809</v>
      </c>
      <c r="F86" s="20">
        <v>45667</v>
      </c>
      <c r="G86" s="20">
        <v>45665</v>
      </c>
      <c r="H86" s="20">
        <v>45665</v>
      </c>
      <c r="I86" s="20">
        <v>45627</v>
      </c>
      <c r="J86" s="20">
        <v>45631</v>
      </c>
      <c r="K86" t="s">
        <v>146</v>
      </c>
      <c r="L86" t="s">
        <v>129</v>
      </c>
      <c r="M86" t="s">
        <v>235</v>
      </c>
      <c r="N86" t="s">
        <v>270</v>
      </c>
      <c r="O86" t="s">
        <v>95</v>
      </c>
      <c r="P86" t="s">
        <v>96</v>
      </c>
      <c r="Q86" t="s">
        <v>97</v>
      </c>
      <c r="R86" t="s">
        <v>98</v>
      </c>
      <c r="S86" t="s">
        <v>99</v>
      </c>
    </row>
    <row r="87" spans="1:19" x14ac:dyDescent="0.3">
      <c r="A87">
        <v>91310</v>
      </c>
      <c r="B87">
        <v>122</v>
      </c>
      <c r="C87" t="s">
        <v>23</v>
      </c>
      <c r="D87" t="s">
        <v>214</v>
      </c>
      <c r="E87">
        <v>2700</v>
      </c>
      <c r="F87" s="20">
        <v>45667</v>
      </c>
      <c r="G87" s="20">
        <v>45665</v>
      </c>
      <c r="H87" s="20">
        <v>45665</v>
      </c>
      <c r="I87" s="20">
        <v>45627</v>
      </c>
      <c r="J87" s="20">
        <v>45631</v>
      </c>
      <c r="K87" t="s">
        <v>146</v>
      </c>
      <c r="L87" t="s">
        <v>129</v>
      </c>
      <c r="M87" t="s">
        <v>235</v>
      </c>
      <c r="N87" t="s">
        <v>271</v>
      </c>
      <c r="O87" t="s">
        <v>95</v>
      </c>
      <c r="P87" t="s">
        <v>96</v>
      </c>
      <c r="Q87" t="s">
        <v>97</v>
      </c>
      <c r="R87" t="s">
        <v>98</v>
      </c>
      <c r="S87" t="s">
        <v>99</v>
      </c>
    </row>
    <row r="88" spans="1:19" x14ac:dyDescent="0.3">
      <c r="A88">
        <v>91312</v>
      </c>
      <c r="B88">
        <v>122</v>
      </c>
      <c r="C88" t="s">
        <v>23</v>
      </c>
      <c r="D88" t="s">
        <v>216</v>
      </c>
      <c r="E88">
        <v>4200</v>
      </c>
      <c r="F88" s="20">
        <v>45667</v>
      </c>
      <c r="G88" s="20">
        <v>45665</v>
      </c>
      <c r="H88" s="20">
        <v>45665</v>
      </c>
      <c r="I88" s="20">
        <v>45627</v>
      </c>
      <c r="J88" s="20">
        <v>45631</v>
      </c>
      <c r="K88" t="s">
        <v>146</v>
      </c>
      <c r="L88" t="s">
        <v>129</v>
      </c>
      <c r="M88" t="s">
        <v>235</v>
      </c>
      <c r="N88" t="s">
        <v>209</v>
      </c>
      <c r="O88" t="s">
        <v>95</v>
      </c>
      <c r="P88" t="s">
        <v>96</v>
      </c>
      <c r="Q88" t="s">
        <v>97</v>
      </c>
      <c r="R88" t="s">
        <v>98</v>
      </c>
      <c r="S88" t="s">
        <v>99</v>
      </c>
    </row>
    <row r="89" spans="1:19" x14ac:dyDescent="0.3">
      <c r="A89">
        <v>91314</v>
      </c>
      <c r="B89">
        <v>122</v>
      </c>
      <c r="C89" t="s">
        <v>23</v>
      </c>
      <c r="D89" t="s">
        <v>217</v>
      </c>
      <c r="E89">
        <v>2400</v>
      </c>
      <c r="F89" s="20">
        <v>45667</v>
      </c>
      <c r="G89" s="20">
        <v>45665</v>
      </c>
      <c r="H89" s="20">
        <v>45665</v>
      </c>
      <c r="I89" s="20">
        <v>45627</v>
      </c>
      <c r="J89" s="20">
        <v>45631</v>
      </c>
      <c r="K89" t="s">
        <v>146</v>
      </c>
      <c r="L89" t="s">
        <v>129</v>
      </c>
      <c r="M89" t="s">
        <v>235</v>
      </c>
      <c r="N89" t="s">
        <v>272</v>
      </c>
      <c r="O89" t="s">
        <v>95</v>
      </c>
      <c r="P89" t="s">
        <v>96</v>
      </c>
      <c r="Q89" t="s">
        <v>97</v>
      </c>
      <c r="R89" t="s">
        <v>98</v>
      </c>
      <c r="S89" t="s">
        <v>99</v>
      </c>
    </row>
    <row r="90" spans="1:19" x14ac:dyDescent="0.3">
      <c r="A90">
        <v>91315</v>
      </c>
      <c r="B90">
        <v>122</v>
      </c>
      <c r="C90" t="s">
        <v>23</v>
      </c>
      <c r="D90" t="s">
        <v>273</v>
      </c>
      <c r="E90">
        <v>1125</v>
      </c>
      <c r="F90" s="20">
        <v>45667</v>
      </c>
      <c r="G90" s="20">
        <v>45665</v>
      </c>
      <c r="H90" s="20">
        <v>45665</v>
      </c>
      <c r="I90" s="20">
        <v>45627</v>
      </c>
      <c r="J90" s="20">
        <v>45631</v>
      </c>
      <c r="K90" t="s">
        <v>146</v>
      </c>
      <c r="L90" t="s">
        <v>129</v>
      </c>
      <c r="M90" t="s">
        <v>235</v>
      </c>
      <c r="N90" t="s">
        <v>274</v>
      </c>
      <c r="O90" t="s">
        <v>95</v>
      </c>
      <c r="P90" t="s">
        <v>96</v>
      </c>
      <c r="Q90" t="s">
        <v>97</v>
      </c>
      <c r="R90" t="s">
        <v>98</v>
      </c>
      <c r="S90" t="s">
        <v>99</v>
      </c>
    </row>
    <row r="91" spans="1:19" x14ac:dyDescent="0.3">
      <c r="A91">
        <v>91316</v>
      </c>
      <c r="B91">
        <v>122</v>
      </c>
      <c r="C91" t="s">
        <v>23</v>
      </c>
      <c r="D91" t="s">
        <v>275</v>
      </c>
      <c r="E91">
        <v>2800</v>
      </c>
      <c r="F91" s="20">
        <v>45667</v>
      </c>
      <c r="G91" s="20">
        <v>45665</v>
      </c>
      <c r="H91" s="20">
        <v>45665</v>
      </c>
      <c r="I91" s="20">
        <v>45627</v>
      </c>
      <c r="J91" s="20">
        <v>45631</v>
      </c>
      <c r="K91" t="s">
        <v>146</v>
      </c>
      <c r="L91" t="s">
        <v>129</v>
      </c>
      <c r="M91" t="s">
        <v>235</v>
      </c>
      <c r="N91" t="s">
        <v>276</v>
      </c>
      <c r="O91" t="s">
        <v>95</v>
      </c>
      <c r="P91" t="s">
        <v>96</v>
      </c>
      <c r="Q91" t="s">
        <v>97</v>
      </c>
      <c r="R91" t="s">
        <v>98</v>
      </c>
      <c r="S91" t="s">
        <v>99</v>
      </c>
    </row>
    <row r="92" spans="1:19" x14ac:dyDescent="0.3">
      <c r="A92">
        <v>91523</v>
      </c>
      <c r="B92">
        <v>122</v>
      </c>
      <c r="C92" t="s">
        <v>23</v>
      </c>
      <c r="D92" t="s">
        <v>277</v>
      </c>
      <c r="E92">
        <v>1450</v>
      </c>
      <c r="F92" s="20">
        <v>45667</v>
      </c>
      <c r="G92" s="20">
        <v>45665</v>
      </c>
      <c r="H92" s="20">
        <v>45665</v>
      </c>
      <c r="I92" s="20">
        <v>45658</v>
      </c>
      <c r="J92" s="20"/>
      <c r="K92" t="s">
        <v>146</v>
      </c>
      <c r="L92" t="s">
        <v>278</v>
      </c>
      <c r="M92" t="s">
        <v>279</v>
      </c>
      <c r="N92" t="s">
        <v>199</v>
      </c>
      <c r="O92" t="s">
        <v>95</v>
      </c>
      <c r="P92" t="s">
        <v>96</v>
      </c>
      <c r="Q92" t="s">
        <v>97</v>
      </c>
      <c r="R92" t="s">
        <v>98</v>
      </c>
      <c r="S92" t="s">
        <v>99</v>
      </c>
    </row>
    <row r="93" spans="1:19" x14ac:dyDescent="0.3">
      <c r="A93">
        <v>90429</v>
      </c>
      <c r="B93">
        <v>122</v>
      </c>
      <c r="C93" t="s">
        <v>23</v>
      </c>
      <c r="D93" t="s">
        <v>255</v>
      </c>
      <c r="E93">
        <v>6311</v>
      </c>
      <c r="F93" s="20">
        <v>45667</v>
      </c>
      <c r="G93" s="20">
        <v>45665</v>
      </c>
      <c r="H93" s="20">
        <v>45665</v>
      </c>
      <c r="I93" s="20">
        <v>45656</v>
      </c>
      <c r="J93" s="20">
        <v>45629</v>
      </c>
      <c r="K93" t="s">
        <v>146</v>
      </c>
      <c r="L93" t="s">
        <v>129</v>
      </c>
      <c r="M93" t="s">
        <v>198</v>
      </c>
      <c r="N93" t="s">
        <v>280</v>
      </c>
      <c r="O93" t="s">
        <v>95</v>
      </c>
      <c r="P93" t="s">
        <v>96</v>
      </c>
      <c r="Q93" t="s">
        <v>97</v>
      </c>
      <c r="R93" t="s">
        <v>98</v>
      </c>
      <c r="S93" t="s">
        <v>99</v>
      </c>
    </row>
    <row r="94" spans="1:19" x14ac:dyDescent="0.3">
      <c r="A94">
        <v>91935</v>
      </c>
      <c r="B94">
        <v>122</v>
      </c>
      <c r="C94" t="s">
        <v>23</v>
      </c>
      <c r="D94" t="s">
        <v>281</v>
      </c>
      <c r="E94">
        <v>697.07</v>
      </c>
      <c r="F94" s="20">
        <v>45667</v>
      </c>
      <c r="G94" s="20">
        <v>45665</v>
      </c>
      <c r="H94" s="20">
        <v>45665</v>
      </c>
      <c r="I94" s="20">
        <v>45658</v>
      </c>
      <c r="J94" s="20"/>
      <c r="K94" t="s">
        <v>146</v>
      </c>
      <c r="L94" t="s">
        <v>129</v>
      </c>
      <c r="M94" t="s">
        <v>232</v>
      </c>
      <c r="N94" t="s">
        <v>282</v>
      </c>
      <c r="O94" t="s">
        <v>95</v>
      </c>
      <c r="P94" t="s">
        <v>96</v>
      </c>
      <c r="Q94" t="s">
        <v>97</v>
      </c>
      <c r="R94" t="s">
        <v>98</v>
      </c>
      <c r="S94" t="s">
        <v>99</v>
      </c>
    </row>
    <row r="95" spans="1:19" x14ac:dyDescent="0.3">
      <c r="A95">
        <v>100314</v>
      </c>
      <c r="B95">
        <v>122</v>
      </c>
      <c r="C95" t="s">
        <v>23</v>
      </c>
      <c r="D95" t="s">
        <v>283</v>
      </c>
      <c r="E95">
        <v>180000</v>
      </c>
      <c r="F95" s="20">
        <v>45664</v>
      </c>
      <c r="G95" s="20">
        <v>45665</v>
      </c>
      <c r="H95" s="20">
        <v>45664</v>
      </c>
      <c r="I95" s="20">
        <v>45663</v>
      </c>
      <c r="J95" s="20">
        <v>45664</v>
      </c>
      <c r="K95" t="s">
        <v>146</v>
      </c>
      <c r="L95" t="s">
        <v>194</v>
      </c>
      <c r="M95" t="s">
        <v>195</v>
      </c>
      <c r="N95" t="s">
        <v>284</v>
      </c>
      <c r="O95" t="s">
        <v>95</v>
      </c>
      <c r="P95" t="s">
        <v>96</v>
      </c>
      <c r="Q95" t="s">
        <v>97</v>
      </c>
      <c r="R95" t="s">
        <v>98</v>
      </c>
      <c r="S95" t="s">
        <v>99</v>
      </c>
    </row>
    <row r="96" spans="1:19" x14ac:dyDescent="0.3">
      <c r="A96">
        <v>94207</v>
      </c>
      <c r="B96">
        <v>122</v>
      </c>
      <c r="C96" t="s">
        <v>23</v>
      </c>
      <c r="D96" t="s">
        <v>285</v>
      </c>
      <c r="E96">
        <v>2877.25</v>
      </c>
      <c r="F96" s="20">
        <v>45664</v>
      </c>
      <c r="G96" s="20">
        <v>45663</v>
      </c>
      <c r="H96" s="20">
        <v>45663</v>
      </c>
      <c r="I96" s="20">
        <v>45635</v>
      </c>
      <c r="J96" s="20">
        <v>45637</v>
      </c>
      <c r="K96" t="s">
        <v>146</v>
      </c>
      <c r="L96" t="s">
        <v>92</v>
      </c>
      <c r="M96" t="s">
        <v>286</v>
      </c>
      <c r="N96" t="s">
        <v>287</v>
      </c>
      <c r="O96" t="s">
        <v>95</v>
      </c>
      <c r="P96" t="s">
        <v>96</v>
      </c>
      <c r="Q96" t="s">
        <v>97</v>
      </c>
      <c r="R96" t="s">
        <v>98</v>
      </c>
      <c r="S96" t="s">
        <v>99</v>
      </c>
    </row>
    <row r="97" spans="1:19" x14ac:dyDescent="0.3">
      <c r="A97">
        <v>91738</v>
      </c>
      <c r="B97">
        <v>122</v>
      </c>
      <c r="C97" t="s">
        <v>23</v>
      </c>
      <c r="D97" t="s">
        <v>288</v>
      </c>
      <c r="E97">
        <v>816.96</v>
      </c>
      <c r="F97" s="20">
        <v>45663</v>
      </c>
      <c r="G97" s="20">
        <v>45663</v>
      </c>
      <c r="H97" s="20">
        <v>45663</v>
      </c>
      <c r="I97" s="20">
        <v>45627</v>
      </c>
      <c r="J97" s="20">
        <v>45632</v>
      </c>
      <c r="K97" t="s">
        <v>91</v>
      </c>
      <c r="L97" t="s">
        <v>129</v>
      </c>
      <c r="M97" t="s">
        <v>289</v>
      </c>
      <c r="N97" t="s">
        <v>290</v>
      </c>
      <c r="O97" t="s">
        <v>95</v>
      </c>
      <c r="P97" t="s">
        <v>96</v>
      </c>
      <c r="Q97" t="s">
        <v>97</v>
      </c>
      <c r="R97" t="s">
        <v>98</v>
      </c>
      <c r="S97" t="s">
        <v>99</v>
      </c>
    </row>
    <row r="98" spans="1:19" x14ac:dyDescent="0.3">
      <c r="A98">
        <v>100325</v>
      </c>
      <c r="B98">
        <v>122</v>
      </c>
      <c r="C98" t="s">
        <v>23</v>
      </c>
      <c r="D98" t="s">
        <v>160</v>
      </c>
      <c r="E98">
        <v>66.5</v>
      </c>
      <c r="F98" s="20">
        <v>45663</v>
      </c>
      <c r="G98" s="20"/>
      <c r="H98" s="20">
        <v>45663</v>
      </c>
      <c r="I98" s="20">
        <v>45663</v>
      </c>
      <c r="J98" s="20">
        <v>45664</v>
      </c>
      <c r="K98" t="s">
        <v>161</v>
      </c>
      <c r="L98" t="s">
        <v>101</v>
      </c>
      <c r="M98" t="s">
        <v>102</v>
      </c>
      <c r="N98" t="s">
        <v>162</v>
      </c>
      <c r="R98" t="s">
        <v>98</v>
      </c>
    </row>
    <row r="99" spans="1:19" x14ac:dyDescent="0.3">
      <c r="A99">
        <v>99725</v>
      </c>
      <c r="B99">
        <v>122</v>
      </c>
      <c r="C99" t="s">
        <v>23</v>
      </c>
      <c r="D99" t="s">
        <v>291</v>
      </c>
      <c r="E99">
        <v>3044.55</v>
      </c>
      <c r="F99" s="20">
        <v>45664</v>
      </c>
      <c r="G99" s="20">
        <v>45663</v>
      </c>
      <c r="H99" s="20">
        <v>45663</v>
      </c>
      <c r="I99" s="20">
        <v>45656</v>
      </c>
      <c r="J99" s="20"/>
      <c r="K99" t="s">
        <v>146</v>
      </c>
      <c r="L99" t="s">
        <v>129</v>
      </c>
      <c r="M99" t="s">
        <v>292</v>
      </c>
      <c r="N99" t="s">
        <v>185</v>
      </c>
      <c r="O99" t="s">
        <v>95</v>
      </c>
      <c r="P99" t="s">
        <v>96</v>
      </c>
      <c r="Q99" t="s">
        <v>97</v>
      </c>
      <c r="R99" t="s">
        <v>98</v>
      </c>
      <c r="S99" t="s">
        <v>99</v>
      </c>
    </row>
    <row r="100" spans="1:19" x14ac:dyDescent="0.3">
      <c r="A100">
        <v>99726</v>
      </c>
      <c r="B100">
        <v>122</v>
      </c>
      <c r="C100" t="s">
        <v>23</v>
      </c>
      <c r="D100" t="s">
        <v>293</v>
      </c>
      <c r="E100">
        <v>3392.97</v>
      </c>
      <c r="F100" s="20">
        <v>45664</v>
      </c>
      <c r="G100" s="20">
        <v>45663</v>
      </c>
      <c r="H100" s="20">
        <v>45663</v>
      </c>
      <c r="I100" s="20">
        <v>45656</v>
      </c>
      <c r="J100" s="20"/>
      <c r="K100" t="s">
        <v>146</v>
      </c>
      <c r="L100" t="s">
        <v>129</v>
      </c>
      <c r="M100" t="s">
        <v>292</v>
      </c>
      <c r="N100" t="s">
        <v>185</v>
      </c>
      <c r="O100" t="s">
        <v>95</v>
      </c>
      <c r="P100" t="s">
        <v>96</v>
      </c>
      <c r="Q100" t="s">
        <v>97</v>
      </c>
      <c r="R100" t="s">
        <v>98</v>
      </c>
      <c r="S100" t="s">
        <v>99</v>
      </c>
    </row>
    <row r="101" spans="1:19" x14ac:dyDescent="0.3">
      <c r="A101">
        <v>99727</v>
      </c>
      <c r="B101">
        <v>122</v>
      </c>
      <c r="C101" t="s">
        <v>23</v>
      </c>
      <c r="D101" t="s">
        <v>294</v>
      </c>
      <c r="E101">
        <v>2523.6</v>
      </c>
      <c r="F101" s="20">
        <v>45664</v>
      </c>
      <c r="G101" s="20">
        <v>45663</v>
      </c>
      <c r="H101" s="20">
        <v>45663</v>
      </c>
      <c r="I101" s="20">
        <v>45656</v>
      </c>
      <c r="J101" s="20"/>
      <c r="K101" t="s">
        <v>146</v>
      </c>
      <c r="L101" t="s">
        <v>129</v>
      </c>
      <c r="M101" t="s">
        <v>292</v>
      </c>
      <c r="N101" t="s">
        <v>185</v>
      </c>
      <c r="O101" t="s">
        <v>95</v>
      </c>
      <c r="P101" t="s">
        <v>96</v>
      </c>
      <c r="Q101" t="s">
        <v>97</v>
      </c>
      <c r="R101" t="s">
        <v>98</v>
      </c>
      <c r="S101" t="s">
        <v>99</v>
      </c>
    </row>
    <row r="102" spans="1:19" x14ac:dyDescent="0.3">
      <c r="A102">
        <v>99728</v>
      </c>
      <c r="B102">
        <v>122</v>
      </c>
      <c r="C102" t="s">
        <v>23</v>
      </c>
      <c r="D102" t="s">
        <v>295</v>
      </c>
      <c r="E102">
        <v>1099.82</v>
      </c>
      <c r="F102" s="20">
        <v>45664</v>
      </c>
      <c r="G102" s="20">
        <v>45663</v>
      </c>
      <c r="H102" s="20">
        <v>45663</v>
      </c>
      <c r="I102" s="20">
        <v>45656</v>
      </c>
      <c r="J102" s="20"/>
      <c r="K102" t="s">
        <v>146</v>
      </c>
      <c r="L102" t="s">
        <v>129</v>
      </c>
      <c r="M102" t="s">
        <v>292</v>
      </c>
      <c r="N102" t="s">
        <v>185</v>
      </c>
      <c r="O102" t="s">
        <v>95</v>
      </c>
      <c r="P102" t="s">
        <v>96</v>
      </c>
      <c r="Q102" t="s">
        <v>97</v>
      </c>
      <c r="R102" t="s">
        <v>98</v>
      </c>
      <c r="S102" t="s">
        <v>99</v>
      </c>
    </row>
    <row r="103" spans="1:19" x14ac:dyDescent="0.3">
      <c r="A103">
        <v>99729</v>
      </c>
      <c r="B103">
        <v>122</v>
      </c>
      <c r="C103" t="s">
        <v>23</v>
      </c>
      <c r="D103" t="s">
        <v>296</v>
      </c>
      <c r="E103">
        <v>1452.32</v>
      </c>
      <c r="F103" s="20">
        <v>45664</v>
      </c>
      <c r="G103" s="20">
        <v>45663</v>
      </c>
      <c r="H103" s="20">
        <v>45663</v>
      </c>
      <c r="I103" s="20">
        <v>45656</v>
      </c>
      <c r="J103" s="20"/>
      <c r="K103" t="s">
        <v>146</v>
      </c>
      <c r="L103" t="s">
        <v>129</v>
      </c>
      <c r="M103" t="s">
        <v>292</v>
      </c>
      <c r="N103" t="s">
        <v>185</v>
      </c>
      <c r="O103" t="s">
        <v>95</v>
      </c>
      <c r="P103" t="s">
        <v>96</v>
      </c>
      <c r="Q103" t="s">
        <v>97</v>
      </c>
      <c r="R103" t="s">
        <v>98</v>
      </c>
      <c r="S103" t="s">
        <v>99</v>
      </c>
    </row>
    <row r="104" spans="1:19" x14ac:dyDescent="0.3">
      <c r="A104">
        <v>99730</v>
      </c>
      <c r="B104">
        <v>122</v>
      </c>
      <c r="C104" t="s">
        <v>23</v>
      </c>
      <c r="D104" t="s">
        <v>297</v>
      </c>
      <c r="E104">
        <v>2944.56</v>
      </c>
      <c r="F104" s="20">
        <v>45664</v>
      </c>
      <c r="G104" s="20">
        <v>45663</v>
      </c>
      <c r="H104" s="20">
        <v>45663</v>
      </c>
      <c r="I104" s="20">
        <v>45656</v>
      </c>
      <c r="J104" s="20"/>
      <c r="K104" t="s">
        <v>146</v>
      </c>
      <c r="L104" t="s">
        <v>129</v>
      </c>
      <c r="M104" t="s">
        <v>292</v>
      </c>
      <c r="N104" t="s">
        <v>185</v>
      </c>
      <c r="O104" t="s">
        <v>95</v>
      </c>
      <c r="P104" t="s">
        <v>96</v>
      </c>
      <c r="Q104" t="s">
        <v>97</v>
      </c>
      <c r="R104" t="s">
        <v>98</v>
      </c>
      <c r="S104" t="s">
        <v>99</v>
      </c>
    </row>
    <row r="105" spans="1:19" x14ac:dyDescent="0.3">
      <c r="A105">
        <v>99731</v>
      </c>
      <c r="B105">
        <v>122</v>
      </c>
      <c r="C105" t="s">
        <v>23</v>
      </c>
      <c r="D105" t="s">
        <v>298</v>
      </c>
      <c r="E105">
        <v>2717.66</v>
      </c>
      <c r="F105" s="20">
        <v>45664</v>
      </c>
      <c r="G105" s="20">
        <v>45663</v>
      </c>
      <c r="H105" s="20">
        <v>45663</v>
      </c>
      <c r="I105" s="20">
        <v>45656</v>
      </c>
      <c r="J105" s="20"/>
      <c r="K105" t="s">
        <v>146</v>
      </c>
      <c r="L105" t="s">
        <v>129</v>
      </c>
      <c r="M105" t="s">
        <v>292</v>
      </c>
      <c r="N105" t="s">
        <v>185</v>
      </c>
      <c r="O105" t="s">
        <v>95</v>
      </c>
      <c r="P105" t="s">
        <v>96</v>
      </c>
      <c r="Q105" t="s">
        <v>97</v>
      </c>
      <c r="R105" t="s">
        <v>98</v>
      </c>
      <c r="S105" t="s">
        <v>99</v>
      </c>
    </row>
    <row r="106" spans="1:19" x14ac:dyDescent="0.3">
      <c r="A106">
        <v>99732</v>
      </c>
      <c r="B106">
        <v>122</v>
      </c>
      <c r="C106" t="s">
        <v>23</v>
      </c>
      <c r="D106" t="s">
        <v>299</v>
      </c>
      <c r="E106">
        <v>3238.02</v>
      </c>
      <c r="F106" s="20">
        <v>45664</v>
      </c>
      <c r="G106" s="20">
        <v>45663</v>
      </c>
      <c r="H106" s="20">
        <v>45663</v>
      </c>
      <c r="I106" s="20">
        <v>45656</v>
      </c>
      <c r="J106" s="20"/>
      <c r="K106" t="s">
        <v>146</v>
      </c>
      <c r="L106" t="s">
        <v>129</v>
      </c>
      <c r="M106" t="s">
        <v>292</v>
      </c>
      <c r="N106" t="s">
        <v>185</v>
      </c>
      <c r="O106" t="s">
        <v>95</v>
      </c>
      <c r="P106" t="s">
        <v>96</v>
      </c>
      <c r="Q106" t="s">
        <v>97</v>
      </c>
      <c r="R106" t="s">
        <v>98</v>
      </c>
      <c r="S106" t="s">
        <v>99</v>
      </c>
    </row>
    <row r="107" spans="1:19" x14ac:dyDescent="0.3">
      <c r="A107">
        <v>99733</v>
      </c>
      <c r="B107">
        <v>122</v>
      </c>
      <c r="C107" t="s">
        <v>23</v>
      </c>
      <c r="D107" t="s">
        <v>300</v>
      </c>
      <c r="E107">
        <v>3004.38</v>
      </c>
      <c r="F107" s="20">
        <v>45664</v>
      </c>
      <c r="G107" s="20">
        <v>45663</v>
      </c>
      <c r="H107" s="20">
        <v>45663</v>
      </c>
      <c r="I107" s="20">
        <v>45656</v>
      </c>
      <c r="J107" s="20"/>
      <c r="K107" t="s">
        <v>146</v>
      </c>
      <c r="L107" t="s">
        <v>129</v>
      </c>
      <c r="M107" t="s">
        <v>292</v>
      </c>
      <c r="N107" t="s">
        <v>185</v>
      </c>
      <c r="O107" t="s">
        <v>95</v>
      </c>
      <c r="P107" t="s">
        <v>96</v>
      </c>
      <c r="Q107" t="s">
        <v>97</v>
      </c>
      <c r="R107" t="s">
        <v>98</v>
      </c>
      <c r="S107" t="s">
        <v>99</v>
      </c>
    </row>
    <row r="108" spans="1:19" x14ac:dyDescent="0.3">
      <c r="A108">
        <v>99734</v>
      </c>
      <c r="B108">
        <v>122</v>
      </c>
      <c r="C108" t="s">
        <v>23</v>
      </c>
      <c r="D108" t="s">
        <v>301</v>
      </c>
      <c r="E108">
        <v>3300.49</v>
      </c>
      <c r="F108" s="20">
        <v>45664</v>
      </c>
      <c r="G108" s="20">
        <v>45663</v>
      </c>
      <c r="H108" s="20">
        <v>45663</v>
      </c>
      <c r="I108" s="20">
        <v>45656</v>
      </c>
      <c r="J108" s="20"/>
      <c r="K108" t="s">
        <v>146</v>
      </c>
      <c r="L108" t="s">
        <v>129</v>
      </c>
      <c r="M108" t="s">
        <v>292</v>
      </c>
      <c r="N108" t="s">
        <v>185</v>
      </c>
      <c r="O108" t="s">
        <v>95</v>
      </c>
      <c r="P108" t="s">
        <v>96</v>
      </c>
      <c r="Q108" t="s">
        <v>97</v>
      </c>
      <c r="R108" t="s">
        <v>98</v>
      </c>
      <c r="S108" t="s">
        <v>99</v>
      </c>
    </row>
    <row r="109" spans="1:19" x14ac:dyDescent="0.3">
      <c r="A109">
        <v>99735</v>
      </c>
      <c r="B109">
        <v>122</v>
      </c>
      <c r="C109" t="s">
        <v>23</v>
      </c>
      <c r="D109" t="s">
        <v>302</v>
      </c>
      <c r="E109">
        <v>2770.21</v>
      </c>
      <c r="F109" s="20">
        <v>45664</v>
      </c>
      <c r="G109" s="20">
        <v>45663</v>
      </c>
      <c r="H109" s="20">
        <v>45663</v>
      </c>
      <c r="I109" s="20">
        <v>45656</v>
      </c>
      <c r="J109" s="20"/>
      <c r="K109" t="s">
        <v>146</v>
      </c>
      <c r="L109" t="s">
        <v>129</v>
      </c>
      <c r="M109" t="s">
        <v>292</v>
      </c>
      <c r="N109" t="s">
        <v>185</v>
      </c>
      <c r="O109" t="s">
        <v>95</v>
      </c>
      <c r="P109" t="s">
        <v>96</v>
      </c>
      <c r="Q109" t="s">
        <v>97</v>
      </c>
      <c r="R109" t="s">
        <v>98</v>
      </c>
      <c r="S109" t="s">
        <v>99</v>
      </c>
    </row>
    <row r="110" spans="1:19" x14ac:dyDescent="0.3">
      <c r="A110">
        <v>99736</v>
      </c>
      <c r="B110">
        <v>122</v>
      </c>
      <c r="C110" t="s">
        <v>23</v>
      </c>
      <c r="D110" t="s">
        <v>303</v>
      </c>
      <c r="E110">
        <v>2442.69</v>
      </c>
      <c r="F110" s="20">
        <v>45664</v>
      </c>
      <c r="G110" s="20">
        <v>45663</v>
      </c>
      <c r="H110" s="20">
        <v>45663</v>
      </c>
      <c r="I110" s="20">
        <v>45656</v>
      </c>
      <c r="J110" s="20"/>
      <c r="K110" t="s">
        <v>146</v>
      </c>
      <c r="L110" t="s">
        <v>129</v>
      </c>
      <c r="M110" t="s">
        <v>292</v>
      </c>
      <c r="N110" t="s">
        <v>185</v>
      </c>
      <c r="O110" t="s">
        <v>95</v>
      </c>
      <c r="P110" t="s">
        <v>96</v>
      </c>
      <c r="Q110" t="s">
        <v>97</v>
      </c>
      <c r="R110" t="s">
        <v>98</v>
      </c>
      <c r="S110" t="s">
        <v>99</v>
      </c>
    </row>
    <row r="111" spans="1:19" x14ac:dyDescent="0.3">
      <c r="A111">
        <v>99737</v>
      </c>
      <c r="B111">
        <v>122</v>
      </c>
      <c r="C111" t="s">
        <v>23</v>
      </c>
      <c r="D111" t="s">
        <v>304</v>
      </c>
      <c r="E111">
        <v>2093.37</v>
      </c>
      <c r="F111" s="20">
        <v>45664</v>
      </c>
      <c r="G111" s="20">
        <v>45663</v>
      </c>
      <c r="H111" s="20">
        <v>45663</v>
      </c>
      <c r="I111" s="20">
        <v>45656</v>
      </c>
      <c r="J111" s="20"/>
      <c r="K111" t="s">
        <v>146</v>
      </c>
      <c r="L111" t="s">
        <v>129</v>
      </c>
      <c r="M111" t="s">
        <v>292</v>
      </c>
      <c r="N111" t="s">
        <v>185</v>
      </c>
      <c r="O111" t="s">
        <v>95</v>
      </c>
      <c r="P111" t="s">
        <v>96</v>
      </c>
      <c r="Q111" t="s">
        <v>97</v>
      </c>
      <c r="R111" t="s">
        <v>98</v>
      </c>
      <c r="S111" t="s">
        <v>99</v>
      </c>
    </row>
    <row r="112" spans="1:19" x14ac:dyDescent="0.3">
      <c r="A112">
        <v>99738</v>
      </c>
      <c r="B112">
        <v>122</v>
      </c>
      <c r="C112" t="s">
        <v>23</v>
      </c>
      <c r="D112" t="s">
        <v>305</v>
      </c>
      <c r="E112">
        <v>2945.8</v>
      </c>
      <c r="F112" s="20">
        <v>45664</v>
      </c>
      <c r="G112" s="20">
        <v>45663</v>
      </c>
      <c r="H112" s="20">
        <v>45663</v>
      </c>
      <c r="I112" s="20">
        <v>45656</v>
      </c>
      <c r="J112" s="20"/>
      <c r="K112" t="s">
        <v>146</v>
      </c>
      <c r="L112" t="s">
        <v>129</v>
      </c>
      <c r="M112" t="s">
        <v>292</v>
      </c>
      <c r="N112" t="s">
        <v>185</v>
      </c>
      <c r="O112" t="s">
        <v>95</v>
      </c>
      <c r="P112" t="s">
        <v>96</v>
      </c>
      <c r="Q112" t="s">
        <v>97</v>
      </c>
      <c r="R112" t="s">
        <v>98</v>
      </c>
      <c r="S112" t="s">
        <v>99</v>
      </c>
    </row>
    <row r="113" spans="1:19" x14ac:dyDescent="0.3">
      <c r="A113">
        <v>99739</v>
      </c>
      <c r="B113">
        <v>122</v>
      </c>
      <c r="C113" t="s">
        <v>23</v>
      </c>
      <c r="D113" t="s">
        <v>306</v>
      </c>
      <c r="E113">
        <v>2273.7199999999998</v>
      </c>
      <c r="F113" s="20">
        <v>45664</v>
      </c>
      <c r="G113" s="20">
        <v>45663</v>
      </c>
      <c r="H113" s="20">
        <v>45663</v>
      </c>
      <c r="I113" s="20">
        <v>45656</v>
      </c>
      <c r="J113" s="20"/>
      <c r="K113" t="s">
        <v>146</v>
      </c>
      <c r="L113" t="s">
        <v>129</v>
      </c>
      <c r="M113" t="s">
        <v>292</v>
      </c>
      <c r="N113" t="s">
        <v>185</v>
      </c>
      <c r="O113" t="s">
        <v>95</v>
      </c>
      <c r="P113" t="s">
        <v>96</v>
      </c>
      <c r="Q113" t="s">
        <v>97</v>
      </c>
      <c r="R113" t="s">
        <v>98</v>
      </c>
      <c r="S113" t="s">
        <v>99</v>
      </c>
    </row>
    <row r="114" spans="1:19" x14ac:dyDescent="0.3">
      <c r="A114">
        <v>99740</v>
      </c>
      <c r="B114">
        <v>122</v>
      </c>
      <c r="C114" t="s">
        <v>23</v>
      </c>
      <c r="D114" t="s">
        <v>307</v>
      </c>
      <c r="E114">
        <v>3277.06</v>
      </c>
      <c r="F114" s="20">
        <v>45664</v>
      </c>
      <c r="G114" s="20">
        <v>45663</v>
      </c>
      <c r="H114" s="20">
        <v>45663</v>
      </c>
      <c r="I114" s="20">
        <v>45656</v>
      </c>
      <c r="J114" s="20"/>
      <c r="K114" t="s">
        <v>146</v>
      </c>
      <c r="L114" t="s">
        <v>129</v>
      </c>
      <c r="M114" t="s">
        <v>292</v>
      </c>
      <c r="N114" t="s">
        <v>185</v>
      </c>
      <c r="O114" t="s">
        <v>95</v>
      </c>
      <c r="P114" t="s">
        <v>96</v>
      </c>
      <c r="Q114" t="s">
        <v>97</v>
      </c>
      <c r="R114" t="s">
        <v>98</v>
      </c>
      <c r="S114" t="s">
        <v>99</v>
      </c>
    </row>
    <row r="115" spans="1:19" x14ac:dyDescent="0.3">
      <c r="A115">
        <v>99741</v>
      </c>
      <c r="B115">
        <v>122</v>
      </c>
      <c r="C115" t="s">
        <v>23</v>
      </c>
      <c r="D115" t="s">
        <v>308</v>
      </c>
      <c r="E115">
        <v>3108.73</v>
      </c>
      <c r="F115" s="20">
        <v>45664</v>
      </c>
      <c r="G115" s="20">
        <v>45663</v>
      </c>
      <c r="H115" s="20">
        <v>45663</v>
      </c>
      <c r="I115" s="20">
        <v>45656</v>
      </c>
      <c r="J115" s="20"/>
      <c r="K115" t="s">
        <v>146</v>
      </c>
      <c r="L115" t="s">
        <v>129</v>
      </c>
      <c r="M115" t="s">
        <v>292</v>
      </c>
      <c r="N115" t="s">
        <v>185</v>
      </c>
      <c r="O115" t="s">
        <v>95</v>
      </c>
      <c r="P115" t="s">
        <v>96</v>
      </c>
      <c r="Q115" t="s">
        <v>97</v>
      </c>
      <c r="R115" t="s">
        <v>98</v>
      </c>
      <c r="S115" t="s">
        <v>99</v>
      </c>
    </row>
    <row r="116" spans="1:19" x14ac:dyDescent="0.3">
      <c r="A116">
        <v>99742</v>
      </c>
      <c r="B116">
        <v>122</v>
      </c>
      <c r="C116" t="s">
        <v>23</v>
      </c>
      <c r="D116" t="s">
        <v>309</v>
      </c>
      <c r="E116">
        <v>3183</v>
      </c>
      <c r="F116" s="20">
        <v>45664</v>
      </c>
      <c r="G116" s="20">
        <v>45663</v>
      </c>
      <c r="H116" s="20">
        <v>45663</v>
      </c>
      <c r="I116" s="20">
        <v>45656</v>
      </c>
      <c r="J116" s="20"/>
      <c r="K116" t="s">
        <v>146</v>
      </c>
      <c r="L116" t="s">
        <v>129</v>
      </c>
      <c r="M116" t="s">
        <v>292</v>
      </c>
      <c r="N116" t="s">
        <v>185</v>
      </c>
      <c r="O116" t="s">
        <v>95</v>
      </c>
      <c r="P116" t="s">
        <v>96</v>
      </c>
      <c r="Q116" t="s">
        <v>97</v>
      </c>
      <c r="R116" t="s">
        <v>98</v>
      </c>
      <c r="S116" t="s">
        <v>99</v>
      </c>
    </row>
    <row r="117" spans="1:19" x14ac:dyDescent="0.3">
      <c r="A117">
        <v>99743</v>
      </c>
      <c r="B117">
        <v>122</v>
      </c>
      <c r="C117" t="s">
        <v>23</v>
      </c>
      <c r="D117" t="s">
        <v>310</v>
      </c>
      <c r="E117">
        <v>3192.99</v>
      </c>
      <c r="F117" s="20">
        <v>45664</v>
      </c>
      <c r="G117" s="20">
        <v>45663</v>
      </c>
      <c r="H117" s="20">
        <v>45663</v>
      </c>
      <c r="I117" s="20">
        <v>45656</v>
      </c>
      <c r="J117" s="20"/>
      <c r="K117" t="s">
        <v>146</v>
      </c>
      <c r="L117" t="s">
        <v>129</v>
      </c>
      <c r="M117" t="s">
        <v>292</v>
      </c>
      <c r="N117" t="s">
        <v>185</v>
      </c>
      <c r="O117" t="s">
        <v>95</v>
      </c>
      <c r="P117" t="s">
        <v>96</v>
      </c>
      <c r="Q117" t="s">
        <v>97</v>
      </c>
      <c r="R117" t="s">
        <v>98</v>
      </c>
      <c r="S117" t="s">
        <v>99</v>
      </c>
    </row>
    <row r="118" spans="1:19" x14ac:dyDescent="0.3">
      <c r="A118">
        <v>99744</v>
      </c>
      <c r="B118">
        <v>122</v>
      </c>
      <c r="C118" t="s">
        <v>23</v>
      </c>
      <c r="D118" t="s">
        <v>311</v>
      </c>
      <c r="E118">
        <v>2740.58</v>
      </c>
      <c r="F118" s="20">
        <v>45664</v>
      </c>
      <c r="G118" s="20">
        <v>45663</v>
      </c>
      <c r="H118" s="20">
        <v>45663</v>
      </c>
      <c r="I118" s="20">
        <v>45656</v>
      </c>
      <c r="J118" s="20"/>
      <c r="K118" t="s">
        <v>146</v>
      </c>
      <c r="L118" t="s">
        <v>129</v>
      </c>
      <c r="M118" t="s">
        <v>292</v>
      </c>
      <c r="N118" t="s">
        <v>185</v>
      </c>
      <c r="O118" t="s">
        <v>95</v>
      </c>
      <c r="P118" t="s">
        <v>96</v>
      </c>
      <c r="Q118" t="s">
        <v>97</v>
      </c>
      <c r="R118" t="s">
        <v>98</v>
      </c>
      <c r="S118" t="s">
        <v>99</v>
      </c>
    </row>
    <row r="119" spans="1:19" x14ac:dyDescent="0.3">
      <c r="A119">
        <v>99745</v>
      </c>
      <c r="B119">
        <v>122</v>
      </c>
      <c r="C119" t="s">
        <v>23</v>
      </c>
      <c r="D119" t="s">
        <v>312</v>
      </c>
      <c r="E119">
        <v>3276.82</v>
      </c>
      <c r="F119" s="20">
        <v>45664</v>
      </c>
      <c r="G119" s="20">
        <v>45663</v>
      </c>
      <c r="H119" s="20">
        <v>45663</v>
      </c>
      <c r="I119" s="20">
        <v>45656</v>
      </c>
      <c r="J119" s="20"/>
      <c r="K119" t="s">
        <v>146</v>
      </c>
      <c r="L119" t="s">
        <v>129</v>
      </c>
      <c r="M119" t="s">
        <v>292</v>
      </c>
      <c r="N119" t="s">
        <v>185</v>
      </c>
      <c r="O119" t="s">
        <v>95</v>
      </c>
      <c r="P119" t="s">
        <v>96</v>
      </c>
      <c r="Q119" t="s">
        <v>97</v>
      </c>
      <c r="R119" t="s">
        <v>98</v>
      </c>
      <c r="S119" t="s">
        <v>99</v>
      </c>
    </row>
    <row r="120" spans="1:19" x14ac:dyDescent="0.3">
      <c r="A120">
        <v>99746</v>
      </c>
      <c r="B120">
        <v>122</v>
      </c>
      <c r="C120" t="s">
        <v>23</v>
      </c>
      <c r="D120" t="s">
        <v>313</v>
      </c>
      <c r="E120">
        <v>1213.08</v>
      </c>
      <c r="F120" s="20">
        <v>45664</v>
      </c>
      <c r="G120" s="20">
        <v>45663</v>
      </c>
      <c r="H120" s="20">
        <v>45663</v>
      </c>
      <c r="I120" s="20">
        <v>45656</v>
      </c>
      <c r="J120" s="20"/>
      <c r="K120" t="s">
        <v>146</v>
      </c>
      <c r="L120" t="s">
        <v>129</v>
      </c>
      <c r="M120" t="s">
        <v>292</v>
      </c>
      <c r="N120" t="s">
        <v>185</v>
      </c>
      <c r="O120" t="s">
        <v>95</v>
      </c>
      <c r="P120" t="s">
        <v>96</v>
      </c>
      <c r="Q120" t="s">
        <v>97</v>
      </c>
      <c r="R120" t="s">
        <v>98</v>
      </c>
      <c r="S120" t="s">
        <v>99</v>
      </c>
    </row>
    <row r="121" spans="1:19" x14ac:dyDescent="0.3">
      <c r="A121">
        <v>99747</v>
      </c>
      <c r="B121">
        <v>122</v>
      </c>
      <c r="C121" t="s">
        <v>23</v>
      </c>
      <c r="D121" t="s">
        <v>314</v>
      </c>
      <c r="E121">
        <v>2743.3</v>
      </c>
      <c r="F121" s="20">
        <v>45664</v>
      </c>
      <c r="G121" s="20">
        <v>45663</v>
      </c>
      <c r="H121" s="20">
        <v>45663</v>
      </c>
      <c r="I121" s="20">
        <v>45656</v>
      </c>
      <c r="J121" s="20"/>
      <c r="K121" t="s">
        <v>146</v>
      </c>
      <c r="L121" t="s">
        <v>129</v>
      </c>
      <c r="M121" t="s">
        <v>292</v>
      </c>
      <c r="N121" t="s">
        <v>185</v>
      </c>
      <c r="O121" t="s">
        <v>95</v>
      </c>
      <c r="P121" t="s">
        <v>96</v>
      </c>
      <c r="Q121" t="s">
        <v>97</v>
      </c>
      <c r="R121" t="s">
        <v>98</v>
      </c>
      <c r="S121" t="s">
        <v>99</v>
      </c>
    </row>
    <row r="122" spans="1:19" x14ac:dyDescent="0.3">
      <c r="A122">
        <v>99748</v>
      </c>
      <c r="B122">
        <v>122</v>
      </c>
      <c r="C122" t="s">
        <v>23</v>
      </c>
      <c r="D122" t="s">
        <v>315</v>
      </c>
      <c r="E122">
        <v>2542.59</v>
      </c>
      <c r="F122" s="20">
        <v>45664</v>
      </c>
      <c r="G122" s="20">
        <v>45663</v>
      </c>
      <c r="H122" s="20">
        <v>45663</v>
      </c>
      <c r="I122" s="20">
        <v>45656</v>
      </c>
      <c r="J122" s="20"/>
      <c r="K122" t="s">
        <v>146</v>
      </c>
      <c r="L122" t="s">
        <v>129</v>
      </c>
      <c r="M122" t="s">
        <v>292</v>
      </c>
      <c r="N122" t="s">
        <v>185</v>
      </c>
      <c r="O122" t="s">
        <v>95</v>
      </c>
      <c r="P122" t="s">
        <v>96</v>
      </c>
      <c r="Q122" t="s">
        <v>97</v>
      </c>
      <c r="R122" t="s">
        <v>98</v>
      </c>
      <c r="S122" t="s">
        <v>99</v>
      </c>
    </row>
    <row r="123" spans="1:19" x14ac:dyDescent="0.3">
      <c r="A123">
        <v>99749</v>
      </c>
      <c r="B123">
        <v>122</v>
      </c>
      <c r="C123" t="s">
        <v>23</v>
      </c>
      <c r="D123" t="s">
        <v>316</v>
      </c>
      <c r="E123">
        <v>2704.69</v>
      </c>
      <c r="F123" s="20">
        <v>45664</v>
      </c>
      <c r="G123" s="20">
        <v>45663</v>
      </c>
      <c r="H123" s="20">
        <v>45663</v>
      </c>
      <c r="I123" s="20">
        <v>45656</v>
      </c>
      <c r="J123" s="20"/>
      <c r="K123" t="s">
        <v>146</v>
      </c>
      <c r="L123" t="s">
        <v>129</v>
      </c>
      <c r="M123" t="s">
        <v>292</v>
      </c>
      <c r="N123" t="s">
        <v>185</v>
      </c>
      <c r="O123" t="s">
        <v>95</v>
      </c>
      <c r="P123" t="s">
        <v>96</v>
      </c>
      <c r="Q123" t="s">
        <v>97</v>
      </c>
      <c r="R123" t="s">
        <v>98</v>
      </c>
      <c r="S123" t="s">
        <v>99</v>
      </c>
    </row>
    <row r="124" spans="1:19" x14ac:dyDescent="0.3">
      <c r="A124">
        <v>99750</v>
      </c>
      <c r="B124">
        <v>122</v>
      </c>
      <c r="C124" t="s">
        <v>23</v>
      </c>
      <c r="D124" t="s">
        <v>317</v>
      </c>
      <c r="E124">
        <v>3235.33</v>
      </c>
      <c r="F124" s="20">
        <v>45664</v>
      </c>
      <c r="G124" s="20">
        <v>45663</v>
      </c>
      <c r="H124" s="20">
        <v>45663</v>
      </c>
      <c r="I124" s="20">
        <v>45656</v>
      </c>
      <c r="J124" s="20"/>
      <c r="K124" t="s">
        <v>146</v>
      </c>
      <c r="L124" t="s">
        <v>129</v>
      </c>
      <c r="M124" t="s">
        <v>292</v>
      </c>
      <c r="N124" t="s">
        <v>185</v>
      </c>
      <c r="O124" t="s">
        <v>95</v>
      </c>
      <c r="P124" t="s">
        <v>96</v>
      </c>
      <c r="Q124" t="s">
        <v>97</v>
      </c>
      <c r="R124" t="s">
        <v>98</v>
      </c>
      <c r="S124" t="s">
        <v>99</v>
      </c>
    </row>
    <row r="125" spans="1:19" x14ac:dyDescent="0.3">
      <c r="A125">
        <v>99751</v>
      </c>
      <c r="B125">
        <v>122</v>
      </c>
      <c r="C125" t="s">
        <v>23</v>
      </c>
      <c r="D125" t="s">
        <v>318</v>
      </c>
      <c r="E125">
        <v>2587.33</v>
      </c>
      <c r="F125" s="20">
        <v>45664</v>
      </c>
      <c r="G125" s="20">
        <v>45663</v>
      </c>
      <c r="H125" s="20">
        <v>45663</v>
      </c>
      <c r="I125" s="20">
        <v>45656</v>
      </c>
      <c r="J125" s="20"/>
      <c r="K125" t="s">
        <v>146</v>
      </c>
      <c r="L125" t="s">
        <v>129</v>
      </c>
      <c r="M125" t="s">
        <v>292</v>
      </c>
      <c r="N125" t="s">
        <v>185</v>
      </c>
      <c r="O125" t="s">
        <v>95</v>
      </c>
      <c r="P125" t="s">
        <v>96</v>
      </c>
      <c r="Q125" t="s">
        <v>97</v>
      </c>
      <c r="R125" t="s">
        <v>98</v>
      </c>
      <c r="S125" t="s">
        <v>99</v>
      </c>
    </row>
    <row r="126" spans="1:19" x14ac:dyDescent="0.3">
      <c r="A126">
        <v>99752</v>
      </c>
      <c r="B126">
        <v>122</v>
      </c>
      <c r="C126" t="s">
        <v>23</v>
      </c>
      <c r="D126" t="s">
        <v>319</v>
      </c>
      <c r="E126">
        <v>3262.06</v>
      </c>
      <c r="F126" s="20">
        <v>45664</v>
      </c>
      <c r="G126" s="20">
        <v>45663</v>
      </c>
      <c r="H126" s="20">
        <v>45663</v>
      </c>
      <c r="I126" s="20">
        <v>45656</v>
      </c>
      <c r="J126" s="20"/>
      <c r="K126" t="s">
        <v>146</v>
      </c>
      <c r="L126" t="s">
        <v>129</v>
      </c>
      <c r="M126" t="s">
        <v>292</v>
      </c>
      <c r="N126" t="s">
        <v>185</v>
      </c>
      <c r="O126" t="s">
        <v>95</v>
      </c>
      <c r="P126" t="s">
        <v>96</v>
      </c>
      <c r="Q126" t="s">
        <v>97</v>
      </c>
      <c r="R126" t="s">
        <v>98</v>
      </c>
      <c r="S126" t="s">
        <v>99</v>
      </c>
    </row>
    <row r="127" spans="1:19" x14ac:dyDescent="0.3">
      <c r="A127">
        <v>99753</v>
      </c>
      <c r="B127">
        <v>122</v>
      </c>
      <c r="C127" t="s">
        <v>23</v>
      </c>
      <c r="D127" t="s">
        <v>320</v>
      </c>
      <c r="E127">
        <v>2676.71</v>
      </c>
      <c r="F127" s="20">
        <v>45664</v>
      </c>
      <c r="G127" s="20">
        <v>45663</v>
      </c>
      <c r="H127" s="20">
        <v>45663</v>
      </c>
      <c r="I127" s="20">
        <v>45656</v>
      </c>
      <c r="J127" s="20"/>
      <c r="K127" t="s">
        <v>146</v>
      </c>
      <c r="L127" t="s">
        <v>129</v>
      </c>
      <c r="M127" t="s">
        <v>292</v>
      </c>
      <c r="N127" t="s">
        <v>185</v>
      </c>
      <c r="O127" t="s">
        <v>95</v>
      </c>
      <c r="P127" t="s">
        <v>96</v>
      </c>
      <c r="Q127" t="s">
        <v>97</v>
      </c>
      <c r="R127" t="s">
        <v>98</v>
      </c>
      <c r="S127" t="s">
        <v>99</v>
      </c>
    </row>
    <row r="128" spans="1:19" x14ac:dyDescent="0.3">
      <c r="A128">
        <v>99754</v>
      </c>
      <c r="B128">
        <v>122</v>
      </c>
      <c r="C128" t="s">
        <v>23</v>
      </c>
      <c r="D128" t="s">
        <v>321</v>
      </c>
      <c r="E128">
        <v>3294.6</v>
      </c>
      <c r="F128" s="20">
        <v>45664</v>
      </c>
      <c r="G128" s="20">
        <v>45663</v>
      </c>
      <c r="H128" s="20">
        <v>45663</v>
      </c>
      <c r="I128" s="20">
        <v>45656</v>
      </c>
      <c r="J128" s="20"/>
      <c r="K128" t="s">
        <v>146</v>
      </c>
      <c r="L128" t="s">
        <v>129</v>
      </c>
      <c r="M128" t="s">
        <v>292</v>
      </c>
      <c r="N128" t="s">
        <v>185</v>
      </c>
      <c r="O128" t="s">
        <v>95</v>
      </c>
      <c r="P128" t="s">
        <v>96</v>
      </c>
      <c r="Q128" t="s">
        <v>97</v>
      </c>
      <c r="R128" t="s">
        <v>98</v>
      </c>
      <c r="S128" t="s">
        <v>99</v>
      </c>
    </row>
    <row r="129" spans="1:19" x14ac:dyDescent="0.3">
      <c r="A129">
        <v>96445</v>
      </c>
      <c r="B129">
        <v>122</v>
      </c>
      <c r="C129" t="s">
        <v>23</v>
      </c>
      <c r="D129" t="s">
        <v>90</v>
      </c>
      <c r="E129">
        <v>198</v>
      </c>
      <c r="F129" s="20">
        <v>45664</v>
      </c>
      <c r="G129" s="20">
        <v>45663</v>
      </c>
      <c r="H129" s="20">
        <v>45663</v>
      </c>
      <c r="I129" s="20">
        <v>45644</v>
      </c>
      <c r="J129" s="20">
        <v>45644</v>
      </c>
      <c r="K129" t="s">
        <v>91</v>
      </c>
      <c r="L129" t="s">
        <v>92</v>
      </c>
      <c r="M129" t="s">
        <v>93</v>
      </c>
      <c r="N129" t="s">
        <v>322</v>
      </c>
      <c r="O129" t="s">
        <v>95</v>
      </c>
      <c r="P129" t="s">
        <v>96</v>
      </c>
      <c r="Q129" t="s">
        <v>97</v>
      </c>
      <c r="R129" t="s">
        <v>98</v>
      </c>
      <c r="S129" t="s">
        <v>99</v>
      </c>
    </row>
    <row r="130" spans="1:19" x14ac:dyDescent="0.3">
      <c r="A130">
        <v>98297</v>
      </c>
      <c r="B130">
        <v>122</v>
      </c>
      <c r="C130" t="s">
        <v>23</v>
      </c>
      <c r="D130" t="s">
        <v>323</v>
      </c>
      <c r="E130">
        <v>535.11</v>
      </c>
      <c r="F130" s="20">
        <v>45663</v>
      </c>
      <c r="G130" s="20">
        <v>45663</v>
      </c>
      <c r="H130" s="20">
        <v>45663</v>
      </c>
      <c r="I130" s="20">
        <v>45649</v>
      </c>
      <c r="J130" s="20">
        <v>45652</v>
      </c>
      <c r="K130" t="s">
        <v>91</v>
      </c>
      <c r="N130" t="s">
        <v>324</v>
      </c>
      <c r="O130" t="s">
        <v>95</v>
      </c>
      <c r="P130" t="s">
        <v>96</v>
      </c>
      <c r="Q130" t="s">
        <v>97</v>
      </c>
      <c r="R130" t="s">
        <v>98</v>
      </c>
      <c r="S130" t="s">
        <v>99</v>
      </c>
    </row>
    <row r="131" spans="1:19" x14ac:dyDescent="0.3">
      <c r="A131">
        <v>98478</v>
      </c>
      <c r="B131">
        <v>122</v>
      </c>
      <c r="C131" t="s">
        <v>23</v>
      </c>
      <c r="D131" t="s">
        <v>325</v>
      </c>
      <c r="E131">
        <v>483</v>
      </c>
      <c r="F131" s="20">
        <v>45665</v>
      </c>
      <c r="G131" s="20">
        <v>45663</v>
      </c>
      <c r="H131" s="20">
        <v>45663</v>
      </c>
      <c r="I131" s="20">
        <v>45637</v>
      </c>
      <c r="J131" s="20">
        <v>45652</v>
      </c>
      <c r="K131" t="s">
        <v>91</v>
      </c>
      <c r="N131" t="s">
        <v>326</v>
      </c>
      <c r="O131" t="s">
        <v>95</v>
      </c>
      <c r="P131" t="s">
        <v>96</v>
      </c>
      <c r="Q131" t="s">
        <v>97</v>
      </c>
      <c r="R131" t="s">
        <v>98</v>
      </c>
      <c r="S131" t="s">
        <v>99</v>
      </c>
    </row>
    <row r="132" spans="1:19" x14ac:dyDescent="0.3">
      <c r="A132">
        <v>98494</v>
      </c>
      <c r="B132">
        <v>122</v>
      </c>
      <c r="C132" t="s">
        <v>23</v>
      </c>
      <c r="D132" t="s">
        <v>124</v>
      </c>
      <c r="E132">
        <v>3659.4</v>
      </c>
      <c r="F132" s="20">
        <v>45664</v>
      </c>
      <c r="G132" s="20">
        <v>45663</v>
      </c>
      <c r="H132" s="20">
        <v>45663</v>
      </c>
      <c r="I132" s="20">
        <v>45643</v>
      </c>
      <c r="J132" s="20">
        <v>45652</v>
      </c>
      <c r="K132" t="s">
        <v>91</v>
      </c>
      <c r="N132" t="s">
        <v>327</v>
      </c>
      <c r="O132" t="s">
        <v>95</v>
      </c>
      <c r="P132" t="s">
        <v>96</v>
      </c>
      <c r="Q132" t="s">
        <v>97</v>
      </c>
      <c r="R132" t="s">
        <v>98</v>
      </c>
      <c r="S132" t="s">
        <v>99</v>
      </c>
    </row>
    <row r="133" spans="1:19" x14ac:dyDescent="0.3">
      <c r="A133">
        <v>98497</v>
      </c>
      <c r="B133">
        <v>122</v>
      </c>
      <c r="C133" t="s">
        <v>23</v>
      </c>
      <c r="D133" t="s">
        <v>178</v>
      </c>
      <c r="E133">
        <v>494</v>
      </c>
      <c r="F133" s="20">
        <v>45663</v>
      </c>
      <c r="G133" s="20">
        <v>45663</v>
      </c>
      <c r="H133" s="20">
        <v>45663</v>
      </c>
      <c r="I133" s="20">
        <v>45646</v>
      </c>
      <c r="J133" s="20">
        <v>45652</v>
      </c>
      <c r="K133" t="s">
        <v>91</v>
      </c>
      <c r="N133" t="s">
        <v>328</v>
      </c>
      <c r="O133" t="s">
        <v>95</v>
      </c>
      <c r="P133" t="s">
        <v>96</v>
      </c>
      <c r="Q133" t="s">
        <v>97</v>
      </c>
      <c r="R133" t="s">
        <v>98</v>
      </c>
      <c r="S133" t="s">
        <v>99</v>
      </c>
    </row>
    <row r="134" spans="1:19" x14ac:dyDescent="0.3">
      <c r="A134">
        <v>96893</v>
      </c>
      <c r="B134">
        <v>122</v>
      </c>
      <c r="C134" t="s">
        <v>23</v>
      </c>
      <c r="D134" t="s">
        <v>329</v>
      </c>
      <c r="E134">
        <v>1950</v>
      </c>
      <c r="F134" s="20">
        <v>45660</v>
      </c>
      <c r="G134" s="20">
        <v>45659</v>
      </c>
      <c r="H134" s="20">
        <v>45659</v>
      </c>
      <c r="I134" s="20">
        <v>45646</v>
      </c>
      <c r="J134" s="20">
        <v>45646</v>
      </c>
      <c r="K134" t="s">
        <v>146</v>
      </c>
      <c r="L134" t="s">
        <v>330</v>
      </c>
      <c r="M134" t="s">
        <v>330</v>
      </c>
      <c r="N134" t="s">
        <v>331</v>
      </c>
      <c r="O134" t="s">
        <v>95</v>
      </c>
      <c r="P134" t="s">
        <v>96</v>
      </c>
      <c r="Q134" t="s">
        <v>97</v>
      </c>
      <c r="R134" t="s">
        <v>98</v>
      </c>
      <c r="S134" t="s">
        <v>99</v>
      </c>
    </row>
    <row r="135" spans="1:19" x14ac:dyDescent="0.3">
      <c r="A135">
        <v>94427</v>
      </c>
      <c r="B135">
        <v>122</v>
      </c>
      <c r="C135" t="s">
        <v>23</v>
      </c>
      <c r="D135" t="s">
        <v>332</v>
      </c>
      <c r="E135">
        <v>108.92</v>
      </c>
      <c r="F135" s="20">
        <v>45656</v>
      </c>
      <c r="G135" s="20">
        <v>45656</v>
      </c>
      <c r="H135" s="20">
        <v>45659</v>
      </c>
      <c r="I135" s="20">
        <v>45658</v>
      </c>
      <c r="J135" s="20">
        <v>45637</v>
      </c>
      <c r="K135" t="s">
        <v>91</v>
      </c>
      <c r="L135" t="s">
        <v>129</v>
      </c>
      <c r="M135" t="s">
        <v>332</v>
      </c>
      <c r="N135" t="s">
        <v>333</v>
      </c>
      <c r="O135" t="s">
        <v>95</v>
      </c>
      <c r="P135" t="s">
        <v>96</v>
      </c>
      <c r="Q135" t="s">
        <v>97</v>
      </c>
      <c r="R135" t="s">
        <v>98</v>
      </c>
      <c r="S135" t="s">
        <v>99</v>
      </c>
    </row>
    <row r="136" spans="1:19" x14ac:dyDescent="0.3">
      <c r="A136">
        <v>98271</v>
      </c>
      <c r="B136">
        <v>122</v>
      </c>
      <c r="C136" t="s">
        <v>23</v>
      </c>
      <c r="D136" t="s">
        <v>334</v>
      </c>
      <c r="E136">
        <v>3532.96</v>
      </c>
      <c r="F136" s="20">
        <v>45659</v>
      </c>
      <c r="G136" s="20">
        <v>45659</v>
      </c>
      <c r="H136" s="20">
        <v>45659</v>
      </c>
      <c r="I136" s="20">
        <v>45652</v>
      </c>
      <c r="J136" s="20">
        <v>45652</v>
      </c>
      <c r="K136" t="s">
        <v>91</v>
      </c>
      <c r="L136" t="s">
        <v>278</v>
      </c>
      <c r="M136" t="s">
        <v>335</v>
      </c>
      <c r="N136" t="s">
        <v>336</v>
      </c>
      <c r="O136" t="s">
        <v>95</v>
      </c>
      <c r="P136" t="s">
        <v>96</v>
      </c>
      <c r="Q136" t="s">
        <v>97</v>
      </c>
      <c r="R136" t="s">
        <v>98</v>
      </c>
      <c r="S136" t="s">
        <v>99</v>
      </c>
    </row>
    <row r="137" spans="1:19" x14ac:dyDescent="0.3">
      <c r="A137">
        <v>98272</v>
      </c>
      <c r="B137">
        <v>122</v>
      </c>
      <c r="C137" t="s">
        <v>23</v>
      </c>
      <c r="D137" t="s">
        <v>334</v>
      </c>
      <c r="E137">
        <v>483.58</v>
      </c>
      <c r="F137" s="20">
        <v>45659</v>
      </c>
      <c r="G137" s="20">
        <v>45659</v>
      </c>
      <c r="H137" s="20">
        <v>45659</v>
      </c>
      <c r="I137" s="20">
        <v>45652</v>
      </c>
      <c r="J137" s="20">
        <v>45652</v>
      </c>
      <c r="K137" t="s">
        <v>91</v>
      </c>
      <c r="L137" t="s">
        <v>278</v>
      </c>
      <c r="M137" t="s">
        <v>335</v>
      </c>
      <c r="N137" t="s">
        <v>337</v>
      </c>
      <c r="O137" t="s">
        <v>95</v>
      </c>
      <c r="P137" t="s">
        <v>96</v>
      </c>
      <c r="Q137" t="s">
        <v>97</v>
      </c>
      <c r="R137" t="s">
        <v>98</v>
      </c>
      <c r="S137" t="s">
        <v>99</v>
      </c>
    </row>
    <row r="138" spans="1:19" x14ac:dyDescent="0.3">
      <c r="A138">
        <v>98294</v>
      </c>
      <c r="B138">
        <v>122</v>
      </c>
      <c r="C138" t="s">
        <v>23</v>
      </c>
      <c r="D138" t="s">
        <v>338</v>
      </c>
      <c r="E138">
        <v>900</v>
      </c>
      <c r="F138" s="20">
        <v>45661</v>
      </c>
      <c r="G138" s="20">
        <v>45659</v>
      </c>
      <c r="H138" s="20">
        <v>45659</v>
      </c>
      <c r="I138" s="20">
        <v>45646</v>
      </c>
      <c r="J138" s="20">
        <v>45652</v>
      </c>
      <c r="K138" t="s">
        <v>91</v>
      </c>
      <c r="N138" t="s">
        <v>339</v>
      </c>
      <c r="O138" t="s">
        <v>95</v>
      </c>
      <c r="P138" t="s">
        <v>96</v>
      </c>
      <c r="Q138" t="s">
        <v>97</v>
      </c>
      <c r="R138" t="s">
        <v>98</v>
      </c>
      <c r="S138" t="s">
        <v>99</v>
      </c>
    </row>
    <row r="139" spans="1:19" x14ac:dyDescent="0.3">
      <c r="A139">
        <v>98295</v>
      </c>
      <c r="B139">
        <v>122</v>
      </c>
      <c r="C139" t="s">
        <v>23</v>
      </c>
      <c r="D139" t="s">
        <v>340</v>
      </c>
      <c r="E139">
        <v>90</v>
      </c>
      <c r="F139" s="20">
        <v>45659</v>
      </c>
      <c r="G139" s="20">
        <v>45659</v>
      </c>
      <c r="H139" s="20">
        <v>45659</v>
      </c>
      <c r="I139" s="20">
        <v>45646</v>
      </c>
      <c r="J139" s="20">
        <v>45652</v>
      </c>
      <c r="K139" t="s">
        <v>91</v>
      </c>
      <c r="N139" t="s">
        <v>341</v>
      </c>
      <c r="O139" t="s">
        <v>95</v>
      </c>
      <c r="P139" t="s">
        <v>96</v>
      </c>
      <c r="Q139" t="s">
        <v>97</v>
      </c>
      <c r="R139" t="s">
        <v>98</v>
      </c>
      <c r="S139" t="s">
        <v>99</v>
      </c>
    </row>
    <row r="140" spans="1:19" x14ac:dyDescent="0.3">
      <c r="A140">
        <v>98302</v>
      </c>
      <c r="B140">
        <v>122</v>
      </c>
      <c r="C140" t="s">
        <v>23</v>
      </c>
      <c r="D140" t="s">
        <v>342</v>
      </c>
      <c r="E140">
        <v>782.4</v>
      </c>
      <c r="F140" s="20">
        <v>45660</v>
      </c>
      <c r="G140" s="20">
        <v>45659</v>
      </c>
      <c r="H140" s="20">
        <v>45659</v>
      </c>
      <c r="I140" s="20">
        <v>45646</v>
      </c>
      <c r="J140" s="20"/>
      <c r="K140" t="s">
        <v>91</v>
      </c>
      <c r="L140" t="s">
        <v>92</v>
      </c>
      <c r="M140" t="s">
        <v>286</v>
      </c>
      <c r="N140" t="s">
        <v>343</v>
      </c>
      <c r="O140" t="s">
        <v>95</v>
      </c>
      <c r="P140" t="s">
        <v>96</v>
      </c>
      <c r="Q140" t="s">
        <v>97</v>
      </c>
      <c r="R140" t="s">
        <v>98</v>
      </c>
      <c r="S140" t="s">
        <v>99</v>
      </c>
    </row>
    <row r="141" spans="1:19" x14ac:dyDescent="0.3">
      <c r="A141">
        <v>98303</v>
      </c>
      <c r="B141">
        <v>122</v>
      </c>
      <c r="C141" t="s">
        <v>23</v>
      </c>
      <c r="D141" t="s">
        <v>323</v>
      </c>
      <c r="E141">
        <v>1212.8</v>
      </c>
      <c r="F141" s="20">
        <v>45659</v>
      </c>
      <c r="G141" s="20">
        <v>45659</v>
      </c>
      <c r="H141" s="20">
        <v>45659</v>
      </c>
      <c r="I141" s="20">
        <v>45645</v>
      </c>
      <c r="J141" s="20">
        <v>45652</v>
      </c>
      <c r="K141" t="s">
        <v>91</v>
      </c>
      <c r="N141" t="s">
        <v>344</v>
      </c>
      <c r="O141" t="s">
        <v>95</v>
      </c>
      <c r="P141" t="s">
        <v>96</v>
      </c>
      <c r="Q141" t="s">
        <v>97</v>
      </c>
      <c r="R141" t="s">
        <v>98</v>
      </c>
      <c r="S141" t="s">
        <v>99</v>
      </c>
    </row>
    <row r="142" spans="1:19" x14ac:dyDescent="0.3">
      <c r="A142">
        <v>98305</v>
      </c>
      <c r="B142">
        <v>122</v>
      </c>
      <c r="C142" t="s">
        <v>23</v>
      </c>
      <c r="D142" t="s">
        <v>345</v>
      </c>
      <c r="E142">
        <v>1154.02</v>
      </c>
      <c r="F142" s="20">
        <v>45661</v>
      </c>
      <c r="G142" s="20">
        <v>45659</v>
      </c>
      <c r="H142" s="20">
        <v>45659</v>
      </c>
      <c r="I142" s="20">
        <v>45645</v>
      </c>
      <c r="J142" s="20">
        <v>45652</v>
      </c>
      <c r="K142" t="s">
        <v>91</v>
      </c>
      <c r="N142" t="s">
        <v>346</v>
      </c>
      <c r="O142" t="s">
        <v>95</v>
      </c>
      <c r="P142" t="s">
        <v>96</v>
      </c>
      <c r="Q142" t="s">
        <v>97</v>
      </c>
      <c r="R142" t="s">
        <v>98</v>
      </c>
      <c r="S142" t="s">
        <v>99</v>
      </c>
    </row>
    <row r="143" spans="1:19" x14ac:dyDescent="0.3">
      <c r="A143">
        <v>98306</v>
      </c>
      <c r="B143">
        <v>122</v>
      </c>
      <c r="C143" t="s">
        <v>23</v>
      </c>
      <c r="D143" t="s">
        <v>104</v>
      </c>
      <c r="E143">
        <v>3299.23</v>
      </c>
      <c r="F143" s="20">
        <v>45659</v>
      </c>
      <c r="G143" s="20">
        <v>45659</v>
      </c>
      <c r="H143" s="20">
        <v>45659</v>
      </c>
      <c r="I143" s="20">
        <v>45646</v>
      </c>
      <c r="J143" s="20">
        <v>45652</v>
      </c>
      <c r="K143" t="s">
        <v>91</v>
      </c>
      <c r="N143" t="s">
        <v>347</v>
      </c>
      <c r="O143" t="s">
        <v>95</v>
      </c>
      <c r="P143" t="s">
        <v>96</v>
      </c>
      <c r="Q143" t="s">
        <v>97</v>
      </c>
      <c r="R143" t="s">
        <v>98</v>
      </c>
      <c r="S143" t="s">
        <v>99</v>
      </c>
    </row>
    <row r="144" spans="1:19" x14ac:dyDescent="0.3">
      <c r="A144">
        <v>98307</v>
      </c>
      <c r="B144">
        <v>122</v>
      </c>
      <c r="C144" t="s">
        <v>23</v>
      </c>
      <c r="D144" t="s">
        <v>348</v>
      </c>
      <c r="E144">
        <v>274.06</v>
      </c>
      <c r="F144" s="20">
        <v>45660</v>
      </c>
      <c r="G144" s="20">
        <v>45659</v>
      </c>
      <c r="H144" s="20">
        <v>45659</v>
      </c>
      <c r="I144" s="20">
        <v>45645</v>
      </c>
      <c r="J144" s="20">
        <v>45652</v>
      </c>
      <c r="K144" t="s">
        <v>91</v>
      </c>
      <c r="N144" t="s">
        <v>349</v>
      </c>
      <c r="O144" t="s">
        <v>95</v>
      </c>
      <c r="P144" t="s">
        <v>96</v>
      </c>
      <c r="Q144" t="s">
        <v>97</v>
      </c>
      <c r="R144" t="s">
        <v>98</v>
      </c>
      <c r="S144" t="s">
        <v>99</v>
      </c>
    </row>
    <row r="145" spans="1:19" x14ac:dyDescent="0.3">
      <c r="A145">
        <v>98308</v>
      </c>
      <c r="B145">
        <v>122</v>
      </c>
      <c r="C145" t="s">
        <v>23</v>
      </c>
      <c r="D145" t="s">
        <v>350</v>
      </c>
      <c r="E145">
        <v>487.78</v>
      </c>
      <c r="F145" s="20">
        <v>45659</v>
      </c>
      <c r="G145" s="20">
        <v>45659</v>
      </c>
      <c r="H145" s="20">
        <v>45659</v>
      </c>
      <c r="I145" s="20">
        <v>45645</v>
      </c>
      <c r="J145" s="20">
        <v>45652</v>
      </c>
      <c r="K145" t="s">
        <v>91</v>
      </c>
      <c r="N145" t="s">
        <v>351</v>
      </c>
      <c r="O145" t="s">
        <v>95</v>
      </c>
      <c r="P145" t="s">
        <v>96</v>
      </c>
      <c r="Q145" t="s">
        <v>97</v>
      </c>
      <c r="R145" t="s">
        <v>98</v>
      </c>
      <c r="S145" t="s">
        <v>99</v>
      </c>
    </row>
    <row r="146" spans="1:19" x14ac:dyDescent="0.3">
      <c r="A146">
        <v>98309</v>
      </c>
      <c r="B146">
        <v>122</v>
      </c>
      <c r="C146" t="s">
        <v>23</v>
      </c>
      <c r="D146" t="s">
        <v>352</v>
      </c>
      <c r="E146">
        <v>2114.4499999999998</v>
      </c>
      <c r="F146" s="20">
        <v>45659</v>
      </c>
      <c r="G146" s="20">
        <v>45659</v>
      </c>
      <c r="H146" s="20">
        <v>45659</v>
      </c>
      <c r="I146" s="20">
        <v>45645</v>
      </c>
      <c r="J146" s="20">
        <v>45652</v>
      </c>
      <c r="K146" t="s">
        <v>91</v>
      </c>
      <c r="N146" t="s">
        <v>353</v>
      </c>
      <c r="O146" t="s">
        <v>95</v>
      </c>
      <c r="P146" t="s">
        <v>96</v>
      </c>
      <c r="Q146" t="s">
        <v>97</v>
      </c>
      <c r="R146" t="s">
        <v>98</v>
      </c>
      <c r="S146" t="s">
        <v>99</v>
      </c>
    </row>
    <row r="147" spans="1:19" x14ac:dyDescent="0.3">
      <c r="A147">
        <v>98310</v>
      </c>
      <c r="B147">
        <v>122</v>
      </c>
      <c r="C147" t="s">
        <v>23</v>
      </c>
      <c r="D147" t="s">
        <v>354</v>
      </c>
      <c r="E147">
        <v>1376.99</v>
      </c>
      <c r="F147" s="20">
        <v>45659</v>
      </c>
      <c r="G147" s="20">
        <v>45659</v>
      </c>
      <c r="H147" s="20">
        <v>45659</v>
      </c>
      <c r="I147" s="20">
        <v>45644</v>
      </c>
      <c r="J147" s="20">
        <v>45652</v>
      </c>
      <c r="K147" t="s">
        <v>91</v>
      </c>
      <c r="N147" t="s">
        <v>355</v>
      </c>
      <c r="O147" t="s">
        <v>95</v>
      </c>
      <c r="P147" t="s">
        <v>96</v>
      </c>
      <c r="Q147" t="s">
        <v>97</v>
      </c>
      <c r="R147" t="s">
        <v>98</v>
      </c>
      <c r="S147" t="s">
        <v>99</v>
      </c>
    </row>
    <row r="148" spans="1:19" x14ac:dyDescent="0.3">
      <c r="A148">
        <v>98314</v>
      </c>
      <c r="B148">
        <v>122</v>
      </c>
      <c r="C148" t="s">
        <v>23</v>
      </c>
      <c r="D148" t="s">
        <v>340</v>
      </c>
      <c r="E148">
        <v>551.5</v>
      </c>
      <c r="F148" s="20">
        <v>45659</v>
      </c>
      <c r="G148" s="20">
        <v>45659</v>
      </c>
      <c r="H148" s="20">
        <v>45659</v>
      </c>
      <c r="I148" s="20">
        <v>45644</v>
      </c>
      <c r="J148" s="20">
        <v>45652</v>
      </c>
      <c r="K148" t="s">
        <v>91</v>
      </c>
      <c r="N148" t="s">
        <v>356</v>
      </c>
      <c r="O148" t="s">
        <v>95</v>
      </c>
      <c r="P148" t="s">
        <v>96</v>
      </c>
      <c r="Q148" t="s">
        <v>97</v>
      </c>
      <c r="R148" t="s">
        <v>98</v>
      </c>
      <c r="S148" t="s">
        <v>99</v>
      </c>
    </row>
    <row r="149" spans="1:19" x14ac:dyDescent="0.3">
      <c r="A149">
        <v>50143</v>
      </c>
      <c r="B149">
        <v>122</v>
      </c>
      <c r="C149" t="s">
        <v>23</v>
      </c>
      <c r="D149" t="s">
        <v>357</v>
      </c>
      <c r="E149">
        <v>10000</v>
      </c>
      <c r="F149" s="20">
        <v>45662</v>
      </c>
      <c r="G149" s="20">
        <v>45659</v>
      </c>
      <c r="H149" s="20">
        <v>45659</v>
      </c>
      <c r="I149" s="20">
        <v>45627</v>
      </c>
      <c r="J149" s="20">
        <v>45399</v>
      </c>
      <c r="K149" t="s">
        <v>146</v>
      </c>
      <c r="L149" t="s">
        <v>113</v>
      </c>
      <c r="M149" t="s">
        <v>358</v>
      </c>
      <c r="N149" t="s">
        <v>359</v>
      </c>
      <c r="O149" t="s">
        <v>95</v>
      </c>
      <c r="P149" t="s">
        <v>96</v>
      </c>
      <c r="Q149" t="s">
        <v>97</v>
      </c>
      <c r="R149" t="s">
        <v>98</v>
      </c>
      <c r="S149" t="s">
        <v>99</v>
      </c>
    </row>
    <row r="150" spans="1:19" x14ac:dyDescent="0.3">
      <c r="A150">
        <v>50151</v>
      </c>
      <c r="B150">
        <v>122</v>
      </c>
      <c r="C150" t="s">
        <v>23</v>
      </c>
      <c r="D150" t="s">
        <v>281</v>
      </c>
      <c r="E150">
        <v>7470.93</v>
      </c>
      <c r="F150" s="20">
        <v>45660</v>
      </c>
      <c r="G150" s="20">
        <v>45659</v>
      </c>
      <c r="H150" s="20">
        <v>45659</v>
      </c>
      <c r="I150" s="20">
        <v>45597</v>
      </c>
      <c r="J150" s="20">
        <v>45399</v>
      </c>
      <c r="K150" t="s">
        <v>146</v>
      </c>
      <c r="L150" t="s">
        <v>129</v>
      </c>
      <c r="M150" t="s">
        <v>360</v>
      </c>
      <c r="N150" t="s">
        <v>361</v>
      </c>
      <c r="O150" t="s">
        <v>95</v>
      </c>
      <c r="P150" t="s">
        <v>96</v>
      </c>
      <c r="Q150" t="s">
        <v>97</v>
      </c>
      <c r="R150" t="s">
        <v>98</v>
      </c>
      <c r="S150" t="s">
        <v>99</v>
      </c>
    </row>
    <row r="151" spans="1:19" x14ac:dyDescent="0.3">
      <c r="A151">
        <v>59715</v>
      </c>
      <c r="B151">
        <v>122</v>
      </c>
      <c r="C151" t="s">
        <v>23</v>
      </c>
      <c r="D151" t="s">
        <v>128</v>
      </c>
      <c r="E151">
        <v>3465</v>
      </c>
      <c r="F151" s="20">
        <v>45658</v>
      </c>
      <c r="G151" s="20">
        <v>45656</v>
      </c>
      <c r="H151" s="20">
        <v>45659</v>
      </c>
      <c r="I151" s="20">
        <v>45627</v>
      </c>
      <c r="J151" s="20">
        <v>45463</v>
      </c>
      <c r="K151" t="s">
        <v>91</v>
      </c>
      <c r="L151" t="s">
        <v>129</v>
      </c>
      <c r="M151" t="s">
        <v>130</v>
      </c>
      <c r="N151" t="s">
        <v>362</v>
      </c>
      <c r="O151" t="s">
        <v>95</v>
      </c>
      <c r="P151" t="s">
        <v>96</v>
      </c>
      <c r="Q151" t="s">
        <v>97</v>
      </c>
      <c r="R151" t="s">
        <v>98</v>
      </c>
      <c r="S151" t="s">
        <v>99</v>
      </c>
    </row>
    <row r="152" spans="1:19" x14ac:dyDescent="0.3">
      <c r="A152">
        <v>94325</v>
      </c>
      <c r="B152">
        <v>122</v>
      </c>
      <c r="C152" t="s">
        <v>23</v>
      </c>
      <c r="D152" t="s">
        <v>363</v>
      </c>
      <c r="E152">
        <v>1363.2</v>
      </c>
      <c r="F152" s="20">
        <v>45660</v>
      </c>
      <c r="G152" s="20">
        <v>45659</v>
      </c>
      <c r="H152" s="20">
        <v>45659</v>
      </c>
      <c r="I152" s="20">
        <v>45632</v>
      </c>
      <c r="J152" s="20">
        <v>45637</v>
      </c>
      <c r="K152" t="s">
        <v>91</v>
      </c>
      <c r="L152" t="s">
        <v>92</v>
      </c>
      <c r="M152" t="s">
        <v>286</v>
      </c>
      <c r="N152" t="s">
        <v>364</v>
      </c>
      <c r="O152" t="s">
        <v>95</v>
      </c>
      <c r="P152" t="s">
        <v>96</v>
      </c>
      <c r="Q152" t="s">
        <v>97</v>
      </c>
      <c r="R152" t="s">
        <v>98</v>
      </c>
      <c r="S152" t="s">
        <v>99</v>
      </c>
    </row>
    <row r="153" spans="1:19" x14ac:dyDescent="0.3">
      <c r="A153">
        <v>94344</v>
      </c>
      <c r="B153">
        <v>122</v>
      </c>
      <c r="C153" t="s">
        <v>23</v>
      </c>
      <c r="D153" t="s">
        <v>223</v>
      </c>
      <c r="E153">
        <v>828.41</v>
      </c>
      <c r="F153" s="20">
        <v>45660</v>
      </c>
      <c r="G153" s="20">
        <v>45659</v>
      </c>
      <c r="H153" s="20">
        <v>45659</v>
      </c>
      <c r="I153" s="20">
        <v>45630</v>
      </c>
      <c r="J153" s="20">
        <v>45637</v>
      </c>
      <c r="K153" t="s">
        <v>91</v>
      </c>
      <c r="N153" t="s">
        <v>365</v>
      </c>
      <c r="O153" t="s">
        <v>95</v>
      </c>
      <c r="P153" t="s">
        <v>96</v>
      </c>
      <c r="Q153" t="s">
        <v>97</v>
      </c>
      <c r="R153" t="s">
        <v>98</v>
      </c>
      <c r="S153" t="s">
        <v>99</v>
      </c>
    </row>
    <row r="154" spans="1:19" x14ac:dyDescent="0.3">
      <c r="A154">
        <v>94356</v>
      </c>
      <c r="B154">
        <v>122</v>
      </c>
      <c r="C154" t="s">
        <v>23</v>
      </c>
      <c r="D154" t="s">
        <v>229</v>
      </c>
      <c r="E154">
        <v>341.75</v>
      </c>
      <c r="F154" s="20">
        <v>45659</v>
      </c>
      <c r="G154" s="20">
        <v>45659</v>
      </c>
      <c r="H154" s="20">
        <v>45659</v>
      </c>
      <c r="I154" s="20">
        <v>45630</v>
      </c>
      <c r="J154" s="20">
        <v>45637</v>
      </c>
      <c r="K154" t="s">
        <v>91</v>
      </c>
      <c r="N154" t="s">
        <v>366</v>
      </c>
      <c r="O154" t="s">
        <v>95</v>
      </c>
      <c r="P154" t="s">
        <v>96</v>
      </c>
      <c r="Q154" t="s">
        <v>97</v>
      </c>
      <c r="R154" t="s">
        <v>98</v>
      </c>
      <c r="S154" t="s">
        <v>99</v>
      </c>
    </row>
    <row r="155" spans="1:19" x14ac:dyDescent="0.3">
      <c r="A155">
        <v>94403</v>
      </c>
      <c r="B155">
        <v>122</v>
      </c>
      <c r="C155" t="s">
        <v>23</v>
      </c>
      <c r="D155" t="s">
        <v>118</v>
      </c>
      <c r="E155">
        <v>3381.84</v>
      </c>
      <c r="F155" s="20">
        <v>45660</v>
      </c>
      <c r="G155" s="20">
        <v>45659</v>
      </c>
      <c r="H155" s="20">
        <v>45659</v>
      </c>
      <c r="I155" s="20">
        <v>45629</v>
      </c>
      <c r="J155" s="20">
        <v>45637</v>
      </c>
      <c r="K155" t="s">
        <v>91</v>
      </c>
      <c r="N155" t="s">
        <v>367</v>
      </c>
      <c r="O155" t="s">
        <v>95</v>
      </c>
      <c r="P155" t="s">
        <v>96</v>
      </c>
      <c r="Q155" t="s">
        <v>97</v>
      </c>
      <c r="R155" t="s">
        <v>98</v>
      </c>
      <c r="S155" t="s">
        <v>99</v>
      </c>
    </row>
    <row r="156" spans="1:19" x14ac:dyDescent="0.3">
      <c r="A156">
        <v>94407</v>
      </c>
      <c r="B156">
        <v>122</v>
      </c>
      <c r="C156" t="s">
        <v>23</v>
      </c>
      <c r="D156" t="s">
        <v>225</v>
      </c>
      <c r="E156">
        <v>776.65</v>
      </c>
      <c r="F156" s="20">
        <v>45659</v>
      </c>
      <c r="G156" s="20">
        <v>45659</v>
      </c>
      <c r="H156" s="20">
        <v>45659</v>
      </c>
      <c r="I156" s="20">
        <v>45631</v>
      </c>
      <c r="J156" s="20">
        <v>45637</v>
      </c>
      <c r="K156" t="s">
        <v>91</v>
      </c>
      <c r="N156" t="s">
        <v>368</v>
      </c>
      <c r="O156" t="s">
        <v>95</v>
      </c>
      <c r="P156" t="s">
        <v>96</v>
      </c>
      <c r="Q156" t="s">
        <v>97</v>
      </c>
      <c r="R156" t="s">
        <v>98</v>
      </c>
      <c r="S156" t="s">
        <v>99</v>
      </c>
    </row>
    <row r="157" spans="1:19" x14ac:dyDescent="0.3">
      <c r="A157">
        <v>94408</v>
      </c>
      <c r="B157">
        <v>122</v>
      </c>
      <c r="C157" t="s">
        <v>23</v>
      </c>
      <c r="D157" t="s">
        <v>122</v>
      </c>
      <c r="E157">
        <v>394.5</v>
      </c>
      <c r="F157" s="20">
        <v>45660</v>
      </c>
      <c r="G157" s="20">
        <v>45659</v>
      </c>
      <c r="H157" s="20">
        <v>45659</v>
      </c>
      <c r="I157" s="20">
        <v>45630</v>
      </c>
      <c r="J157" s="20">
        <v>45637</v>
      </c>
      <c r="K157" t="s">
        <v>91</v>
      </c>
      <c r="N157" t="s">
        <v>369</v>
      </c>
      <c r="O157" t="s">
        <v>95</v>
      </c>
      <c r="P157" t="s">
        <v>96</v>
      </c>
      <c r="Q157" t="s">
        <v>97</v>
      </c>
      <c r="R157" t="s">
        <v>98</v>
      </c>
      <c r="S157" t="s">
        <v>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"/>
  <sheetViews>
    <sheetView workbookViewId="0"/>
  </sheetViews>
  <sheetFormatPr defaultRowHeight="14.4" x14ac:dyDescent="0.3"/>
  <sheetData>
    <row r="1" spans="1:25" x14ac:dyDescent="0.3">
      <c r="A1" t="s">
        <v>370</v>
      </c>
      <c r="B1" t="s">
        <v>74</v>
      </c>
      <c r="C1" t="s">
        <v>18</v>
      </c>
      <c r="D1" t="s">
        <v>17</v>
      </c>
      <c r="E1" t="s">
        <v>89</v>
      </c>
      <c r="F1" t="s">
        <v>75</v>
      </c>
      <c r="G1" t="s">
        <v>371</v>
      </c>
      <c r="H1" t="s">
        <v>372</v>
      </c>
      <c r="I1" t="s">
        <v>373</v>
      </c>
      <c r="J1" t="s">
        <v>61</v>
      </c>
      <c r="K1" t="s">
        <v>59</v>
      </c>
      <c r="L1" t="s">
        <v>374</v>
      </c>
      <c r="M1" t="s">
        <v>375</v>
      </c>
      <c r="N1" t="s">
        <v>376</v>
      </c>
      <c r="O1" t="s">
        <v>377</v>
      </c>
      <c r="P1" t="s">
        <v>80</v>
      </c>
      <c r="Q1" t="s">
        <v>81</v>
      </c>
      <c r="R1" t="s">
        <v>62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</row>
    <row r="2" spans="1:25" x14ac:dyDescent="0.3">
      <c r="A2">
        <v>7068</v>
      </c>
      <c r="B2">
        <v>98498</v>
      </c>
      <c r="C2" t="s">
        <v>23</v>
      </c>
      <c r="D2">
        <v>122</v>
      </c>
      <c r="F2" t="s">
        <v>116</v>
      </c>
      <c r="G2" t="s">
        <v>378</v>
      </c>
      <c r="H2">
        <v>3</v>
      </c>
      <c r="I2">
        <v>1</v>
      </c>
      <c r="J2">
        <v>913.77</v>
      </c>
      <c r="K2" s="20">
        <v>45674</v>
      </c>
      <c r="L2" s="20">
        <v>45672</v>
      </c>
      <c r="M2" s="20">
        <v>45672</v>
      </c>
      <c r="N2">
        <v>2741.31</v>
      </c>
      <c r="O2">
        <v>2741.31</v>
      </c>
      <c r="P2" s="20">
        <v>45652</v>
      </c>
      <c r="Q2" t="s">
        <v>91</v>
      </c>
      <c r="R2" t="s">
        <v>379</v>
      </c>
      <c r="U2" t="s">
        <v>95</v>
      </c>
      <c r="V2" t="s">
        <v>96</v>
      </c>
      <c r="W2" t="s">
        <v>97</v>
      </c>
      <c r="X2" t="s">
        <v>380</v>
      </c>
      <c r="Y2" t="s">
        <v>99</v>
      </c>
    </row>
    <row r="3" spans="1:25" x14ac:dyDescent="0.3">
      <c r="A3">
        <v>6738</v>
      </c>
      <c r="B3">
        <v>94369</v>
      </c>
      <c r="C3" t="s">
        <v>23</v>
      </c>
      <c r="D3">
        <v>122</v>
      </c>
      <c r="F3" t="s">
        <v>381</v>
      </c>
      <c r="G3" t="s">
        <v>378</v>
      </c>
      <c r="H3">
        <v>2</v>
      </c>
      <c r="I3">
        <v>2</v>
      </c>
      <c r="J3">
        <v>957.09</v>
      </c>
      <c r="K3" s="20">
        <v>45673</v>
      </c>
      <c r="L3" s="20">
        <v>45672</v>
      </c>
      <c r="M3" s="20">
        <v>45672</v>
      </c>
      <c r="N3">
        <v>1914.18</v>
      </c>
      <c r="O3">
        <v>1914.18</v>
      </c>
      <c r="P3" s="20">
        <v>45637</v>
      </c>
      <c r="Q3" t="s">
        <v>91</v>
      </c>
      <c r="R3" t="s">
        <v>382</v>
      </c>
      <c r="U3" t="s">
        <v>95</v>
      </c>
      <c r="V3" t="s">
        <v>96</v>
      </c>
      <c r="W3" t="s">
        <v>97</v>
      </c>
      <c r="X3" t="s">
        <v>380</v>
      </c>
      <c r="Y3" t="s">
        <v>99</v>
      </c>
    </row>
    <row r="4" spans="1:25" x14ac:dyDescent="0.3">
      <c r="A4">
        <v>6742</v>
      </c>
      <c r="B4">
        <v>94379</v>
      </c>
      <c r="C4" t="s">
        <v>23</v>
      </c>
      <c r="D4">
        <v>122</v>
      </c>
      <c r="F4" t="s">
        <v>116</v>
      </c>
      <c r="G4" t="s">
        <v>378</v>
      </c>
      <c r="H4">
        <v>4</v>
      </c>
      <c r="I4">
        <v>2</v>
      </c>
      <c r="J4">
        <v>879.51</v>
      </c>
      <c r="K4" s="20">
        <v>45674</v>
      </c>
      <c r="L4" s="20">
        <v>45672</v>
      </c>
      <c r="M4" s="20">
        <v>45672</v>
      </c>
      <c r="N4">
        <v>3518.02</v>
      </c>
      <c r="O4">
        <v>3518.02</v>
      </c>
      <c r="P4" s="20">
        <v>45637</v>
      </c>
      <c r="Q4" t="s">
        <v>91</v>
      </c>
      <c r="R4" t="s">
        <v>383</v>
      </c>
      <c r="U4" t="s">
        <v>95</v>
      </c>
      <c r="V4" t="s">
        <v>96</v>
      </c>
      <c r="W4" t="s">
        <v>97</v>
      </c>
      <c r="X4" t="s">
        <v>380</v>
      </c>
      <c r="Y4" t="s">
        <v>99</v>
      </c>
    </row>
    <row r="5" spans="1:25" x14ac:dyDescent="0.3">
      <c r="A5">
        <v>5740</v>
      </c>
      <c r="B5">
        <v>84402</v>
      </c>
      <c r="C5" t="s">
        <v>23</v>
      </c>
      <c r="D5">
        <v>122</v>
      </c>
      <c r="F5" t="s">
        <v>116</v>
      </c>
      <c r="G5" t="s">
        <v>378</v>
      </c>
      <c r="H5">
        <v>4</v>
      </c>
      <c r="I5">
        <v>3</v>
      </c>
      <c r="J5">
        <v>929.31</v>
      </c>
      <c r="K5" s="20">
        <v>45670</v>
      </c>
      <c r="L5" s="20">
        <v>45670</v>
      </c>
      <c r="M5" s="20">
        <v>45670</v>
      </c>
      <c r="N5">
        <v>3717.24</v>
      </c>
      <c r="O5">
        <v>3717.24</v>
      </c>
      <c r="P5" s="20">
        <v>45600</v>
      </c>
      <c r="Q5" t="s">
        <v>91</v>
      </c>
      <c r="R5" t="s">
        <v>384</v>
      </c>
      <c r="U5" t="s">
        <v>95</v>
      </c>
      <c r="V5" t="s">
        <v>96</v>
      </c>
      <c r="W5" t="s">
        <v>97</v>
      </c>
      <c r="X5" t="s">
        <v>380</v>
      </c>
      <c r="Y5" t="s">
        <v>99</v>
      </c>
    </row>
    <row r="6" spans="1:25" x14ac:dyDescent="0.3">
      <c r="A6">
        <v>7026</v>
      </c>
      <c r="B6">
        <v>98333</v>
      </c>
      <c r="C6" t="s">
        <v>23</v>
      </c>
      <c r="D6">
        <v>122</v>
      </c>
      <c r="F6" t="s">
        <v>385</v>
      </c>
      <c r="G6" t="s">
        <v>378</v>
      </c>
      <c r="H6">
        <v>4</v>
      </c>
      <c r="I6">
        <v>3</v>
      </c>
      <c r="J6">
        <v>4289.8900000000003</v>
      </c>
      <c r="K6" s="20">
        <v>45671</v>
      </c>
      <c r="L6" s="20">
        <v>45670</v>
      </c>
      <c r="M6" s="20">
        <v>45670</v>
      </c>
      <c r="N6">
        <v>17159.55</v>
      </c>
      <c r="O6">
        <v>17159.55</v>
      </c>
      <c r="P6" s="20">
        <v>45652</v>
      </c>
      <c r="Q6" t="s">
        <v>91</v>
      </c>
      <c r="R6" t="s">
        <v>386</v>
      </c>
      <c r="U6" t="s">
        <v>95</v>
      </c>
      <c r="V6" t="s">
        <v>96</v>
      </c>
      <c r="W6" t="s">
        <v>97</v>
      </c>
      <c r="X6" t="s">
        <v>380</v>
      </c>
      <c r="Y6" t="s">
        <v>99</v>
      </c>
    </row>
    <row r="7" spans="1:25" x14ac:dyDescent="0.3">
      <c r="A7">
        <v>7064</v>
      </c>
      <c r="B7">
        <v>98475</v>
      </c>
      <c r="C7" t="s">
        <v>23</v>
      </c>
      <c r="D7">
        <v>122</v>
      </c>
      <c r="F7" t="s">
        <v>116</v>
      </c>
      <c r="G7" t="s">
        <v>378</v>
      </c>
      <c r="H7">
        <v>2</v>
      </c>
      <c r="I7">
        <v>1</v>
      </c>
      <c r="J7">
        <v>1096.53</v>
      </c>
      <c r="K7" s="20">
        <v>45670</v>
      </c>
      <c r="L7" s="20">
        <v>45670</v>
      </c>
      <c r="M7" s="20">
        <v>45670</v>
      </c>
      <c r="N7">
        <v>2193.0500000000002</v>
      </c>
      <c r="O7">
        <v>2193.0500000000002</v>
      </c>
      <c r="P7" s="20">
        <v>45652</v>
      </c>
      <c r="Q7" t="s">
        <v>91</v>
      </c>
      <c r="R7" t="s">
        <v>387</v>
      </c>
      <c r="U7" t="s">
        <v>95</v>
      </c>
      <c r="V7" t="s">
        <v>96</v>
      </c>
      <c r="W7" t="s">
        <v>97</v>
      </c>
      <c r="X7" t="s">
        <v>380</v>
      </c>
      <c r="Y7" t="s">
        <v>99</v>
      </c>
    </row>
    <row r="8" spans="1:25" x14ac:dyDescent="0.3">
      <c r="A8">
        <v>7067</v>
      </c>
      <c r="B8">
        <v>98493</v>
      </c>
      <c r="C8" t="s">
        <v>23</v>
      </c>
      <c r="D8">
        <v>122</v>
      </c>
      <c r="F8" t="s">
        <v>124</v>
      </c>
      <c r="G8" t="s">
        <v>378</v>
      </c>
      <c r="H8">
        <v>2</v>
      </c>
      <c r="I8">
        <v>2</v>
      </c>
      <c r="J8">
        <v>2446.81</v>
      </c>
      <c r="K8" s="20">
        <v>45671</v>
      </c>
      <c r="L8" s="20">
        <v>45670</v>
      </c>
      <c r="M8" s="20">
        <v>45670</v>
      </c>
      <c r="N8">
        <v>4893.62</v>
      </c>
      <c r="O8">
        <v>4893.62</v>
      </c>
      <c r="P8" s="20">
        <v>45652</v>
      </c>
      <c r="Q8" t="s">
        <v>91</v>
      </c>
      <c r="R8" t="s">
        <v>388</v>
      </c>
      <c r="U8" t="s">
        <v>95</v>
      </c>
      <c r="V8" t="s">
        <v>96</v>
      </c>
      <c r="W8" t="s">
        <v>97</v>
      </c>
      <c r="X8" t="s">
        <v>380</v>
      </c>
      <c r="Y8" t="s">
        <v>99</v>
      </c>
    </row>
    <row r="9" spans="1:25" x14ac:dyDescent="0.3">
      <c r="A9">
        <v>7075</v>
      </c>
      <c r="B9">
        <v>98558</v>
      </c>
      <c r="C9" t="s">
        <v>23</v>
      </c>
      <c r="D9">
        <v>122</v>
      </c>
      <c r="F9" t="s">
        <v>116</v>
      </c>
      <c r="G9" t="s">
        <v>378</v>
      </c>
      <c r="H9">
        <v>4</v>
      </c>
      <c r="I9">
        <v>1</v>
      </c>
      <c r="J9">
        <v>799.55</v>
      </c>
      <c r="K9" s="20">
        <v>45666</v>
      </c>
      <c r="L9" s="20">
        <v>45665</v>
      </c>
      <c r="M9" s="20">
        <v>45665</v>
      </c>
      <c r="N9">
        <v>3198.2</v>
      </c>
      <c r="O9">
        <v>3198.2</v>
      </c>
      <c r="P9" s="20">
        <v>45653</v>
      </c>
      <c r="Q9" t="s">
        <v>91</v>
      </c>
      <c r="R9" t="s">
        <v>389</v>
      </c>
      <c r="U9" t="s">
        <v>95</v>
      </c>
      <c r="V9" t="s">
        <v>96</v>
      </c>
      <c r="W9" t="s">
        <v>97</v>
      </c>
      <c r="X9" t="s">
        <v>380</v>
      </c>
      <c r="Y9" t="s">
        <v>99</v>
      </c>
    </row>
    <row r="10" spans="1:25" x14ac:dyDescent="0.3">
      <c r="A10">
        <v>6390</v>
      </c>
      <c r="B10">
        <v>90525</v>
      </c>
      <c r="C10" t="s">
        <v>23</v>
      </c>
      <c r="D10">
        <v>122</v>
      </c>
      <c r="F10" t="s">
        <v>116</v>
      </c>
      <c r="G10" t="s">
        <v>378</v>
      </c>
      <c r="H10">
        <v>5</v>
      </c>
      <c r="I10">
        <v>2</v>
      </c>
      <c r="J10">
        <v>1142.21</v>
      </c>
      <c r="K10" s="20">
        <v>45667</v>
      </c>
      <c r="L10" s="20">
        <v>45665</v>
      </c>
      <c r="M10" s="20">
        <v>45665</v>
      </c>
      <c r="N10">
        <v>5711.06</v>
      </c>
      <c r="O10">
        <v>5711.06</v>
      </c>
      <c r="P10" s="20">
        <v>45629</v>
      </c>
      <c r="Q10" t="s">
        <v>91</v>
      </c>
      <c r="R10" t="s">
        <v>390</v>
      </c>
      <c r="U10" t="s">
        <v>95</v>
      </c>
      <c r="V10" t="s">
        <v>96</v>
      </c>
      <c r="W10" t="s">
        <v>97</v>
      </c>
      <c r="X10" t="s">
        <v>380</v>
      </c>
      <c r="Y10" t="s">
        <v>99</v>
      </c>
    </row>
    <row r="11" spans="1:25" x14ac:dyDescent="0.3">
      <c r="A11">
        <v>6388</v>
      </c>
      <c r="B11">
        <v>90518</v>
      </c>
      <c r="C11" t="s">
        <v>23</v>
      </c>
      <c r="D11">
        <v>122</v>
      </c>
      <c r="F11" t="s">
        <v>385</v>
      </c>
      <c r="G11" t="s">
        <v>378</v>
      </c>
      <c r="H11">
        <v>3</v>
      </c>
      <c r="I11">
        <v>3</v>
      </c>
      <c r="J11">
        <v>6279.85</v>
      </c>
      <c r="K11" s="20">
        <v>45664</v>
      </c>
      <c r="L11" s="20">
        <v>45663</v>
      </c>
      <c r="M11" s="20">
        <v>45663</v>
      </c>
      <c r="N11">
        <v>18839.560000000001</v>
      </c>
      <c r="O11">
        <v>18839.560000000001</v>
      </c>
      <c r="P11" s="20">
        <v>45629</v>
      </c>
      <c r="Q11" t="s">
        <v>91</v>
      </c>
      <c r="R11" t="s">
        <v>391</v>
      </c>
      <c r="S11" t="s">
        <v>392</v>
      </c>
      <c r="T11" t="s">
        <v>393</v>
      </c>
      <c r="U11" t="s">
        <v>95</v>
      </c>
      <c r="V11" t="s">
        <v>96</v>
      </c>
      <c r="W11" t="s">
        <v>97</v>
      </c>
      <c r="X11" t="s">
        <v>380</v>
      </c>
      <c r="Y11" t="s">
        <v>99</v>
      </c>
    </row>
    <row r="12" spans="1:25" x14ac:dyDescent="0.3">
      <c r="A12">
        <v>7023</v>
      </c>
      <c r="B12">
        <v>98325</v>
      </c>
      <c r="C12" t="s">
        <v>23</v>
      </c>
      <c r="D12">
        <v>122</v>
      </c>
      <c r="F12" t="s">
        <v>124</v>
      </c>
      <c r="G12" t="s">
        <v>378</v>
      </c>
      <c r="H12">
        <v>2</v>
      </c>
      <c r="I12">
        <v>2</v>
      </c>
      <c r="J12">
        <v>3442.54</v>
      </c>
      <c r="K12" s="20">
        <v>45664</v>
      </c>
      <c r="L12" s="20">
        <v>45663</v>
      </c>
      <c r="M12" s="20">
        <v>45663</v>
      </c>
      <c r="N12">
        <v>6885.07</v>
      </c>
      <c r="O12">
        <v>6885.07</v>
      </c>
      <c r="P12" s="20">
        <v>45652</v>
      </c>
      <c r="Q12" t="s">
        <v>91</v>
      </c>
      <c r="R12" t="s">
        <v>394</v>
      </c>
      <c r="U12" t="s">
        <v>95</v>
      </c>
      <c r="V12" t="s">
        <v>96</v>
      </c>
      <c r="W12" t="s">
        <v>97</v>
      </c>
      <c r="X12" t="s">
        <v>380</v>
      </c>
      <c r="Y12" t="s">
        <v>99</v>
      </c>
    </row>
    <row r="13" spans="1:25" x14ac:dyDescent="0.3">
      <c r="A13">
        <v>7025</v>
      </c>
      <c r="B13">
        <v>98333</v>
      </c>
      <c r="C13" t="s">
        <v>23</v>
      </c>
      <c r="D13">
        <v>122</v>
      </c>
      <c r="F13" t="s">
        <v>385</v>
      </c>
      <c r="G13" t="s">
        <v>378</v>
      </c>
      <c r="H13">
        <v>4</v>
      </c>
      <c r="I13">
        <v>2</v>
      </c>
      <c r="J13">
        <v>4289.8900000000003</v>
      </c>
      <c r="K13" s="20">
        <v>45664</v>
      </c>
      <c r="L13" s="20">
        <v>45663</v>
      </c>
      <c r="M13" s="20">
        <v>45663</v>
      </c>
      <c r="N13">
        <v>17159.55</v>
      </c>
      <c r="O13">
        <v>17159.55</v>
      </c>
      <c r="P13" s="20">
        <v>45652</v>
      </c>
      <c r="Q13" t="s">
        <v>91</v>
      </c>
      <c r="R13" t="s">
        <v>386</v>
      </c>
      <c r="U13" t="s">
        <v>95</v>
      </c>
      <c r="V13" t="s">
        <v>96</v>
      </c>
      <c r="W13" t="s">
        <v>97</v>
      </c>
      <c r="X13" t="s">
        <v>380</v>
      </c>
      <c r="Y13" t="s">
        <v>99</v>
      </c>
    </row>
    <row r="14" spans="1:25" x14ac:dyDescent="0.3">
      <c r="A14">
        <v>7066</v>
      </c>
      <c r="B14">
        <v>98493</v>
      </c>
      <c r="C14" t="s">
        <v>23</v>
      </c>
      <c r="D14">
        <v>122</v>
      </c>
      <c r="F14" t="s">
        <v>124</v>
      </c>
      <c r="G14" t="s">
        <v>378</v>
      </c>
      <c r="H14">
        <v>2</v>
      </c>
      <c r="I14">
        <v>1</v>
      </c>
      <c r="J14">
        <v>2446.81</v>
      </c>
      <c r="K14" s="20">
        <v>45664</v>
      </c>
      <c r="L14" s="20">
        <v>45663</v>
      </c>
      <c r="M14" s="20">
        <v>45663</v>
      </c>
      <c r="N14">
        <v>4893.62</v>
      </c>
      <c r="O14">
        <v>4893.62</v>
      </c>
      <c r="P14" s="20">
        <v>45652</v>
      </c>
      <c r="Q14" t="s">
        <v>91</v>
      </c>
      <c r="R14" t="s">
        <v>388</v>
      </c>
      <c r="U14" t="s">
        <v>95</v>
      </c>
      <c r="V14" t="s">
        <v>96</v>
      </c>
      <c r="W14" t="s">
        <v>97</v>
      </c>
      <c r="X14" t="s">
        <v>380</v>
      </c>
      <c r="Y14" t="s">
        <v>99</v>
      </c>
    </row>
    <row r="15" spans="1:25" x14ac:dyDescent="0.3">
      <c r="A15">
        <v>6272</v>
      </c>
      <c r="B15">
        <v>89070</v>
      </c>
      <c r="C15" t="s">
        <v>23</v>
      </c>
      <c r="D15">
        <v>122</v>
      </c>
      <c r="F15" t="s">
        <v>116</v>
      </c>
      <c r="G15" t="s">
        <v>378</v>
      </c>
      <c r="H15">
        <v>3</v>
      </c>
      <c r="I15">
        <v>2</v>
      </c>
      <c r="J15">
        <v>759.11</v>
      </c>
      <c r="K15" s="20">
        <v>45660</v>
      </c>
      <c r="L15" s="20">
        <v>45659</v>
      </c>
      <c r="M15" s="20">
        <v>45659</v>
      </c>
      <c r="N15">
        <v>2277.3200000000002</v>
      </c>
      <c r="O15">
        <v>2277.3200000000002</v>
      </c>
      <c r="P15" s="20">
        <v>45622</v>
      </c>
      <c r="Q15" t="s">
        <v>91</v>
      </c>
      <c r="R15" t="s">
        <v>395</v>
      </c>
      <c r="U15" t="s">
        <v>95</v>
      </c>
      <c r="V15" t="s">
        <v>96</v>
      </c>
      <c r="W15" t="s">
        <v>97</v>
      </c>
      <c r="X15" t="s">
        <v>380</v>
      </c>
      <c r="Y15" t="s">
        <v>99</v>
      </c>
    </row>
    <row r="16" spans="1:25" x14ac:dyDescent="0.3">
      <c r="A16">
        <v>6741</v>
      </c>
      <c r="B16">
        <v>94379</v>
      </c>
      <c r="C16" t="s">
        <v>23</v>
      </c>
      <c r="D16">
        <v>122</v>
      </c>
      <c r="F16" t="s">
        <v>116</v>
      </c>
      <c r="G16" t="s">
        <v>378</v>
      </c>
      <c r="H16">
        <v>4</v>
      </c>
      <c r="I16">
        <v>1</v>
      </c>
      <c r="J16">
        <v>879.51</v>
      </c>
      <c r="K16" s="20">
        <v>45659</v>
      </c>
      <c r="L16" s="20">
        <v>45659</v>
      </c>
      <c r="M16" s="20">
        <v>45659</v>
      </c>
      <c r="N16">
        <v>3518.02</v>
      </c>
      <c r="O16">
        <v>3518.02</v>
      </c>
      <c r="P16" s="20">
        <v>45637</v>
      </c>
      <c r="Q16" t="s">
        <v>91</v>
      </c>
      <c r="R16" t="s">
        <v>383</v>
      </c>
      <c r="U16" t="s">
        <v>95</v>
      </c>
      <c r="V16" t="s">
        <v>96</v>
      </c>
      <c r="W16" t="s">
        <v>97</v>
      </c>
      <c r="X16" t="s">
        <v>380</v>
      </c>
      <c r="Y16" t="s">
        <v>99</v>
      </c>
    </row>
    <row r="17" spans="1:25" x14ac:dyDescent="0.3">
      <c r="A17">
        <v>5726</v>
      </c>
      <c r="B17">
        <v>84159</v>
      </c>
      <c r="C17" t="s">
        <v>23</v>
      </c>
      <c r="D17">
        <v>122</v>
      </c>
      <c r="F17" t="s">
        <v>396</v>
      </c>
      <c r="G17" t="s">
        <v>378</v>
      </c>
      <c r="H17">
        <v>5</v>
      </c>
      <c r="I17">
        <v>3</v>
      </c>
      <c r="J17">
        <v>7293.52</v>
      </c>
      <c r="K17" s="20">
        <v>45660</v>
      </c>
      <c r="L17" s="20">
        <v>45659</v>
      </c>
      <c r="M17" s="20">
        <v>45659</v>
      </c>
      <c r="N17">
        <v>40463.42</v>
      </c>
      <c r="O17">
        <v>40463.42</v>
      </c>
      <c r="P17" s="20">
        <v>45600</v>
      </c>
      <c r="Q17" t="s">
        <v>146</v>
      </c>
      <c r="R17" t="s">
        <v>397</v>
      </c>
      <c r="S17" t="s">
        <v>398</v>
      </c>
      <c r="T17" t="s">
        <v>399</v>
      </c>
      <c r="U17" t="s">
        <v>95</v>
      </c>
      <c r="V17" t="s">
        <v>96</v>
      </c>
      <c r="W17" t="s">
        <v>97</v>
      </c>
      <c r="X17" t="s">
        <v>380</v>
      </c>
      <c r="Y17" t="s">
        <v>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1"/>
  <sheetViews>
    <sheetView workbookViewId="0"/>
  </sheetViews>
  <sheetFormatPr defaultRowHeight="14.4" x14ac:dyDescent="0.3"/>
  <sheetData>
    <row r="1" spans="1:9" x14ac:dyDescent="0.3">
      <c r="A1" t="s">
        <v>400</v>
      </c>
      <c r="B1" t="s">
        <v>401</v>
      </c>
      <c r="C1" t="s">
        <v>402</v>
      </c>
      <c r="D1" t="s">
        <v>17</v>
      </c>
      <c r="E1" t="s">
        <v>18</v>
      </c>
      <c r="F1" t="s">
        <v>21</v>
      </c>
      <c r="G1" t="s">
        <v>403</v>
      </c>
      <c r="H1" t="s">
        <v>404</v>
      </c>
      <c r="I1" t="s">
        <v>22</v>
      </c>
    </row>
    <row r="2" spans="1:9" x14ac:dyDescent="0.3">
      <c r="A2">
        <v>56168</v>
      </c>
      <c r="B2">
        <v>113</v>
      </c>
      <c r="C2" t="s">
        <v>99</v>
      </c>
      <c r="D2">
        <v>122</v>
      </c>
      <c r="E2" t="s">
        <v>23</v>
      </c>
      <c r="F2" s="20">
        <v>45674</v>
      </c>
      <c r="G2" t="s">
        <v>405</v>
      </c>
      <c r="H2" t="s">
        <v>406</v>
      </c>
      <c r="I2">
        <v>2675</v>
      </c>
    </row>
    <row r="3" spans="1:9" x14ac:dyDescent="0.3">
      <c r="A3">
        <v>56169</v>
      </c>
      <c r="B3">
        <v>113</v>
      </c>
      <c r="C3" t="s">
        <v>99</v>
      </c>
      <c r="D3">
        <v>122</v>
      </c>
      <c r="E3" t="s">
        <v>23</v>
      </c>
      <c r="F3" s="20">
        <v>45674</v>
      </c>
      <c r="G3" t="s">
        <v>405</v>
      </c>
      <c r="H3" t="s">
        <v>407</v>
      </c>
      <c r="I3">
        <v>15000</v>
      </c>
    </row>
    <row r="4" spans="1:9" x14ac:dyDescent="0.3">
      <c r="A4">
        <v>56170</v>
      </c>
      <c r="B4">
        <v>113</v>
      </c>
      <c r="C4" t="s">
        <v>99</v>
      </c>
      <c r="D4">
        <v>122</v>
      </c>
      <c r="E4" t="s">
        <v>23</v>
      </c>
      <c r="F4" s="20">
        <v>45674</v>
      </c>
      <c r="G4" t="s">
        <v>405</v>
      </c>
      <c r="H4" t="s">
        <v>408</v>
      </c>
      <c r="I4">
        <v>72.37</v>
      </c>
    </row>
    <row r="5" spans="1:9" x14ac:dyDescent="0.3">
      <c r="A5">
        <v>56171</v>
      </c>
      <c r="B5">
        <v>113</v>
      </c>
      <c r="C5" t="s">
        <v>99</v>
      </c>
      <c r="D5">
        <v>122</v>
      </c>
      <c r="E5" t="s">
        <v>23</v>
      </c>
      <c r="F5" s="20">
        <v>45674</v>
      </c>
      <c r="G5" t="s">
        <v>405</v>
      </c>
      <c r="H5" t="s">
        <v>408</v>
      </c>
      <c r="I5">
        <v>1423.99</v>
      </c>
    </row>
    <row r="6" spans="1:9" x14ac:dyDescent="0.3">
      <c r="A6">
        <v>56172</v>
      </c>
      <c r="B6">
        <v>113</v>
      </c>
      <c r="C6" t="s">
        <v>99</v>
      </c>
      <c r="D6">
        <v>122</v>
      </c>
      <c r="E6" t="s">
        <v>23</v>
      </c>
      <c r="F6" s="20">
        <v>45674</v>
      </c>
      <c r="G6" t="s">
        <v>405</v>
      </c>
      <c r="H6" t="s">
        <v>409</v>
      </c>
      <c r="I6">
        <v>38.659999999999997</v>
      </c>
    </row>
    <row r="7" spans="1:9" x14ac:dyDescent="0.3">
      <c r="A7">
        <v>56165</v>
      </c>
      <c r="B7">
        <v>113</v>
      </c>
      <c r="C7" t="s">
        <v>99</v>
      </c>
      <c r="D7">
        <v>122</v>
      </c>
      <c r="E7" t="s">
        <v>23</v>
      </c>
      <c r="F7" s="20">
        <v>45673</v>
      </c>
      <c r="G7" t="s">
        <v>405</v>
      </c>
      <c r="H7" t="s">
        <v>409</v>
      </c>
      <c r="I7">
        <v>227.85</v>
      </c>
    </row>
    <row r="8" spans="1:9" x14ac:dyDescent="0.3">
      <c r="A8">
        <v>56166</v>
      </c>
      <c r="B8">
        <v>113</v>
      </c>
      <c r="C8" t="s">
        <v>99</v>
      </c>
      <c r="D8">
        <v>122</v>
      </c>
      <c r="E8" t="s">
        <v>23</v>
      </c>
      <c r="F8" s="20">
        <v>45673</v>
      </c>
      <c r="G8" t="s">
        <v>405</v>
      </c>
      <c r="H8" t="s">
        <v>410</v>
      </c>
      <c r="I8">
        <v>28.8</v>
      </c>
    </row>
    <row r="9" spans="1:9" x14ac:dyDescent="0.3">
      <c r="A9">
        <v>54975</v>
      </c>
      <c r="B9">
        <v>113</v>
      </c>
      <c r="C9" t="s">
        <v>99</v>
      </c>
      <c r="D9">
        <v>122</v>
      </c>
      <c r="E9" t="s">
        <v>23</v>
      </c>
      <c r="F9" s="20">
        <v>45672</v>
      </c>
      <c r="G9" t="s">
        <v>405</v>
      </c>
      <c r="H9" t="s">
        <v>411</v>
      </c>
      <c r="I9">
        <v>364.83</v>
      </c>
    </row>
    <row r="10" spans="1:9" x14ac:dyDescent="0.3">
      <c r="A10">
        <v>54976</v>
      </c>
      <c r="B10">
        <v>113</v>
      </c>
      <c r="C10" t="s">
        <v>99</v>
      </c>
      <c r="D10">
        <v>122</v>
      </c>
      <c r="E10" t="s">
        <v>23</v>
      </c>
      <c r="F10" s="20">
        <v>45672</v>
      </c>
      <c r="G10" t="s">
        <v>405</v>
      </c>
      <c r="H10" t="s">
        <v>412</v>
      </c>
      <c r="I10">
        <v>364.83</v>
      </c>
    </row>
    <row r="11" spans="1:9" x14ac:dyDescent="0.3">
      <c r="A11">
        <v>54977</v>
      </c>
      <c r="B11">
        <v>113</v>
      </c>
      <c r="C11" t="s">
        <v>99</v>
      </c>
      <c r="D11">
        <v>122</v>
      </c>
      <c r="E11" t="s">
        <v>23</v>
      </c>
      <c r="F11" s="20">
        <v>45672</v>
      </c>
      <c r="G11" t="s">
        <v>413</v>
      </c>
      <c r="H11" t="s">
        <v>414</v>
      </c>
      <c r="I11">
        <v>-114.05</v>
      </c>
    </row>
    <row r="12" spans="1:9" x14ac:dyDescent="0.3">
      <c r="A12">
        <v>54978</v>
      </c>
      <c r="B12">
        <v>113</v>
      </c>
      <c r="C12" t="s">
        <v>99</v>
      </c>
      <c r="D12">
        <v>122</v>
      </c>
      <c r="E12" t="s">
        <v>23</v>
      </c>
      <c r="F12" s="20">
        <v>45672</v>
      </c>
      <c r="G12" t="s">
        <v>413</v>
      </c>
      <c r="H12" t="s">
        <v>415</v>
      </c>
      <c r="I12">
        <v>-1345.68</v>
      </c>
    </row>
    <row r="13" spans="1:9" x14ac:dyDescent="0.3">
      <c r="A13">
        <v>54979</v>
      </c>
      <c r="B13">
        <v>113</v>
      </c>
      <c r="C13" t="s">
        <v>99</v>
      </c>
      <c r="D13">
        <v>122</v>
      </c>
      <c r="E13" t="s">
        <v>23</v>
      </c>
      <c r="F13" s="20">
        <v>45672</v>
      </c>
      <c r="G13" t="s">
        <v>413</v>
      </c>
      <c r="H13" t="s">
        <v>416</v>
      </c>
      <c r="I13">
        <v>-5588.98</v>
      </c>
    </row>
    <row r="14" spans="1:9" x14ac:dyDescent="0.3">
      <c r="A14">
        <v>54980</v>
      </c>
      <c r="B14">
        <v>113</v>
      </c>
      <c r="C14" t="s">
        <v>99</v>
      </c>
      <c r="D14">
        <v>122</v>
      </c>
      <c r="E14" t="s">
        <v>23</v>
      </c>
      <c r="F14" s="20">
        <v>45672</v>
      </c>
      <c r="G14" t="s">
        <v>413</v>
      </c>
      <c r="H14" t="s">
        <v>417</v>
      </c>
      <c r="I14">
        <v>-957.09</v>
      </c>
    </row>
    <row r="15" spans="1:9" x14ac:dyDescent="0.3">
      <c r="A15">
        <v>54981</v>
      </c>
      <c r="B15">
        <v>113</v>
      </c>
      <c r="C15" t="s">
        <v>99</v>
      </c>
      <c r="D15">
        <v>122</v>
      </c>
      <c r="E15" t="s">
        <v>23</v>
      </c>
      <c r="F15" s="20">
        <v>45672</v>
      </c>
      <c r="G15" t="s">
        <v>413</v>
      </c>
      <c r="H15" t="s">
        <v>418</v>
      </c>
      <c r="I15">
        <v>-879.51</v>
      </c>
    </row>
    <row r="16" spans="1:9" x14ac:dyDescent="0.3">
      <c r="A16">
        <v>54982</v>
      </c>
      <c r="B16">
        <v>113</v>
      </c>
      <c r="C16" t="s">
        <v>99</v>
      </c>
      <c r="D16">
        <v>122</v>
      </c>
      <c r="E16" t="s">
        <v>23</v>
      </c>
      <c r="F16" s="20">
        <v>45672</v>
      </c>
      <c r="G16" t="s">
        <v>413</v>
      </c>
      <c r="H16" t="s">
        <v>418</v>
      </c>
      <c r="I16">
        <v>-913.77</v>
      </c>
    </row>
    <row r="17" spans="1:9" x14ac:dyDescent="0.3">
      <c r="A17">
        <v>54983</v>
      </c>
      <c r="B17">
        <v>113</v>
      </c>
      <c r="C17" t="s">
        <v>99</v>
      </c>
      <c r="D17">
        <v>122</v>
      </c>
      <c r="E17" t="s">
        <v>23</v>
      </c>
      <c r="F17" s="20">
        <v>45672</v>
      </c>
      <c r="G17" t="s">
        <v>413</v>
      </c>
      <c r="H17" t="s">
        <v>419</v>
      </c>
      <c r="I17">
        <v>-394.5</v>
      </c>
    </row>
    <row r="18" spans="1:9" x14ac:dyDescent="0.3">
      <c r="A18">
        <v>54984</v>
      </c>
      <c r="B18">
        <v>113</v>
      </c>
      <c r="C18" t="s">
        <v>99</v>
      </c>
      <c r="D18">
        <v>122</v>
      </c>
      <c r="E18" t="s">
        <v>23</v>
      </c>
      <c r="F18" s="20">
        <v>45672</v>
      </c>
      <c r="G18" t="s">
        <v>413</v>
      </c>
      <c r="H18" t="s">
        <v>420</v>
      </c>
      <c r="I18">
        <v>-295.22000000000003</v>
      </c>
    </row>
    <row r="19" spans="1:9" x14ac:dyDescent="0.3">
      <c r="A19">
        <v>54985</v>
      </c>
      <c r="B19">
        <v>113</v>
      </c>
      <c r="C19" t="s">
        <v>99</v>
      </c>
      <c r="D19">
        <v>122</v>
      </c>
      <c r="E19" t="s">
        <v>23</v>
      </c>
      <c r="F19" s="20">
        <v>45672</v>
      </c>
      <c r="G19" t="s">
        <v>413</v>
      </c>
      <c r="H19" t="s">
        <v>421</v>
      </c>
      <c r="I19">
        <v>-787.5</v>
      </c>
    </row>
    <row r="20" spans="1:9" x14ac:dyDescent="0.3">
      <c r="A20">
        <v>54986</v>
      </c>
      <c r="B20">
        <v>113</v>
      </c>
      <c r="C20" t="s">
        <v>99</v>
      </c>
      <c r="D20">
        <v>122</v>
      </c>
      <c r="E20" t="s">
        <v>23</v>
      </c>
      <c r="F20" s="20">
        <v>45672</v>
      </c>
      <c r="G20" t="s">
        <v>413</v>
      </c>
      <c r="H20" t="s">
        <v>422</v>
      </c>
      <c r="I20">
        <v>-2668.68</v>
      </c>
    </row>
    <row r="21" spans="1:9" x14ac:dyDescent="0.3">
      <c r="A21">
        <v>54987</v>
      </c>
      <c r="B21">
        <v>113</v>
      </c>
      <c r="C21" t="s">
        <v>99</v>
      </c>
      <c r="D21">
        <v>122</v>
      </c>
      <c r="E21" t="s">
        <v>23</v>
      </c>
      <c r="F21" s="20">
        <v>45672</v>
      </c>
      <c r="G21" t="s">
        <v>413</v>
      </c>
      <c r="H21" t="s">
        <v>418</v>
      </c>
      <c r="I21">
        <v>-1135.1099999999999</v>
      </c>
    </row>
    <row r="22" spans="1:9" x14ac:dyDescent="0.3">
      <c r="A22">
        <v>54988</v>
      </c>
      <c r="B22">
        <v>113</v>
      </c>
      <c r="C22" t="s">
        <v>99</v>
      </c>
      <c r="D22">
        <v>122</v>
      </c>
      <c r="E22" t="s">
        <v>23</v>
      </c>
      <c r="F22" s="20">
        <v>45672</v>
      </c>
      <c r="G22" t="s">
        <v>413</v>
      </c>
      <c r="H22" t="s">
        <v>423</v>
      </c>
      <c r="I22">
        <v>-2247.59</v>
      </c>
    </row>
    <row r="23" spans="1:9" x14ac:dyDescent="0.3">
      <c r="A23">
        <v>54989</v>
      </c>
      <c r="B23">
        <v>113</v>
      </c>
      <c r="C23" t="s">
        <v>99</v>
      </c>
      <c r="D23">
        <v>122</v>
      </c>
      <c r="E23" t="s">
        <v>23</v>
      </c>
      <c r="F23" s="20">
        <v>45672</v>
      </c>
      <c r="G23" t="s">
        <v>413</v>
      </c>
      <c r="H23" t="s">
        <v>424</v>
      </c>
      <c r="I23">
        <v>-700</v>
      </c>
    </row>
    <row r="24" spans="1:9" x14ac:dyDescent="0.3">
      <c r="A24">
        <v>54990</v>
      </c>
      <c r="B24">
        <v>113</v>
      </c>
      <c r="C24" t="s">
        <v>99</v>
      </c>
      <c r="D24">
        <v>122</v>
      </c>
      <c r="E24" t="s">
        <v>23</v>
      </c>
      <c r="F24" s="20">
        <v>45672</v>
      </c>
      <c r="G24" t="s">
        <v>413</v>
      </c>
      <c r="H24" t="s">
        <v>425</v>
      </c>
      <c r="I24">
        <v>-198</v>
      </c>
    </row>
    <row r="25" spans="1:9" x14ac:dyDescent="0.3">
      <c r="A25">
        <v>54991</v>
      </c>
      <c r="B25">
        <v>113</v>
      </c>
      <c r="C25" t="s">
        <v>99</v>
      </c>
      <c r="D25">
        <v>122</v>
      </c>
      <c r="E25" t="s">
        <v>23</v>
      </c>
      <c r="F25" s="20">
        <v>45672</v>
      </c>
      <c r="G25" t="s">
        <v>413</v>
      </c>
      <c r="H25" t="s">
        <v>426</v>
      </c>
      <c r="I25">
        <v>-916.8</v>
      </c>
    </row>
    <row r="26" spans="1:9" x14ac:dyDescent="0.3">
      <c r="A26">
        <v>54992</v>
      </c>
      <c r="B26">
        <v>113</v>
      </c>
      <c r="C26" t="s">
        <v>99</v>
      </c>
      <c r="D26">
        <v>122</v>
      </c>
      <c r="E26" t="s">
        <v>23</v>
      </c>
      <c r="F26" s="20">
        <v>45672</v>
      </c>
      <c r="G26" t="s">
        <v>413</v>
      </c>
      <c r="H26" t="s">
        <v>427</v>
      </c>
      <c r="I26">
        <v>-11363</v>
      </c>
    </row>
    <row r="27" spans="1:9" x14ac:dyDescent="0.3">
      <c r="A27">
        <v>54993</v>
      </c>
      <c r="B27">
        <v>113</v>
      </c>
      <c r="C27" t="s">
        <v>99</v>
      </c>
      <c r="D27">
        <v>122</v>
      </c>
      <c r="E27" t="s">
        <v>23</v>
      </c>
      <c r="F27" s="20">
        <v>45672</v>
      </c>
      <c r="G27" t="s">
        <v>413</v>
      </c>
      <c r="H27" t="s">
        <v>428</v>
      </c>
      <c r="I27">
        <v>-270</v>
      </c>
    </row>
    <row r="28" spans="1:9" x14ac:dyDescent="0.3">
      <c r="A28">
        <v>54994</v>
      </c>
      <c r="B28">
        <v>113</v>
      </c>
      <c r="C28" t="s">
        <v>99</v>
      </c>
      <c r="D28">
        <v>122</v>
      </c>
      <c r="E28" t="s">
        <v>23</v>
      </c>
      <c r="F28" s="20">
        <v>45672</v>
      </c>
      <c r="G28" t="s">
        <v>413</v>
      </c>
      <c r="H28" t="s">
        <v>429</v>
      </c>
      <c r="I28">
        <v>-240</v>
      </c>
    </row>
    <row r="29" spans="1:9" x14ac:dyDescent="0.3">
      <c r="A29">
        <v>54970</v>
      </c>
      <c r="B29">
        <v>113</v>
      </c>
      <c r="C29" t="s">
        <v>99</v>
      </c>
      <c r="D29">
        <v>122</v>
      </c>
      <c r="E29" t="s">
        <v>23</v>
      </c>
      <c r="F29" s="20">
        <v>45671</v>
      </c>
      <c r="G29" t="s">
        <v>405</v>
      </c>
      <c r="H29" t="s">
        <v>430</v>
      </c>
      <c r="I29">
        <v>38.85</v>
      </c>
    </row>
    <row r="30" spans="1:9" x14ac:dyDescent="0.3">
      <c r="A30">
        <v>54971</v>
      </c>
      <c r="B30">
        <v>113</v>
      </c>
      <c r="C30" t="s">
        <v>99</v>
      </c>
      <c r="D30">
        <v>122</v>
      </c>
      <c r="E30" t="s">
        <v>23</v>
      </c>
      <c r="F30" s="20">
        <v>45671</v>
      </c>
      <c r="G30" t="s">
        <v>405</v>
      </c>
      <c r="H30" t="s">
        <v>409</v>
      </c>
      <c r="I30">
        <v>246.24</v>
      </c>
    </row>
    <row r="31" spans="1:9" x14ac:dyDescent="0.3">
      <c r="A31">
        <v>54972</v>
      </c>
      <c r="B31">
        <v>113</v>
      </c>
      <c r="C31" t="s">
        <v>99</v>
      </c>
      <c r="D31">
        <v>122</v>
      </c>
      <c r="E31" t="s">
        <v>23</v>
      </c>
      <c r="F31" s="20">
        <v>45671</v>
      </c>
      <c r="G31" t="s">
        <v>413</v>
      </c>
      <c r="H31" t="s">
        <v>431</v>
      </c>
      <c r="I31">
        <v>-2697</v>
      </c>
    </row>
    <row r="32" spans="1:9" x14ac:dyDescent="0.3">
      <c r="A32">
        <v>54973</v>
      </c>
      <c r="B32">
        <v>113</v>
      </c>
      <c r="C32" t="s">
        <v>99</v>
      </c>
      <c r="D32">
        <v>122</v>
      </c>
      <c r="E32" t="s">
        <v>23</v>
      </c>
      <c r="F32" s="20">
        <v>45671</v>
      </c>
      <c r="G32" t="s">
        <v>413</v>
      </c>
      <c r="H32" t="s">
        <v>431</v>
      </c>
      <c r="I32">
        <v>-849</v>
      </c>
    </row>
    <row r="33" spans="1:9" x14ac:dyDescent="0.3">
      <c r="A33">
        <v>54941</v>
      </c>
      <c r="B33">
        <v>113</v>
      </c>
      <c r="C33" t="s">
        <v>99</v>
      </c>
      <c r="D33">
        <v>122</v>
      </c>
      <c r="E33" t="s">
        <v>23</v>
      </c>
      <c r="F33" s="20">
        <v>45670</v>
      </c>
      <c r="G33" t="s">
        <v>405</v>
      </c>
      <c r="H33" t="s">
        <v>406</v>
      </c>
      <c r="I33">
        <v>2557</v>
      </c>
    </row>
    <row r="34" spans="1:9" x14ac:dyDescent="0.3">
      <c r="A34">
        <v>54942</v>
      </c>
      <c r="B34">
        <v>113</v>
      </c>
      <c r="C34" t="s">
        <v>99</v>
      </c>
      <c r="D34">
        <v>122</v>
      </c>
      <c r="E34" t="s">
        <v>23</v>
      </c>
      <c r="F34" s="20">
        <v>45670</v>
      </c>
      <c r="G34" t="s">
        <v>405</v>
      </c>
      <c r="H34" t="s">
        <v>409</v>
      </c>
      <c r="I34">
        <v>42.41</v>
      </c>
    </row>
    <row r="35" spans="1:9" x14ac:dyDescent="0.3">
      <c r="A35">
        <v>54943</v>
      </c>
      <c r="B35">
        <v>113</v>
      </c>
      <c r="C35" t="s">
        <v>99</v>
      </c>
      <c r="D35">
        <v>122</v>
      </c>
      <c r="E35" t="s">
        <v>23</v>
      </c>
      <c r="F35" s="20">
        <v>45670</v>
      </c>
      <c r="G35" t="s">
        <v>405</v>
      </c>
      <c r="H35" t="s">
        <v>432</v>
      </c>
      <c r="I35">
        <v>223470.34</v>
      </c>
    </row>
    <row r="36" spans="1:9" x14ac:dyDescent="0.3">
      <c r="A36">
        <v>54944</v>
      </c>
      <c r="B36">
        <v>113</v>
      </c>
      <c r="C36" t="s">
        <v>99</v>
      </c>
      <c r="D36">
        <v>122</v>
      </c>
      <c r="E36" t="s">
        <v>23</v>
      </c>
      <c r="F36" s="20">
        <v>45670</v>
      </c>
      <c r="G36" t="s">
        <v>405</v>
      </c>
      <c r="H36" t="s">
        <v>433</v>
      </c>
      <c r="I36">
        <v>28.8</v>
      </c>
    </row>
    <row r="37" spans="1:9" x14ac:dyDescent="0.3">
      <c r="A37">
        <v>54945</v>
      </c>
      <c r="B37">
        <v>113</v>
      </c>
      <c r="C37" t="s">
        <v>99</v>
      </c>
      <c r="D37">
        <v>122</v>
      </c>
      <c r="E37" t="s">
        <v>23</v>
      </c>
      <c r="F37" s="20">
        <v>45670</v>
      </c>
      <c r="G37" t="s">
        <v>413</v>
      </c>
      <c r="H37" t="s">
        <v>434</v>
      </c>
      <c r="I37">
        <v>-1588</v>
      </c>
    </row>
    <row r="38" spans="1:9" x14ac:dyDescent="0.3">
      <c r="A38">
        <v>54946</v>
      </c>
      <c r="B38">
        <v>113</v>
      </c>
      <c r="C38" t="s">
        <v>99</v>
      </c>
      <c r="D38">
        <v>122</v>
      </c>
      <c r="E38" t="s">
        <v>23</v>
      </c>
      <c r="F38" s="20">
        <v>45670</v>
      </c>
      <c r="G38" t="s">
        <v>413</v>
      </c>
      <c r="H38" t="s">
        <v>435</v>
      </c>
      <c r="I38">
        <v>-9800</v>
      </c>
    </row>
    <row r="39" spans="1:9" x14ac:dyDescent="0.3">
      <c r="A39">
        <v>54947</v>
      </c>
      <c r="B39">
        <v>113</v>
      </c>
      <c r="C39" t="s">
        <v>99</v>
      </c>
      <c r="D39">
        <v>122</v>
      </c>
      <c r="E39" t="s">
        <v>23</v>
      </c>
      <c r="F39" s="20">
        <v>45670</v>
      </c>
      <c r="G39" t="s">
        <v>413</v>
      </c>
      <c r="H39" t="s">
        <v>436</v>
      </c>
      <c r="I39">
        <v>-5700.8</v>
      </c>
    </row>
    <row r="40" spans="1:9" x14ac:dyDescent="0.3">
      <c r="A40">
        <v>54948</v>
      </c>
      <c r="B40">
        <v>113</v>
      </c>
      <c r="C40" t="s">
        <v>99</v>
      </c>
      <c r="D40">
        <v>122</v>
      </c>
      <c r="E40" t="s">
        <v>23</v>
      </c>
      <c r="F40" s="20">
        <v>45670</v>
      </c>
      <c r="G40" t="s">
        <v>413</v>
      </c>
      <c r="H40" t="s">
        <v>418</v>
      </c>
      <c r="I40">
        <v>-929.31</v>
      </c>
    </row>
    <row r="41" spans="1:9" x14ac:dyDescent="0.3">
      <c r="A41">
        <v>54949</v>
      </c>
      <c r="B41">
        <v>113</v>
      </c>
      <c r="C41" t="s">
        <v>99</v>
      </c>
      <c r="D41">
        <v>122</v>
      </c>
      <c r="E41" t="s">
        <v>23</v>
      </c>
      <c r="F41" s="20">
        <v>45670</v>
      </c>
      <c r="G41" t="s">
        <v>413</v>
      </c>
      <c r="H41" t="s">
        <v>437</v>
      </c>
      <c r="I41">
        <v>-1724.25</v>
      </c>
    </row>
    <row r="42" spans="1:9" x14ac:dyDescent="0.3">
      <c r="A42">
        <v>54950</v>
      </c>
      <c r="B42">
        <v>113</v>
      </c>
      <c r="C42" t="s">
        <v>99</v>
      </c>
      <c r="D42">
        <v>122</v>
      </c>
      <c r="E42" t="s">
        <v>23</v>
      </c>
      <c r="F42" s="20">
        <v>45670</v>
      </c>
      <c r="G42" t="s">
        <v>413</v>
      </c>
      <c r="H42" t="s">
        <v>438</v>
      </c>
      <c r="I42">
        <v>-320</v>
      </c>
    </row>
    <row r="43" spans="1:9" x14ac:dyDescent="0.3">
      <c r="A43">
        <v>54951</v>
      </c>
      <c r="B43">
        <v>113</v>
      </c>
      <c r="C43" t="s">
        <v>99</v>
      </c>
      <c r="D43">
        <v>122</v>
      </c>
      <c r="E43" t="s">
        <v>23</v>
      </c>
      <c r="F43" s="20">
        <v>45670</v>
      </c>
      <c r="G43" t="s">
        <v>413</v>
      </c>
      <c r="H43" t="s">
        <v>439</v>
      </c>
      <c r="I43">
        <v>-219</v>
      </c>
    </row>
    <row r="44" spans="1:9" x14ac:dyDescent="0.3">
      <c r="A44">
        <v>54952</v>
      </c>
      <c r="B44">
        <v>113</v>
      </c>
      <c r="C44" t="s">
        <v>99</v>
      </c>
      <c r="D44">
        <v>122</v>
      </c>
      <c r="E44" t="s">
        <v>23</v>
      </c>
      <c r="F44" s="20">
        <v>45670</v>
      </c>
      <c r="G44" t="s">
        <v>413</v>
      </c>
      <c r="H44" t="s">
        <v>440</v>
      </c>
      <c r="I44">
        <v>-511.67</v>
      </c>
    </row>
    <row r="45" spans="1:9" x14ac:dyDescent="0.3">
      <c r="A45">
        <v>54953</v>
      </c>
      <c r="B45">
        <v>113</v>
      </c>
      <c r="C45" t="s">
        <v>99</v>
      </c>
      <c r="D45">
        <v>122</v>
      </c>
      <c r="E45" t="s">
        <v>23</v>
      </c>
      <c r="F45" s="20">
        <v>45670</v>
      </c>
      <c r="G45" t="s">
        <v>413</v>
      </c>
      <c r="H45" t="s">
        <v>422</v>
      </c>
      <c r="I45">
        <v>-3145.32</v>
      </c>
    </row>
    <row r="46" spans="1:9" x14ac:dyDescent="0.3">
      <c r="A46">
        <v>54954</v>
      </c>
      <c r="B46">
        <v>113</v>
      </c>
      <c r="C46" t="s">
        <v>99</v>
      </c>
      <c r="D46">
        <v>122</v>
      </c>
      <c r="E46" t="s">
        <v>23</v>
      </c>
      <c r="F46" s="20">
        <v>45670</v>
      </c>
      <c r="G46" t="s">
        <v>413</v>
      </c>
      <c r="H46" t="s">
        <v>422</v>
      </c>
      <c r="I46">
        <v>-2668.68</v>
      </c>
    </row>
    <row r="47" spans="1:9" x14ac:dyDescent="0.3">
      <c r="A47">
        <v>54955</v>
      </c>
      <c r="B47">
        <v>113</v>
      </c>
      <c r="C47" t="s">
        <v>99</v>
      </c>
      <c r="D47">
        <v>122</v>
      </c>
      <c r="E47" t="s">
        <v>23</v>
      </c>
      <c r="F47" s="20">
        <v>45670</v>
      </c>
      <c r="G47" t="s">
        <v>413</v>
      </c>
      <c r="H47" t="s">
        <v>418</v>
      </c>
      <c r="I47">
        <v>-1096.53</v>
      </c>
    </row>
    <row r="48" spans="1:9" x14ac:dyDescent="0.3">
      <c r="A48">
        <v>54956</v>
      </c>
      <c r="B48">
        <v>113</v>
      </c>
      <c r="C48" t="s">
        <v>99</v>
      </c>
      <c r="D48">
        <v>122</v>
      </c>
      <c r="E48" t="s">
        <v>23</v>
      </c>
      <c r="F48" s="20">
        <v>45670</v>
      </c>
      <c r="G48" t="s">
        <v>413</v>
      </c>
      <c r="H48" t="s">
        <v>441</v>
      </c>
      <c r="I48">
        <v>-864.6</v>
      </c>
    </row>
    <row r="49" spans="1:9" x14ac:dyDescent="0.3">
      <c r="A49">
        <v>54957</v>
      </c>
      <c r="B49">
        <v>113</v>
      </c>
      <c r="C49" t="s">
        <v>99</v>
      </c>
      <c r="D49">
        <v>122</v>
      </c>
      <c r="E49" t="s">
        <v>23</v>
      </c>
      <c r="F49" s="20">
        <v>45670</v>
      </c>
      <c r="G49" t="s">
        <v>413</v>
      </c>
      <c r="H49" t="s">
        <v>442</v>
      </c>
      <c r="I49">
        <v>-396</v>
      </c>
    </row>
    <row r="50" spans="1:9" x14ac:dyDescent="0.3">
      <c r="A50">
        <v>54958</v>
      </c>
      <c r="B50">
        <v>113</v>
      </c>
      <c r="C50" t="s">
        <v>99</v>
      </c>
      <c r="D50">
        <v>122</v>
      </c>
      <c r="E50" t="s">
        <v>23</v>
      </c>
      <c r="F50" s="20">
        <v>45670</v>
      </c>
      <c r="G50" t="s">
        <v>413</v>
      </c>
      <c r="H50" t="s">
        <v>443</v>
      </c>
      <c r="I50">
        <v>-4289.8900000000003</v>
      </c>
    </row>
    <row r="51" spans="1:9" x14ac:dyDescent="0.3">
      <c r="A51">
        <v>54959</v>
      </c>
      <c r="B51">
        <v>113</v>
      </c>
      <c r="C51" t="s">
        <v>99</v>
      </c>
      <c r="D51">
        <v>122</v>
      </c>
      <c r="E51" t="s">
        <v>23</v>
      </c>
      <c r="F51" s="20">
        <v>45670</v>
      </c>
      <c r="G51" t="s">
        <v>413</v>
      </c>
      <c r="H51" t="s">
        <v>420</v>
      </c>
      <c r="I51">
        <v>-2446.81</v>
      </c>
    </row>
    <row r="52" spans="1:9" x14ac:dyDescent="0.3">
      <c r="A52">
        <v>54960</v>
      </c>
      <c r="B52">
        <v>113</v>
      </c>
      <c r="C52" t="s">
        <v>99</v>
      </c>
      <c r="D52">
        <v>122</v>
      </c>
      <c r="E52" t="s">
        <v>23</v>
      </c>
      <c r="F52" s="20">
        <v>45670</v>
      </c>
      <c r="G52" t="s">
        <v>413</v>
      </c>
      <c r="H52" t="s">
        <v>444</v>
      </c>
      <c r="I52">
        <v>-1121.96</v>
      </c>
    </row>
    <row r="53" spans="1:9" x14ac:dyDescent="0.3">
      <c r="A53">
        <v>54961</v>
      </c>
      <c r="B53">
        <v>113</v>
      </c>
      <c r="C53" t="s">
        <v>99</v>
      </c>
      <c r="D53">
        <v>122</v>
      </c>
      <c r="E53" t="s">
        <v>23</v>
      </c>
      <c r="F53" s="20">
        <v>45670</v>
      </c>
      <c r="G53" t="s">
        <v>413</v>
      </c>
      <c r="H53" t="s">
        <v>445</v>
      </c>
      <c r="I53">
        <v>-498</v>
      </c>
    </row>
    <row r="54" spans="1:9" x14ac:dyDescent="0.3">
      <c r="A54">
        <v>54962</v>
      </c>
      <c r="B54">
        <v>113</v>
      </c>
      <c r="C54" t="s">
        <v>99</v>
      </c>
      <c r="D54">
        <v>122</v>
      </c>
      <c r="E54" t="s">
        <v>23</v>
      </c>
      <c r="F54" s="20">
        <v>45670</v>
      </c>
      <c r="G54" t="s">
        <v>413</v>
      </c>
      <c r="H54" t="s">
        <v>446</v>
      </c>
      <c r="I54">
        <v>-2957.96</v>
      </c>
    </row>
    <row r="55" spans="1:9" x14ac:dyDescent="0.3">
      <c r="A55">
        <v>54963</v>
      </c>
      <c r="B55">
        <v>113</v>
      </c>
      <c r="C55" t="s">
        <v>99</v>
      </c>
      <c r="D55">
        <v>122</v>
      </c>
      <c r="E55" t="s">
        <v>23</v>
      </c>
      <c r="F55" s="20">
        <v>45670</v>
      </c>
      <c r="G55" t="s">
        <v>413</v>
      </c>
      <c r="H55" t="s">
        <v>447</v>
      </c>
      <c r="I55">
        <v>-2800</v>
      </c>
    </row>
    <row r="56" spans="1:9" x14ac:dyDescent="0.3">
      <c r="A56">
        <v>54964</v>
      </c>
      <c r="B56">
        <v>113</v>
      </c>
      <c r="C56" t="s">
        <v>99</v>
      </c>
      <c r="D56">
        <v>122</v>
      </c>
      <c r="E56" t="s">
        <v>23</v>
      </c>
      <c r="F56" s="20">
        <v>45670</v>
      </c>
      <c r="G56" t="s">
        <v>413</v>
      </c>
      <c r="H56" t="s">
        <v>448</v>
      </c>
      <c r="I56">
        <v>-867.11</v>
      </c>
    </row>
    <row r="57" spans="1:9" x14ac:dyDescent="0.3">
      <c r="A57">
        <v>54965</v>
      </c>
      <c r="B57">
        <v>113</v>
      </c>
      <c r="C57" t="s">
        <v>99</v>
      </c>
      <c r="D57">
        <v>122</v>
      </c>
      <c r="E57" t="s">
        <v>23</v>
      </c>
      <c r="F57" s="20">
        <v>45670</v>
      </c>
      <c r="G57" t="s">
        <v>413</v>
      </c>
      <c r="H57" t="s">
        <v>449</v>
      </c>
      <c r="I57">
        <v>-190.66</v>
      </c>
    </row>
    <row r="58" spans="1:9" x14ac:dyDescent="0.3">
      <c r="A58">
        <v>54966</v>
      </c>
      <c r="B58">
        <v>113</v>
      </c>
      <c r="C58" t="s">
        <v>99</v>
      </c>
      <c r="D58">
        <v>122</v>
      </c>
      <c r="E58" t="s">
        <v>23</v>
      </c>
      <c r="F58" s="20">
        <v>45670</v>
      </c>
      <c r="G58" t="s">
        <v>413</v>
      </c>
      <c r="H58" t="s">
        <v>450</v>
      </c>
      <c r="I58">
        <v>-12.3</v>
      </c>
    </row>
    <row r="59" spans="1:9" x14ac:dyDescent="0.3">
      <c r="A59">
        <v>54967</v>
      </c>
      <c r="B59">
        <v>113</v>
      </c>
      <c r="C59" t="s">
        <v>99</v>
      </c>
      <c r="D59">
        <v>122</v>
      </c>
      <c r="E59" t="s">
        <v>23</v>
      </c>
      <c r="F59" s="20">
        <v>45670</v>
      </c>
      <c r="G59" t="s">
        <v>413</v>
      </c>
      <c r="H59" t="s">
        <v>450</v>
      </c>
      <c r="I59">
        <v>-12.3</v>
      </c>
    </row>
    <row r="60" spans="1:9" x14ac:dyDescent="0.3">
      <c r="A60">
        <v>54968</v>
      </c>
      <c r="B60">
        <v>113</v>
      </c>
      <c r="C60" t="s">
        <v>99</v>
      </c>
      <c r="D60">
        <v>122</v>
      </c>
      <c r="E60" t="s">
        <v>23</v>
      </c>
      <c r="F60" s="20">
        <v>45670</v>
      </c>
      <c r="G60" t="s">
        <v>413</v>
      </c>
      <c r="H60" t="s">
        <v>450</v>
      </c>
      <c r="I60">
        <v>-12.3</v>
      </c>
    </row>
    <row r="61" spans="1:9" x14ac:dyDescent="0.3">
      <c r="A61">
        <v>53470</v>
      </c>
      <c r="B61">
        <v>113</v>
      </c>
      <c r="C61" t="s">
        <v>99</v>
      </c>
      <c r="D61">
        <v>122</v>
      </c>
      <c r="E61" t="s">
        <v>23</v>
      </c>
      <c r="F61" s="20">
        <v>45667</v>
      </c>
      <c r="G61" t="s">
        <v>405</v>
      </c>
      <c r="H61" t="s">
        <v>406</v>
      </c>
      <c r="I61">
        <v>1630</v>
      </c>
    </row>
    <row r="62" spans="1:9" x14ac:dyDescent="0.3">
      <c r="A62">
        <v>53471</v>
      </c>
      <c r="B62">
        <v>113</v>
      </c>
      <c r="C62" t="s">
        <v>99</v>
      </c>
      <c r="D62">
        <v>122</v>
      </c>
      <c r="E62" t="s">
        <v>23</v>
      </c>
      <c r="F62" s="20">
        <v>45667</v>
      </c>
      <c r="G62" t="s">
        <v>405</v>
      </c>
      <c r="H62" t="s">
        <v>408</v>
      </c>
      <c r="I62">
        <v>1048.8900000000001</v>
      </c>
    </row>
    <row r="63" spans="1:9" x14ac:dyDescent="0.3">
      <c r="A63">
        <v>53472</v>
      </c>
      <c r="B63">
        <v>113</v>
      </c>
      <c r="C63" t="s">
        <v>99</v>
      </c>
      <c r="D63">
        <v>122</v>
      </c>
      <c r="E63" t="s">
        <v>23</v>
      </c>
      <c r="F63" s="20">
        <v>45667</v>
      </c>
      <c r="G63" t="s">
        <v>405</v>
      </c>
      <c r="H63" t="s">
        <v>409</v>
      </c>
      <c r="I63">
        <v>648.16999999999996</v>
      </c>
    </row>
    <row r="64" spans="1:9" x14ac:dyDescent="0.3">
      <c r="A64">
        <v>53473</v>
      </c>
      <c r="B64">
        <v>113</v>
      </c>
      <c r="C64" t="s">
        <v>99</v>
      </c>
      <c r="D64">
        <v>122</v>
      </c>
      <c r="E64" t="s">
        <v>23</v>
      </c>
      <c r="F64" s="20">
        <v>45667</v>
      </c>
      <c r="G64" t="s">
        <v>405</v>
      </c>
      <c r="H64" t="s">
        <v>451</v>
      </c>
      <c r="I64">
        <v>57.6</v>
      </c>
    </row>
    <row r="65" spans="1:9" x14ac:dyDescent="0.3">
      <c r="A65">
        <v>53474</v>
      </c>
      <c r="B65">
        <v>113</v>
      </c>
      <c r="C65" t="s">
        <v>99</v>
      </c>
      <c r="D65">
        <v>122</v>
      </c>
      <c r="E65" t="s">
        <v>23</v>
      </c>
      <c r="F65" s="20">
        <v>45667</v>
      </c>
      <c r="G65" t="s">
        <v>405</v>
      </c>
      <c r="H65" t="s">
        <v>452</v>
      </c>
      <c r="I65">
        <v>1000</v>
      </c>
    </row>
    <row r="66" spans="1:9" x14ac:dyDescent="0.3">
      <c r="A66">
        <v>53463</v>
      </c>
      <c r="B66">
        <v>113</v>
      </c>
      <c r="C66" t="s">
        <v>99</v>
      </c>
      <c r="D66">
        <v>122</v>
      </c>
      <c r="E66" t="s">
        <v>23</v>
      </c>
      <c r="F66" s="20">
        <v>45666</v>
      </c>
      <c r="G66" t="s">
        <v>405</v>
      </c>
      <c r="H66" t="s">
        <v>406</v>
      </c>
      <c r="I66">
        <v>970</v>
      </c>
    </row>
    <row r="67" spans="1:9" x14ac:dyDescent="0.3">
      <c r="A67">
        <v>53464</v>
      </c>
      <c r="B67">
        <v>113</v>
      </c>
      <c r="C67" t="s">
        <v>99</v>
      </c>
      <c r="D67">
        <v>122</v>
      </c>
      <c r="E67" t="s">
        <v>23</v>
      </c>
      <c r="F67" s="20">
        <v>45666</v>
      </c>
      <c r="G67" t="s">
        <v>405</v>
      </c>
      <c r="H67" t="s">
        <v>409</v>
      </c>
      <c r="I67">
        <v>129.69999999999999</v>
      </c>
    </row>
    <row r="68" spans="1:9" x14ac:dyDescent="0.3">
      <c r="A68">
        <v>53465</v>
      </c>
      <c r="B68">
        <v>113</v>
      </c>
      <c r="C68" t="s">
        <v>99</v>
      </c>
      <c r="D68">
        <v>122</v>
      </c>
      <c r="E68" t="s">
        <v>23</v>
      </c>
      <c r="F68" s="20">
        <v>45666</v>
      </c>
      <c r="G68" t="s">
        <v>405</v>
      </c>
      <c r="H68" t="s">
        <v>453</v>
      </c>
      <c r="I68">
        <v>28.8</v>
      </c>
    </row>
    <row r="69" spans="1:9" x14ac:dyDescent="0.3">
      <c r="A69">
        <v>53466</v>
      </c>
      <c r="B69">
        <v>113</v>
      </c>
      <c r="C69" t="s">
        <v>99</v>
      </c>
      <c r="D69">
        <v>122</v>
      </c>
      <c r="E69" t="s">
        <v>23</v>
      </c>
      <c r="F69" s="20">
        <v>45666</v>
      </c>
      <c r="G69" t="s">
        <v>413</v>
      </c>
      <c r="H69" t="s">
        <v>454</v>
      </c>
      <c r="I69">
        <v>-41368.31</v>
      </c>
    </row>
    <row r="70" spans="1:9" x14ac:dyDescent="0.3">
      <c r="A70">
        <v>53467</v>
      </c>
      <c r="B70">
        <v>113</v>
      </c>
      <c r="C70" t="s">
        <v>99</v>
      </c>
      <c r="D70">
        <v>122</v>
      </c>
      <c r="E70" t="s">
        <v>23</v>
      </c>
      <c r="F70" s="20">
        <v>45666</v>
      </c>
      <c r="G70" t="s">
        <v>413</v>
      </c>
      <c r="H70" t="s">
        <v>455</v>
      </c>
      <c r="I70">
        <v>-120000</v>
      </c>
    </row>
    <row r="71" spans="1:9" x14ac:dyDescent="0.3">
      <c r="A71">
        <v>53468</v>
      </c>
      <c r="B71">
        <v>113</v>
      </c>
      <c r="C71" t="s">
        <v>99</v>
      </c>
      <c r="D71">
        <v>122</v>
      </c>
      <c r="E71" t="s">
        <v>23</v>
      </c>
      <c r="F71" s="20">
        <v>45666</v>
      </c>
      <c r="G71" t="s">
        <v>413</v>
      </c>
      <c r="H71" t="s">
        <v>456</v>
      </c>
      <c r="I71">
        <v>-12.3</v>
      </c>
    </row>
    <row r="72" spans="1:9" x14ac:dyDescent="0.3">
      <c r="A72">
        <v>51551</v>
      </c>
      <c r="B72">
        <v>113</v>
      </c>
      <c r="C72" t="s">
        <v>99</v>
      </c>
      <c r="D72">
        <v>122</v>
      </c>
      <c r="E72" t="s">
        <v>23</v>
      </c>
      <c r="F72" s="20">
        <v>45665</v>
      </c>
      <c r="G72" t="s">
        <v>405</v>
      </c>
      <c r="H72" t="s">
        <v>457</v>
      </c>
      <c r="I72">
        <v>6690</v>
      </c>
    </row>
    <row r="73" spans="1:9" x14ac:dyDescent="0.3">
      <c r="A73">
        <v>51552</v>
      </c>
      <c r="B73">
        <v>113</v>
      </c>
      <c r="C73" t="s">
        <v>99</v>
      </c>
      <c r="D73">
        <v>122</v>
      </c>
      <c r="E73" t="s">
        <v>23</v>
      </c>
      <c r="F73" s="20">
        <v>45665</v>
      </c>
      <c r="G73" t="s">
        <v>405</v>
      </c>
      <c r="H73" t="s">
        <v>458</v>
      </c>
      <c r="I73">
        <v>1450</v>
      </c>
    </row>
    <row r="74" spans="1:9" x14ac:dyDescent="0.3">
      <c r="A74">
        <v>51553</v>
      </c>
      <c r="B74">
        <v>113</v>
      </c>
      <c r="C74" t="s">
        <v>99</v>
      </c>
      <c r="D74">
        <v>122</v>
      </c>
      <c r="E74" t="s">
        <v>23</v>
      </c>
      <c r="F74" s="20">
        <v>45665</v>
      </c>
      <c r="G74" t="s">
        <v>413</v>
      </c>
      <c r="H74" t="s">
        <v>459</v>
      </c>
      <c r="I74">
        <v>-5000</v>
      </c>
    </row>
    <row r="75" spans="1:9" x14ac:dyDescent="0.3">
      <c r="A75">
        <v>51554</v>
      </c>
      <c r="B75">
        <v>113</v>
      </c>
      <c r="C75" t="s">
        <v>99</v>
      </c>
      <c r="D75">
        <v>122</v>
      </c>
      <c r="E75" t="s">
        <v>23</v>
      </c>
      <c r="F75" s="20">
        <v>45665</v>
      </c>
      <c r="G75" t="s">
        <v>413</v>
      </c>
      <c r="H75" t="s">
        <v>460</v>
      </c>
      <c r="I75">
        <v>-2100</v>
      </c>
    </row>
    <row r="76" spans="1:9" x14ac:dyDescent="0.3">
      <c r="A76">
        <v>51555</v>
      </c>
      <c r="B76">
        <v>113</v>
      </c>
      <c r="C76" t="s">
        <v>99</v>
      </c>
      <c r="D76">
        <v>122</v>
      </c>
      <c r="E76" t="s">
        <v>23</v>
      </c>
      <c r="F76" s="20">
        <v>45665</v>
      </c>
      <c r="G76" t="s">
        <v>413</v>
      </c>
      <c r="H76" t="s">
        <v>460</v>
      </c>
      <c r="I76">
        <v>-4500</v>
      </c>
    </row>
    <row r="77" spans="1:9" x14ac:dyDescent="0.3">
      <c r="A77">
        <v>51556</v>
      </c>
      <c r="B77">
        <v>113</v>
      </c>
      <c r="C77" t="s">
        <v>99</v>
      </c>
      <c r="D77">
        <v>122</v>
      </c>
      <c r="E77" t="s">
        <v>23</v>
      </c>
      <c r="F77" s="20">
        <v>45665</v>
      </c>
      <c r="G77" t="s">
        <v>413</v>
      </c>
      <c r="H77" t="s">
        <v>460</v>
      </c>
      <c r="I77">
        <v>-4886.24</v>
      </c>
    </row>
    <row r="78" spans="1:9" x14ac:dyDescent="0.3">
      <c r="A78">
        <v>51557</v>
      </c>
      <c r="B78">
        <v>113</v>
      </c>
      <c r="C78" t="s">
        <v>99</v>
      </c>
      <c r="D78">
        <v>122</v>
      </c>
      <c r="E78" t="s">
        <v>23</v>
      </c>
      <c r="F78" s="20">
        <v>45665</v>
      </c>
      <c r="G78" t="s">
        <v>413</v>
      </c>
      <c r="H78" t="s">
        <v>460</v>
      </c>
      <c r="I78">
        <v>-16000</v>
      </c>
    </row>
    <row r="79" spans="1:9" x14ac:dyDescent="0.3">
      <c r="A79">
        <v>51558</v>
      </c>
      <c r="B79">
        <v>113</v>
      </c>
      <c r="C79" t="s">
        <v>99</v>
      </c>
      <c r="D79">
        <v>122</v>
      </c>
      <c r="E79" t="s">
        <v>23</v>
      </c>
      <c r="F79" s="20">
        <v>45665</v>
      </c>
      <c r="G79" t="s">
        <v>413</v>
      </c>
      <c r="H79" t="s">
        <v>460</v>
      </c>
      <c r="I79">
        <v>-14000</v>
      </c>
    </row>
    <row r="80" spans="1:9" x14ac:dyDescent="0.3">
      <c r="A80">
        <v>51559</v>
      </c>
      <c r="B80">
        <v>113</v>
      </c>
      <c r="C80" t="s">
        <v>99</v>
      </c>
      <c r="D80">
        <v>122</v>
      </c>
      <c r="E80" t="s">
        <v>23</v>
      </c>
      <c r="F80" s="20">
        <v>45665</v>
      </c>
      <c r="G80" t="s">
        <v>413</v>
      </c>
      <c r="H80" t="s">
        <v>461</v>
      </c>
      <c r="I80">
        <v>-2800</v>
      </c>
    </row>
    <row r="81" spans="1:9" x14ac:dyDescent="0.3">
      <c r="A81">
        <v>51560</v>
      </c>
      <c r="B81">
        <v>113</v>
      </c>
      <c r="C81" t="s">
        <v>99</v>
      </c>
      <c r="D81">
        <v>122</v>
      </c>
      <c r="E81" t="s">
        <v>23</v>
      </c>
      <c r="F81" s="20">
        <v>45665</v>
      </c>
      <c r="G81" t="s">
        <v>413</v>
      </c>
      <c r="H81" t="s">
        <v>462</v>
      </c>
      <c r="I81">
        <v>-7160</v>
      </c>
    </row>
    <row r="82" spans="1:9" x14ac:dyDescent="0.3">
      <c r="A82">
        <v>51561</v>
      </c>
      <c r="B82">
        <v>113</v>
      </c>
      <c r="C82" t="s">
        <v>99</v>
      </c>
      <c r="D82">
        <v>122</v>
      </c>
      <c r="E82" t="s">
        <v>23</v>
      </c>
      <c r="F82" s="20">
        <v>45665</v>
      </c>
      <c r="G82" t="s">
        <v>413</v>
      </c>
      <c r="H82" t="s">
        <v>463</v>
      </c>
      <c r="I82">
        <v>-4360</v>
      </c>
    </row>
    <row r="83" spans="1:9" x14ac:dyDescent="0.3">
      <c r="A83">
        <v>51562</v>
      </c>
      <c r="B83">
        <v>113</v>
      </c>
      <c r="C83" t="s">
        <v>99</v>
      </c>
      <c r="D83">
        <v>122</v>
      </c>
      <c r="E83" t="s">
        <v>23</v>
      </c>
      <c r="F83" s="20">
        <v>45665</v>
      </c>
      <c r="G83" t="s">
        <v>413</v>
      </c>
      <c r="H83" t="s">
        <v>464</v>
      </c>
      <c r="I83">
        <v>-4910</v>
      </c>
    </row>
    <row r="84" spans="1:9" x14ac:dyDescent="0.3">
      <c r="A84">
        <v>51563</v>
      </c>
      <c r="B84">
        <v>113</v>
      </c>
      <c r="C84" t="s">
        <v>99</v>
      </c>
      <c r="D84">
        <v>122</v>
      </c>
      <c r="E84" t="s">
        <v>23</v>
      </c>
      <c r="F84" s="20">
        <v>45665</v>
      </c>
      <c r="G84" t="s">
        <v>413</v>
      </c>
      <c r="H84" t="s">
        <v>465</v>
      </c>
      <c r="I84">
        <v>-5130</v>
      </c>
    </row>
    <row r="85" spans="1:9" x14ac:dyDescent="0.3">
      <c r="A85">
        <v>51564</v>
      </c>
      <c r="B85">
        <v>113</v>
      </c>
      <c r="C85" t="s">
        <v>99</v>
      </c>
      <c r="D85">
        <v>122</v>
      </c>
      <c r="E85" t="s">
        <v>23</v>
      </c>
      <c r="F85" s="20">
        <v>45665</v>
      </c>
      <c r="G85" t="s">
        <v>413</v>
      </c>
      <c r="H85" t="s">
        <v>466</v>
      </c>
      <c r="I85">
        <v>-6230</v>
      </c>
    </row>
    <row r="86" spans="1:9" x14ac:dyDescent="0.3">
      <c r="A86">
        <v>51565</v>
      </c>
      <c r="B86">
        <v>113</v>
      </c>
      <c r="C86" t="s">
        <v>99</v>
      </c>
      <c r="D86">
        <v>122</v>
      </c>
      <c r="E86" t="s">
        <v>23</v>
      </c>
      <c r="F86" s="20">
        <v>45665</v>
      </c>
      <c r="G86" t="s">
        <v>413</v>
      </c>
      <c r="H86" t="s">
        <v>467</v>
      </c>
      <c r="I86">
        <v>-6690</v>
      </c>
    </row>
    <row r="87" spans="1:9" x14ac:dyDescent="0.3">
      <c r="A87">
        <v>51566</v>
      </c>
      <c r="B87">
        <v>113</v>
      </c>
      <c r="C87" t="s">
        <v>99</v>
      </c>
      <c r="D87">
        <v>122</v>
      </c>
      <c r="E87" t="s">
        <v>23</v>
      </c>
      <c r="F87" s="20">
        <v>45665</v>
      </c>
      <c r="G87" t="s">
        <v>413</v>
      </c>
      <c r="H87" t="s">
        <v>468</v>
      </c>
      <c r="I87">
        <v>-6690</v>
      </c>
    </row>
    <row r="88" spans="1:9" x14ac:dyDescent="0.3">
      <c r="A88">
        <v>51567</v>
      </c>
      <c r="B88">
        <v>113</v>
      </c>
      <c r="C88" t="s">
        <v>99</v>
      </c>
      <c r="D88">
        <v>122</v>
      </c>
      <c r="E88" t="s">
        <v>23</v>
      </c>
      <c r="F88" s="20">
        <v>45665</v>
      </c>
      <c r="G88" t="s">
        <v>413</v>
      </c>
      <c r="H88" t="s">
        <v>469</v>
      </c>
      <c r="I88">
        <v>-6690</v>
      </c>
    </row>
    <row r="89" spans="1:9" x14ac:dyDescent="0.3">
      <c r="A89">
        <v>51568</v>
      </c>
      <c r="B89">
        <v>113</v>
      </c>
      <c r="C89" t="s">
        <v>99</v>
      </c>
      <c r="D89">
        <v>122</v>
      </c>
      <c r="E89" t="s">
        <v>23</v>
      </c>
      <c r="F89" s="20">
        <v>45665</v>
      </c>
      <c r="G89" t="s">
        <v>413</v>
      </c>
      <c r="H89" t="s">
        <v>470</v>
      </c>
      <c r="I89">
        <v>-11711</v>
      </c>
    </row>
    <row r="90" spans="1:9" x14ac:dyDescent="0.3">
      <c r="A90">
        <v>51569</v>
      </c>
      <c r="B90">
        <v>113</v>
      </c>
      <c r="C90" t="s">
        <v>99</v>
      </c>
      <c r="D90">
        <v>122</v>
      </c>
      <c r="E90" t="s">
        <v>23</v>
      </c>
      <c r="F90" s="20">
        <v>45665</v>
      </c>
      <c r="G90" t="s">
        <v>413</v>
      </c>
      <c r="H90" t="s">
        <v>471</v>
      </c>
      <c r="I90">
        <v>-9220</v>
      </c>
    </row>
    <row r="91" spans="1:9" x14ac:dyDescent="0.3">
      <c r="A91">
        <v>51570</v>
      </c>
      <c r="B91">
        <v>113</v>
      </c>
      <c r="C91" t="s">
        <v>99</v>
      </c>
      <c r="D91">
        <v>122</v>
      </c>
      <c r="E91" t="s">
        <v>23</v>
      </c>
      <c r="F91" s="20">
        <v>45665</v>
      </c>
      <c r="G91" t="s">
        <v>413</v>
      </c>
      <c r="H91" t="s">
        <v>472</v>
      </c>
      <c r="I91">
        <v>-8360</v>
      </c>
    </row>
    <row r="92" spans="1:9" x14ac:dyDescent="0.3">
      <c r="A92">
        <v>51571</v>
      </c>
      <c r="B92">
        <v>113</v>
      </c>
      <c r="C92" t="s">
        <v>99</v>
      </c>
      <c r="D92">
        <v>122</v>
      </c>
      <c r="E92" t="s">
        <v>23</v>
      </c>
      <c r="F92" s="20">
        <v>45665</v>
      </c>
      <c r="G92" t="s">
        <v>413</v>
      </c>
      <c r="H92" t="s">
        <v>473</v>
      </c>
      <c r="I92">
        <v>-3580</v>
      </c>
    </row>
    <row r="93" spans="1:9" x14ac:dyDescent="0.3">
      <c r="A93">
        <v>51572</v>
      </c>
      <c r="B93">
        <v>113</v>
      </c>
      <c r="C93" t="s">
        <v>99</v>
      </c>
      <c r="D93">
        <v>122</v>
      </c>
      <c r="E93" t="s">
        <v>23</v>
      </c>
      <c r="F93" s="20">
        <v>45665</v>
      </c>
      <c r="G93" t="s">
        <v>413</v>
      </c>
      <c r="H93" t="s">
        <v>474</v>
      </c>
      <c r="I93">
        <v>-1809</v>
      </c>
    </row>
    <row r="94" spans="1:9" x14ac:dyDescent="0.3">
      <c r="A94">
        <v>51573</v>
      </c>
      <c r="B94">
        <v>113</v>
      </c>
      <c r="C94" t="s">
        <v>99</v>
      </c>
      <c r="D94">
        <v>122</v>
      </c>
      <c r="E94" t="s">
        <v>23</v>
      </c>
      <c r="F94" s="20">
        <v>45665</v>
      </c>
      <c r="G94" t="s">
        <v>413</v>
      </c>
      <c r="H94" t="s">
        <v>475</v>
      </c>
      <c r="I94">
        <v>-2400</v>
      </c>
    </row>
    <row r="95" spans="1:9" x14ac:dyDescent="0.3">
      <c r="A95">
        <v>51574</v>
      </c>
      <c r="B95">
        <v>113</v>
      </c>
      <c r="C95" t="s">
        <v>99</v>
      </c>
      <c r="D95">
        <v>122</v>
      </c>
      <c r="E95" t="s">
        <v>23</v>
      </c>
      <c r="F95" s="20">
        <v>45665</v>
      </c>
      <c r="G95" t="s">
        <v>413</v>
      </c>
      <c r="H95" t="s">
        <v>476</v>
      </c>
      <c r="I95">
        <v>-3850</v>
      </c>
    </row>
    <row r="96" spans="1:9" x14ac:dyDescent="0.3">
      <c r="A96">
        <v>51575</v>
      </c>
      <c r="B96">
        <v>113</v>
      </c>
      <c r="C96" t="s">
        <v>99</v>
      </c>
      <c r="D96">
        <v>122</v>
      </c>
      <c r="E96" t="s">
        <v>23</v>
      </c>
      <c r="F96" s="20">
        <v>45665</v>
      </c>
      <c r="G96" t="s">
        <v>413</v>
      </c>
      <c r="H96" t="s">
        <v>477</v>
      </c>
      <c r="I96">
        <v>-1450</v>
      </c>
    </row>
    <row r="97" spans="1:9" x14ac:dyDescent="0.3">
      <c r="A97">
        <v>51576</v>
      </c>
      <c r="B97">
        <v>113</v>
      </c>
      <c r="C97" t="s">
        <v>99</v>
      </c>
      <c r="D97">
        <v>122</v>
      </c>
      <c r="E97" t="s">
        <v>23</v>
      </c>
      <c r="F97" s="20">
        <v>45665</v>
      </c>
      <c r="G97" t="s">
        <v>413</v>
      </c>
      <c r="H97" t="s">
        <v>478</v>
      </c>
      <c r="I97">
        <v>-7200</v>
      </c>
    </row>
    <row r="98" spans="1:9" x14ac:dyDescent="0.3">
      <c r="A98">
        <v>51577</v>
      </c>
      <c r="B98">
        <v>113</v>
      </c>
      <c r="C98" t="s">
        <v>99</v>
      </c>
      <c r="D98">
        <v>122</v>
      </c>
      <c r="E98" t="s">
        <v>23</v>
      </c>
      <c r="F98" s="20">
        <v>45665</v>
      </c>
      <c r="G98" t="s">
        <v>413</v>
      </c>
      <c r="H98" t="s">
        <v>479</v>
      </c>
      <c r="I98">
        <v>-6000</v>
      </c>
    </row>
    <row r="99" spans="1:9" x14ac:dyDescent="0.3">
      <c r="A99">
        <v>51578</v>
      </c>
      <c r="B99">
        <v>113</v>
      </c>
      <c r="C99" t="s">
        <v>99</v>
      </c>
      <c r="D99">
        <v>122</v>
      </c>
      <c r="E99" t="s">
        <v>23</v>
      </c>
      <c r="F99" s="20">
        <v>45665</v>
      </c>
      <c r="G99" t="s">
        <v>413</v>
      </c>
      <c r="H99" t="s">
        <v>480</v>
      </c>
      <c r="I99">
        <v>-5000</v>
      </c>
    </row>
    <row r="100" spans="1:9" x14ac:dyDescent="0.3">
      <c r="A100">
        <v>51579</v>
      </c>
      <c r="B100">
        <v>113</v>
      </c>
      <c r="C100" t="s">
        <v>99</v>
      </c>
      <c r="D100">
        <v>122</v>
      </c>
      <c r="E100" t="s">
        <v>23</v>
      </c>
      <c r="F100" s="20">
        <v>45665</v>
      </c>
      <c r="G100" t="s">
        <v>413</v>
      </c>
      <c r="H100" t="s">
        <v>455</v>
      </c>
      <c r="I100">
        <v>-697.07</v>
      </c>
    </row>
    <row r="101" spans="1:9" x14ac:dyDescent="0.3">
      <c r="A101">
        <v>51580</v>
      </c>
      <c r="B101">
        <v>113</v>
      </c>
      <c r="C101" t="s">
        <v>99</v>
      </c>
      <c r="D101">
        <v>122</v>
      </c>
      <c r="E101" t="s">
        <v>23</v>
      </c>
      <c r="F101" s="20">
        <v>45665</v>
      </c>
      <c r="G101" t="s">
        <v>413</v>
      </c>
      <c r="H101" t="s">
        <v>481</v>
      </c>
      <c r="I101">
        <v>-5700</v>
      </c>
    </row>
    <row r="102" spans="1:9" x14ac:dyDescent="0.3">
      <c r="A102">
        <v>51581</v>
      </c>
      <c r="B102">
        <v>113</v>
      </c>
      <c r="C102" t="s">
        <v>99</v>
      </c>
      <c r="D102">
        <v>122</v>
      </c>
      <c r="E102" t="s">
        <v>23</v>
      </c>
      <c r="F102" s="20">
        <v>45665</v>
      </c>
      <c r="G102" t="s">
        <v>413</v>
      </c>
      <c r="H102" t="s">
        <v>449</v>
      </c>
      <c r="I102">
        <v>-15000</v>
      </c>
    </row>
    <row r="103" spans="1:9" x14ac:dyDescent="0.3">
      <c r="A103">
        <v>51582</v>
      </c>
      <c r="B103">
        <v>113</v>
      </c>
      <c r="C103" t="s">
        <v>99</v>
      </c>
      <c r="D103">
        <v>122</v>
      </c>
      <c r="E103" t="s">
        <v>23</v>
      </c>
      <c r="F103" s="20">
        <v>45665</v>
      </c>
      <c r="G103" t="s">
        <v>413</v>
      </c>
      <c r="H103" t="s">
        <v>482</v>
      </c>
      <c r="I103">
        <v>-646.5</v>
      </c>
    </row>
    <row r="104" spans="1:9" x14ac:dyDescent="0.3">
      <c r="A104">
        <v>51583</v>
      </c>
      <c r="B104">
        <v>113</v>
      </c>
      <c r="C104" t="s">
        <v>99</v>
      </c>
      <c r="D104">
        <v>122</v>
      </c>
      <c r="E104" t="s">
        <v>23</v>
      </c>
      <c r="F104" s="20">
        <v>45665</v>
      </c>
      <c r="G104" t="s">
        <v>413</v>
      </c>
      <c r="H104" t="s">
        <v>482</v>
      </c>
      <c r="I104">
        <v>-162.88</v>
      </c>
    </row>
    <row r="105" spans="1:9" x14ac:dyDescent="0.3">
      <c r="A105">
        <v>51584</v>
      </c>
      <c r="B105">
        <v>113</v>
      </c>
      <c r="C105" t="s">
        <v>99</v>
      </c>
      <c r="D105">
        <v>122</v>
      </c>
      <c r="E105" t="s">
        <v>23</v>
      </c>
      <c r="F105" s="20">
        <v>45665</v>
      </c>
      <c r="G105" t="s">
        <v>413</v>
      </c>
      <c r="H105" t="s">
        <v>483</v>
      </c>
      <c r="I105">
        <v>-544.44000000000005</v>
      </c>
    </row>
    <row r="106" spans="1:9" x14ac:dyDescent="0.3">
      <c r="A106">
        <v>51585</v>
      </c>
      <c r="B106">
        <v>113</v>
      </c>
      <c r="C106" t="s">
        <v>99</v>
      </c>
      <c r="D106">
        <v>122</v>
      </c>
      <c r="E106" t="s">
        <v>23</v>
      </c>
      <c r="F106" s="20">
        <v>45665</v>
      </c>
      <c r="G106" t="s">
        <v>413</v>
      </c>
      <c r="H106" t="s">
        <v>419</v>
      </c>
      <c r="I106">
        <v>-394.5</v>
      </c>
    </row>
    <row r="107" spans="1:9" x14ac:dyDescent="0.3">
      <c r="A107">
        <v>51586</v>
      </c>
      <c r="B107">
        <v>113</v>
      </c>
      <c r="C107" t="s">
        <v>99</v>
      </c>
      <c r="D107">
        <v>122</v>
      </c>
      <c r="E107" t="s">
        <v>23</v>
      </c>
      <c r="F107" s="20">
        <v>45665</v>
      </c>
      <c r="G107" t="s">
        <v>413</v>
      </c>
      <c r="H107" t="s">
        <v>425</v>
      </c>
      <c r="I107">
        <v>-778</v>
      </c>
    </row>
    <row r="108" spans="1:9" x14ac:dyDescent="0.3">
      <c r="A108">
        <v>51587</v>
      </c>
      <c r="B108">
        <v>113</v>
      </c>
      <c r="C108" t="s">
        <v>99</v>
      </c>
      <c r="D108">
        <v>122</v>
      </c>
      <c r="E108" t="s">
        <v>23</v>
      </c>
      <c r="F108" s="20">
        <v>45665</v>
      </c>
      <c r="G108" t="s">
        <v>413</v>
      </c>
      <c r="H108" t="s">
        <v>440</v>
      </c>
      <c r="I108">
        <v>-1511.23</v>
      </c>
    </row>
    <row r="109" spans="1:9" x14ac:dyDescent="0.3">
      <c r="A109">
        <v>51588</v>
      </c>
      <c r="B109">
        <v>113</v>
      </c>
      <c r="C109" t="s">
        <v>99</v>
      </c>
      <c r="D109">
        <v>122</v>
      </c>
      <c r="E109" t="s">
        <v>23</v>
      </c>
      <c r="F109" s="20">
        <v>45665</v>
      </c>
      <c r="G109" t="s">
        <v>413</v>
      </c>
      <c r="H109" t="s">
        <v>418</v>
      </c>
      <c r="I109">
        <v>-799.55</v>
      </c>
    </row>
    <row r="110" spans="1:9" x14ac:dyDescent="0.3">
      <c r="A110">
        <v>51589</v>
      </c>
      <c r="B110">
        <v>113</v>
      </c>
      <c r="C110" t="s">
        <v>99</v>
      </c>
      <c r="D110">
        <v>122</v>
      </c>
      <c r="E110" t="s">
        <v>23</v>
      </c>
      <c r="F110" s="20">
        <v>45665</v>
      </c>
      <c r="G110" t="s">
        <v>413</v>
      </c>
      <c r="H110" t="s">
        <v>484</v>
      </c>
      <c r="I110">
        <v>-924.53</v>
      </c>
    </row>
    <row r="111" spans="1:9" x14ac:dyDescent="0.3">
      <c r="A111">
        <v>51590</v>
      </c>
      <c r="B111">
        <v>113</v>
      </c>
      <c r="C111" t="s">
        <v>99</v>
      </c>
      <c r="D111">
        <v>122</v>
      </c>
      <c r="E111" t="s">
        <v>23</v>
      </c>
      <c r="F111" s="20">
        <v>45665</v>
      </c>
      <c r="G111" t="s">
        <v>413</v>
      </c>
      <c r="H111" t="s">
        <v>415</v>
      </c>
      <c r="I111">
        <v>-1345.68</v>
      </c>
    </row>
    <row r="112" spans="1:9" x14ac:dyDescent="0.3">
      <c r="A112">
        <v>51591</v>
      </c>
      <c r="B112">
        <v>113</v>
      </c>
      <c r="C112" t="s">
        <v>99</v>
      </c>
      <c r="D112">
        <v>122</v>
      </c>
      <c r="E112" t="s">
        <v>23</v>
      </c>
      <c r="F112" s="20">
        <v>45665</v>
      </c>
      <c r="G112" t="s">
        <v>413</v>
      </c>
      <c r="H112" t="s">
        <v>485</v>
      </c>
      <c r="I112">
        <v>-8434.24</v>
      </c>
    </row>
    <row r="113" spans="1:9" x14ac:dyDescent="0.3">
      <c r="A113">
        <v>51592</v>
      </c>
      <c r="B113">
        <v>113</v>
      </c>
      <c r="C113" t="s">
        <v>99</v>
      </c>
      <c r="D113">
        <v>122</v>
      </c>
      <c r="E113" t="s">
        <v>23</v>
      </c>
      <c r="F113" s="20">
        <v>45665</v>
      </c>
      <c r="G113" t="s">
        <v>413</v>
      </c>
      <c r="H113" t="s">
        <v>418</v>
      </c>
      <c r="I113">
        <v>-1142.21</v>
      </c>
    </row>
    <row r="114" spans="1:9" x14ac:dyDescent="0.3">
      <c r="A114">
        <v>51593</v>
      </c>
      <c r="B114">
        <v>113</v>
      </c>
      <c r="C114" t="s">
        <v>99</v>
      </c>
      <c r="D114">
        <v>122</v>
      </c>
      <c r="E114" t="s">
        <v>23</v>
      </c>
      <c r="F114" s="20">
        <v>45665</v>
      </c>
      <c r="G114" t="s">
        <v>413</v>
      </c>
      <c r="H114" t="s">
        <v>486</v>
      </c>
      <c r="I114">
        <v>-195</v>
      </c>
    </row>
    <row r="115" spans="1:9" x14ac:dyDescent="0.3">
      <c r="A115">
        <v>51594</v>
      </c>
      <c r="B115">
        <v>113</v>
      </c>
      <c r="C115" t="s">
        <v>99</v>
      </c>
      <c r="D115">
        <v>122</v>
      </c>
      <c r="E115" t="s">
        <v>23</v>
      </c>
      <c r="F115" s="20">
        <v>45665</v>
      </c>
      <c r="G115" t="s">
        <v>413</v>
      </c>
      <c r="H115" t="s">
        <v>487</v>
      </c>
      <c r="I115">
        <v>-1398</v>
      </c>
    </row>
    <row r="116" spans="1:9" x14ac:dyDescent="0.3">
      <c r="A116">
        <v>51595</v>
      </c>
      <c r="B116">
        <v>113</v>
      </c>
      <c r="C116" t="s">
        <v>99</v>
      </c>
      <c r="D116">
        <v>122</v>
      </c>
      <c r="E116" t="s">
        <v>23</v>
      </c>
      <c r="F116" s="20">
        <v>45665</v>
      </c>
      <c r="G116" t="s">
        <v>413</v>
      </c>
      <c r="H116" t="s">
        <v>488</v>
      </c>
      <c r="I116">
        <v>-1125</v>
      </c>
    </row>
    <row r="117" spans="1:9" x14ac:dyDescent="0.3">
      <c r="A117">
        <v>51596</v>
      </c>
      <c r="B117">
        <v>113</v>
      </c>
      <c r="C117" t="s">
        <v>99</v>
      </c>
      <c r="D117">
        <v>122</v>
      </c>
      <c r="E117" t="s">
        <v>23</v>
      </c>
      <c r="F117" s="20">
        <v>45665</v>
      </c>
      <c r="G117" t="s">
        <v>413</v>
      </c>
      <c r="H117" t="s">
        <v>489</v>
      </c>
      <c r="I117">
        <v>-1250</v>
      </c>
    </row>
    <row r="118" spans="1:9" x14ac:dyDescent="0.3">
      <c r="A118">
        <v>51597</v>
      </c>
      <c r="B118">
        <v>113</v>
      </c>
      <c r="C118" t="s">
        <v>99</v>
      </c>
      <c r="D118">
        <v>122</v>
      </c>
      <c r="E118" t="s">
        <v>23</v>
      </c>
      <c r="F118" s="20">
        <v>45665</v>
      </c>
      <c r="G118" t="s">
        <v>413</v>
      </c>
      <c r="H118" t="s">
        <v>490</v>
      </c>
      <c r="I118">
        <v>-1450</v>
      </c>
    </row>
    <row r="119" spans="1:9" x14ac:dyDescent="0.3">
      <c r="A119">
        <v>51598</v>
      </c>
      <c r="B119">
        <v>113</v>
      </c>
      <c r="C119" t="s">
        <v>99</v>
      </c>
      <c r="D119">
        <v>122</v>
      </c>
      <c r="E119" t="s">
        <v>23</v>
      </c>
      <c r="F119" s="20">
        <v>45665</v>
      </c>
      <c r="G119" t="s">
        <v>413</v>
      </c>
      <c r="H119" t="s">
        <v>491</v>
      </c>
      <c r="I119">
        <v>-6690</v>
      </c>
    </row>
    <row r="120" spans="1:9" x14ac:dyDescent="0.3">
      <c r="A120">
        <v>51599</v>
      </c>
      <c r="B120">
        <v>113</v>
      </c>
      <c r="C120" t="s">
        <v>99</v>
      </c>
      <c r="D120">
        <v>122</v>
      </c>
      <c r="E120" t="s">
        <v>23</v>
      </c>
      <c r="F120" s="20">
        <v>45665</v>
      </c>
      <c r="G120" t="s">
        <v>413</v>
      </c>
      <c r="H120" t="s">
        <v>492</v>
      </c>
      <c r="I120">
        <v>-12.3</v>
      </c>
    </row>
    <row r="121" spans="1:9" x14ac:dyDescent="0.3">
      <c r="A121">
        <v>51600</v>
      </c>
      <c r="B121">
        <v>113</v>
      </c>
      <c r="C121" t="s">
        <v>99</v>
      </c>
      <c r="D121">
        <v>122</v>
      </c>
      <c r="E121" t="s">
        <v>23</v>
      </c>
      <c r="F121" s="20">
        <v>45665</v>
      </c>
      <c r="G121" t="s">
        <v>413</v>
      </c>
      <c r="H121" t="s">
        <v>492</v>
      </c>
      <c r="I121">
        <v>-12.3</v>
      </c>
    </row>
    <row r="122" spans="1:9" x14ac:dyDescent="0.3">
      <c r="A122">
        <v>51601</v>
      </c>
      <c r="B122">
        <v>113</v>
      </c>
      <c r="C122" t="s">
        <v>99</v>
      </c>
      <c r="D122">
        <v>122</v>
      </c>
      <c r="E122" t="s">
        <v>23</v>
      </c>
      <c r="F122" s="20">
        <v>45665</v>
      </c>
      <c r="G122" t="s">
        <v>413</v>
      </c>
      <c r="H122" t="s">
        <v>492</v>
      </c>
      <c r="I122">
        <v>-12.3</v>
      </c>
    </row>
    <row r="123" spans="1:9" x14ac:dyDescent="0.3">
      <c r="A123">
        <v>51602</v>
      </c>
      <c r="B123">
        <v>113</v>
      </c>
      <c r="C123" t="s">
        <v>99</v>
      </c>
      <c r="D123">
        <v>122</v>
      </c>
      <c r="E123" t="s">
        <v>23</v>
      </c>
      <c r="F123" s="20">
        <v>45665</v>
      </c>
      <c r="G123" t="s">
        <v>413</v>
      </c>
      <c r="H123" t="s">
        <v>492</v>
      </c>
      <c r="I123">
        <v>-12.3</v>
      </c>
    </row>
    <row r="124" spans="1:9" x14ac:dyDescent="0.3">
      <c r="A124">
        <v>51603</v>
      </c>
      <c r="B124">
        <v>113</v>
      </c>
      <c r="C124" t="s">
        <v>99</v>
      </c>
      <c r="D124">
        <v>122</v>
      </c>
      <c r="E124" t="s">
        <v>23</v>
      </c>
      <c r="F124" s="20">
        <v>45665</v>
      </c>
      <c r="G124" t="s">
        <v>413</v>
      </c>
      <c r="H124" t="s">
        <v>492</v>
      </c>
      <c r="I124">
        <v>-12.3</v>
      </c>
    </row>
    <row r="125" spans="1:9" x14ac:dyDescent="0.3">
      <c r="A125">
        <v>51604</v>
      </c>
      <c r="B125">
        <v>113</v>
      </c>
      <c r="C125" t="s">
        <v>99</v>
      </c>
      <c r="D125">
        <v>122</v>
      </c>
      <c r="E125" t="s">
        <v>23</v>
      </c>
      <c r="F125" s="20">
        <v>45665</v>
      </c>
      <c r="G125" t="s">
        <v>413</v>
      </c>
      <c r="H125" t="s">
        <v>492</v>
      </c>
      <c r="I125">
        <v>-12.3</v>
      </c>
    </row>
    <row r="126" spans="1:9" x14ac:dyDescent="0.3">
      <c r="A126">
        <v>51605</v>
      </c>
      <c r="B126">
        <v>113</v>
      </c>
      <c r="C126" t="s">
        <v>99</v>
      </c>
      <c r="D126">
        <v>122</v>
      </c>
      <c r="E126" t="s">
        <v>23</v>
      </c>
      <c r="F126" s="20">
        <v>45665</v>
      </c>
      <c r="G126" t="s">
        <v>413</v>
      </c>
      <c r="H126" t="s">
        <v>492</v>
      </c>
      <c r="I126">
        <v>-12.3</v>
      </c>
    </row>
    <row r="127" spans="1:9" x14ac:dyDescent="0.3">
      <c r="A127">
        <v>51606</v>
      </c>
      <c r="B127">
        <v>113</v>
      </c>
      <c r="C127" t="s">
        <v>99</v>
      </c>
      <c r="D127">
        <v>122</v>
      </c>
      <c r="E127" t="s">
        <v>23</v>
      </c>
      <c r="F127" s="20">
        <v>45665</v>
      </c>
      <c r="G127" t="s">
        <v>413</v>
      </c>
      <c r="H127" t="s">
        <v>492</v>
      </c>
      <c r="I127">
        <v>-12.3</v>
      </c>
    </row>
    <row r="128" spans="1:9" x14ac:dyDescent="0.3">
      <c r="A128">
        <v>51607</v>
      </c>
      <c r="B128">
        <v>113</v>
      </c>
      <c r="C128" t="s">
        <v>99</v>
      </c>
      <c r="D128">
        <v>122</v>
      </c>
      <c r="E128" t="s">
        <v>23</v>
      </c>
      <c r="F128" s="20">
        <v>45665</v>
      </c>
      <c r="G128" t="s">
        <v>413</v>
      </c>
      <c r="H128" t="s">
        <v>492</v>
      </c>
      <c r="I128">
        <v>-12.3</v>
      </c>
    </row>
    <row r="129" spans="1:9" x14ac:dyDescent="0.3">
      <c r="A129">
        <v>51608</v>
      </c>
      <c r="B129">
        <v>113</v>
      </c>
      <c r="C129" t="s">
        <v>99</v>
      </c>
      <c r="D129">
        <v>122</v>
      </c>
      <c r="E129" t="s">
        <v>23</v>
      </c>
      <c r="F129" s="20">
        <v>45665</v>
      </c>
      <c r="G129" t="s">
        <v>413</v>
      </c>
      <c r="H129" t="s">
        <v>492</v>
      </c>
      <c r="I129">
        <v>-12.3</v>
      </c>
    </row>
    <row r="130" spans="1:9" x14ac:dyDescent="0.3">
      <c r="A130">
        <v>51609</v>
      </c>
      <c r="B130">
        <v>113</v>
      </c>
      <c r="C130" t="s">
        <v>99</v>
      </c>
      <c r="D130">
        <v>122</v>
      </c>
      <c r="E130" t="s">
        <v>23</v>
      </c>
      <c r="F130" s="20">
        <v>45665</v>
      </c>
      <c r="G130" t="s">
        <v>413</v>
      </c>
      <c r="H130" t="s">
        <v>492</v>
      </c>
      <c r="I130">
        <v>-12.3</v>
      </c>
    </row>
    <row r="131" spans="1:9" x14ac:dyDescent="0.3">
      <c r="A131">
        <v>51610</v>
      </c>
      <c r="B131">
        <v>113</v>
      </c>
      <c r="C131" t="s">
        <v>99</v>
      </c>
      <c r="D131">
        <v>122</v>
      </c>
      <c r="E131" t="s">
        <v>23</v>
      </c>
      <c r="F131" s="20">
        <v>45665</v>
      </c>
      <c r="G131" t="s">
        <v>413</v>
      </c>
      <c r="H131" t="s">
        <v>492</v>
      </c>
      <c r="I131">
        <v>-12.3</v>
      </c>
    </row>
    <row r="132" spans="1:9" x14ac:dyDescent="0.3">
      <c r="A132">
        <v>51611</v>
      </c>
      <c r="B132">
        <v>113</v>
      </c>
      <c r="C132" t="s">
        <v>99</v>
      </c>
      <c r="D132">
        <v>122</v>
      </c>
      <c r="E132" t="s">
        <v>23</v>
      </c>
      <c r="F132" s="20">
        <v>45665</v>
      </c>
      <c r="G132" t="s">
        <v>413</v>
      </c>
      <c r="H132" t="s">
        <v>492</v>
      </c>
      <c r="I132">
        <v>-12.3</v>
      </c>
    </row>
    <row r="133" spans="1:9" x14ac:dyDescent="0.3">
      <c r="A133">
        <v>51612</v>
      </c>
      <c r="B133">
        <v>113</v>
      </c>
      <c r="C133" t="s">
        <v>99</v>
      </c>
      <c r="D133">
        <v>122</v>
      </c>
      <c r="E133" t="s">
        <v>23</v>
      </c>
      <c r="F133" s="20">
        <v>45665</v>
      </c>
      <c r="G133" t="s">
        <v>413</v>
      </c>
      <c r="H133" t="s">
        <v>492</v>
      </c>
      <c r="I133">
        <v>-12.3</v>
      </c>
    </row>
    <row r="134" spans="1:9" x14ac:dyDescent="0.3">
      <c r="A134">
        <v>51613</v>
      </c>
      <c r="B134">
        <v>113</v>
      </c>
      <c r="C134" t="s">
        <v>99</v>
      </c>
      <c r="D134">
        <v>122</v>
      </c>
      <c r="E134" t="s">
        <v>23</v>
      </c>
      <c r="F134" s="20">
        <v>45665</v>
      </c>
      <c r="G134" t="s">
        <v>413</v>
      </c>
      <c r="H134" t="s">
        <v>492</v>
      </c>
      <c r="I134">
        <v>-12.3</v>
      </c>
    </row>
    <row r="135" spans="1:9" x14ac:dyDescent="0.3">
      <c r="A135">
        <v>51614</v>
      </c>
      <c r="B135">
        <v>113</v>
      </c>
      <c r="C135" t="s">
        <v>99</v>
      </c>
      <c r="D135">
        <v>122</v>
      </c>
      <c r="E135" t="s">
        <v>23</v>
      </c>
      <c r="F135" s="20">
        <v>45665</v>
      </c>
      <c r="G135" t="s">
        <v>413</v>
      </c>
      <c r="H135" t="s">
        <v>492</v>
      </c>
      <c r="I135">
        <v>-12.3</v>
      </c>
    </row>
    <row r="136" spans="1:9" x14ac:dyDescent="0.3">
      <c r="A136">
        <v>51615</v>
      </c>
      <c r="B136">
        <v>113</v>
      </c>
      <c r="C136" t="s">
        <v>99</v>
      </c>
      <c r="D136">
        <v>122</v>
      </c>
      <c r="E136" t="s">
        <v>23</v>
      </c>
      <c r="F136" s="20">
        <v>45665</v>
      </c>
      <c r="G136" t="s">
        <v>413</v>
      </c>
      <c r="H136" t="s">
        <v>492</v>
      </c>
      <c r="I136">
        <v>-12.3</v>
      </c>
    </row>
    <row r="137" spans="1:9" x14ac:dyDescent="0.3">
      <c r="A137">
        <v>51616</v>
      </c>
      <c r="B137">
        <v>113</v>
      </c>
      <c r="C137" t="s">
        <v>99</v>
      </c>
      <c r="D137">
        <v>122</v>
      </c>
      <c r="E137" t="s">
        <v>23</v>
      </c>
      <c r="F137" s="20">
        <v>45665</v>
      </c>
      <c r="G137" t="s">
        <v>413</v>
      </c>
      <c r="H137" t="s">
        <v>492</v>
      </c>
      <c r="I137">
        <v>-12.3</v>
      </c>
    </row>
    <row r="138" spans="1:9" x14ac:dyDescent="0.3">
      <c r="A138">
        <v>51617</v>
      </c>
      <c r="B138">
        <v>113</v>
      </c>
      <c r="C138" t="s">
        <v>99</v>
      </c>
      <c r="D138">
        <v>122</v>
      </c>
      <c r="E138" t="s">
        <v>23</v>
      </c>
      <c r="F138" s="20">
        <v>45665</v>
      </c>
      <c r="G138" t="s">
        <v>413</v>
      </c>
      <c r="H138" t="s">
        <v>492</v>
      </c>
      <c r="I138">
        <v>-12.3</v>
      </c>
    </row>
    <row r="139" spans="1:9" x14ac:dyDescent="0.3">
      <c r="A139">
        <v>51618</v>
      </c>
      <c r="B139">
        <v>113</v>
      </c>
      <c r="C139" t="s">
        <v>99</v>
      </c>
      <c r="D139">
        <v>122</v>
      </c>
      <c r="E139" t="s">
        <v>23</v>
      </c>
      <c r="F139" s="20">
        <v>45665</v>
      </c>
      <c r="G139" t="s">
        <v>413</v>
      </c>
      <c r="H139" t="s">
        <v>493</v>
      </c>
      <c r="I139">
        <v>-50</v>
      </c>
    </row>
    <row r="140" spans="1:9" x14ac:dyDescent="0.3">
      <c r="A140">
        <v>51548</v>
      </c>
      <c r="B140">
        <v>113</v>
      </c>
      <c r="C140" t="s">
        <v>99</v>
      </c>
      <c r="D140">
        <v>122</v>
      </c>
      <c r="E140" t="s">
        <v>23</v>
      </c>
      <c r="F140" s="20">
        <v>45664</v>
      </c>
      <c r="G140" t="s">
        <v>405</v>
      </c>
      <c r="H140" t="s">
        <v>409</v>
      </c>
      <c r="I140">
        <v>195.19</v>
      </c>
    </row>
    <row r="141" spans="1:9" x14ac:dyDescent="0.3">
      <c r="A141">
        <v>51549</v>
      </c>
      <c r="B141">
        <v>113</v>
      </c>
      <c r="C141" t="s">
        <v>99</v>
      </c>
      <c r="D141">
        <v>122</v>
      </c>
      <c r="E141" t="s">
        <v>23</v>
      </c>
      <c r="F141" s="20">
        <v>45664</v>
      </c>
      <c r="G141" t="s">
        <v>413</v>
      </c>
      <c r="H141" t="s">
        <v>494</v>
      </c>
      <c r="I141">
        <v>-180000</v>
      </c>
    </row>
    <row r="142" spans="1:9" x14ac:dyDescent="0.3">
      <c r="A142">
        <v>51528</v>
      </c>
      <c r="B142">
        <v>113</v>
      </c>
      <c r="C142" t="s">
        <v>99</v>
      </c>
      <c r="D142">
        <v>122</v>
      </c>
      <c r="E142" t="s">
        <v>23</v>
      </c>
      <c r="F142" s="20">
        <v>45663</v>
      </c>
      <c r="G142" t="s">
        <v>405</v>
      </c>
      <c r="H142" t="s">
        <v>430</v>
      </c>
      <c r="I142">
        <v>734.07</v>
      </c>
    </row>
    <row r="143" spans="1:9" x14ac:dyDescent="0.3">
      <c r="A143">
        <v>51529</v>
      </c>
      <c r="B143">
        <v>113</v>
      </c>
      <c r="C143" t="s">
        <v>99</v>
      </c>
      <c r="D143">
        <v>122</v>
      </c>
      <c r="E143" t="s">
        <v>23</v>
      </c>
      <c r="F143" s="20">
        <v>45663</v>
      </c>
      <c r="G143" t="s">
        <v>405</v>
      </c>
      <c r="H143" t="s">
        <v>495</v>
      </c>
      <c r="I143">
        <v>300000</v>
      </c>
    </row>
    <row r="144" spans="1:9" x14ac:dyDescent="0.3">
      <c r="A144">
        <v>51530</v>
      </c>
      <c r="B144">
        <v>113</v>
      </c>
      <c r="C144" t="s">
        <v>99</v>
      </c>
      <c r="D144">
        <v>122</v>
      </c>
      <c r="E144" t="s">
        <v>23</v>
      </c>
      <c r="F144" s="20">
        <v>45663</v>
      </c>
      <c r="G144" t="s">
        <v>405</v>
      </c>
      <c r="H144" t="s">
        <v>409</v>
      </c>
      <c r="I144">
        <v>842.05</v>
      </c>
    </row>
    <row r="145" spans="1:9" x14ac:dyDescent="0.3">
      <c r="A145">
        <v>51531</v>
      </c>
      <c r="B145">
        <v>113</v>
      </c>
      <c r="C145" t="s">
        <v>99</v>
      </c>
      <c r="D145">
        <v>122</v>
      </c>
      <c r="E145" t="s">
        <v>23</v>
      </c>
      <c r="F145" s="20">
        <v>45663</v>
      </c>
      <c r="G145" t="s">
        <v>405</v>
      </c>
      <c r="H145" t="s">
        <v>496</v>
      </c>
      <c r="I145">
        <v>147088.9</v>
      </c>
    </row>
    <row r="146" spans="1:9" x14ac:dyDescent="0.3">
      <c r="A146">
        <v>51532</v>
      </c>
      <c r="B146">
        <v>113</v>
      </c>
      <c r="C146" t="s">
        <v>99</v>
      </c>
      <c r="D146">
        <v>122</v>
      </c>
      <c r="E146" t="s">
        <v>23</v>
      </c>
      <c r="F146" s="20">
        <v>45663</v>
      </c>
      <c r="G146" t="s">
        <v>405</v>
      </c>
      <c r="H146" t="s">
        <v>497</v>
      </c>
      <c r="I146">
        <v>28.8</v>
      </c>
    </row>
    <row r="147" spans="1:9" x14ac:dyDescent="0.3">
      <c r="A147">
        <v>51533</v>
      </c>
      <c r="B147">
        <v>113</v>
      </c>
      <c r="C147" t="s">
        <v>99</v>
      </c>
      <c r="D147">
        <v>122</v>
      </c>
      <c r="E147" t="s">
        <v>23</v>
      </c>
      <c r="F147" s="20">
        <v>45663</v>
      </c>
      <c r="G147" t="s">
        <v>413</v>
      </c>
      <c r="H147" t="s">
        <v>498</v>
      </c>
      <c r="I147">
        <v>-79539.73</v>
      </c>
    </row>
    <row r="148" spans="1:9" x14ac:dyDescent="0.3">
      <c r="A148">
        <v>51534</v>
      </c>
      <c r="B148">
        <v>113</v>
      </c>
      <c r="C148" t="s">
        <v>99</v>
      </c>
      <c r="D148">
        <v>122</v>
      </c>
      <c r="E148" t="s">
        <v>23</v>
      </c>
      <c r="F148" s="20">
        <v>45663</v>
      </c>
      <c r="G148" t="s">
        <v>413</v>
      </c>
      <c r="H148" t="s">
        <v>499</v>
      </c>
      <c r="I148">
        <v>-2877.25</v>
      </c>
    </row>
    <row r="149" spans="1:9" x14ac:dyDescent="0.3">
      <c r="A149">
        <v>51535</v>
      </c>
      <c r="B149">
        <v>113</v>
      </c>
      <c r="C149" t="s">
        <v>99</v>
      </c>
      <c r="D149">
        <v>122</v>
      </c>
      <c r="E149" t="s">
        <v>23</v>
      </c>
      <c r="F149" s="20">
        <v>45663</v>
      </c>
      <c r="G149" t="s">
        <v>413</v>
      </c>
      <c r="H149" t="s">
        <v>500</v>
      </c>
      <c r="I149">
        <v>-6279.85</v>
      </c>
    </row>
    <row r="150" spans="1:9" x14ac:dyDescent="0.3">
      <c r="A150">
        <v>51536</v>
      </c>
      <c r="B150">
        <v>113</v>
      </c>
      <c r="C150" t="s">
        <v>99</v>
      </c>
      <c r="D150">
        <v>122</v>
      </c>
      <c r="E150" t="s">
        <v>23</v>
      </c>
      <c r="F150" s="20">
        <v>45663</v>
      </c>
      <c r="G150" t="s">
        <v>413</v>
      </c>
      <c r="H150" t="s">
        <v>501</v>
      </c>
      <c r="I150">
        <v>-2743.3</v>
      </c>
    </row>
    <row r="151" spans="1:9" x14ac:dyDescent="0.3">
      <c r="A151">
        <v>51537</v>
      </c>
      <c r="B151">
        <v>113</v>
      </c>
      <c r="C151" t="s">
        <v>99</v>
      </c>
      <c r="D151">
        <v>122</v>
      </c>
      <c r="E151" t="s">
        <v>23</v>
      </c>
      <c r="F151" s="20">
        <v>45663</v>
      </c>
      <c r="G151" t="s">
        <v>413</v>
      </c>
      <c r="H151" t="s">
        <v>502</v>
      </c>
      <c r="I151">
        <v>-483</v>
      </c>
    </row>
    <row r="152" spans="1:9" x14ac:dyDescent="0.3">
      <c r="A152">
        <v>51538</v>
      </c>
      <c r="B152">
        <v>113</v>
      </c>
      <c r="C152" t="s">
        <v>99</v>
      </c>
      <c r="D152">
        <v>122</v>
      </c>
      <c r="E152" t="s">
        <v>23</v>
      </c>
      <c r="F152" s="20">
        <v>45663</v>
      </c>
      <c r="G152" t="s">
        <v>413</v>
      </c>
      <c r="H152" t="s">
        <v>425</v>
      </c>
      <c r="I152">
        <v>-198</v>
      </c>
    </row>
    <row r="153" spans="1:9" x14ac:dyDescent="0.3">
      <c r="A153">
        <v>51539</v>
      </c>
      <c r="B153">
        <v>113</v>
      </c>
      <c r="C153" t="s">
        <v>99</v>
      </c>
      <c r="D153">
        <v>122</v>
      </c>
      <c r="E153" t="s">
        <v>23</v>
      </c>
      <c r="F153" s="20">
        <v>45663</v>
      </c>
      <c r="G153" t="s">
        <v>413</v>
      </c>
      <c r="H153" t="s">
        <v>503</v>
      </c>
      <c r="I153">
        <v>-816.96</v>
      </c>
    </row>
    <row r="154" spans="1:9" x14ac:dyDescent="0.3">
      <c r="A154">
        <v>51540</v>
      </c>
      <c r="B154">
        <v>113</v>
      </c>
      <c r="C154" t="s">
        <v>99</v>
      </c>
      <c r="D154">
        <v>122</v>
      </c>
      <c r="E154" t="s">
        <v>23</v>
      </c>
      <c r="F154" s="20">
        <v>45663</v>
      </c>
      <c r="G154" t="s">
        <v>413</v>
      </c>
      <c r="H154" t="s">
        <v>420</v>
      </c>
      <c r="I154">
        <v>-2446.81</v>
      </c>
    </row>
    <row r="155" spans="1:9" x14ac:dyDescent="0.3">
      <c r="A155">
        <v>51541</v>
      </c>
      <c r="B155">
        <v>113</v>
      </c>
      <c r="C155" t="s">
        <v>99</v>
      </c>
      <c r="D155">
        <v>122</v>
      </c>
      <c r="E155" t="s">
        <v>23</v>
      </c>
      <c r="F155" s="20">
        <v>45663</v>
      </c>
      <c r="G155" t="s">
        <v>413</v>
      </c>
      <c r="H155" t="s">
        <v>420</v>
      </c>
      <c r="I155">
        <v>-3442.54</v>
      </c>
    </row>
    <row r="156" spans="1:9" x14ac:dyDescent="0.3">
      <c r="A156">
        <v>51542</v>
      </c>
      <c r="B156">
        <v>113</v>
      </c>
      <c r="C156" t="s">
        <v>99</v>
      </c>
      <c r="D156">
        <v>122</v>
      </c>
      <c r="E156" t="s">
        <v>23</v>
      </c>
      <c r="F156" s="20">
        <v>45663</v>
      </c>
      <c r="G156" t="s">
        <v>413</v>
      </c>
      <c r="H156" t="s">
        <v>420</v>
      </c>
      <c r="I156">
        <v>-3659.4</v>
      </c>
    </row>
    <row r="157" spans="1:9" x14ac:dyDescent="0.3">
      <c r="A157">
        <v>51543</v>
      </c>
      <c r="B157">
        <v>113</v>
      </c>
      <c r="C157" t="s">
        <v>99</v>
      </c>
      <c r="D157">
        <v>122</v>
      </c>
      <c r="E157" t="s">
        <v>23</v>
      </c>
      <c r="F157" s="20">
        <v>45663</v>
      </c>
      <c r="G157" t="s">
        <v>413</v>
      </c>
      <c r="H157" t="s">
        <v>443</v>
      </c>
      <c r="I157">
        <v>-4289.8900000000003</v>
      </c>
    </row>
    <row r="158" spans="1:9" x14ac:dyDescent="0.3">
      <c r="A158">
        <v>51544</v>
      </c>
      <c r="B158">
        <v>113</v>
      </c>
      <c r="C158" t="s">
        <v>99</v>
      </c>
      <c r="D158">
        <v>122</v>
      </c>
      <c r="E158" t="s">
        <v>23</v>
      </c>
      <c r="F158" s="20">
        <v>45663</v>
      </c>
      <c r="G158" t="s">
        <v>413</v>
      </c>
      <c r="H158" t="s">
        <v>441</v>
      </c>
      <c r="I158">
        <v>-494</v>
      </c>
    </row>
    <row r="159" spans="1:9" x14ac:dyDescent="0.3">
      <c r="A159">
        <v>51545</v>
      </c>
      <c r="B159">
        <v>113</v>
      </c>
      <c r="C159" t="s">
        <v>99</v>
      </c>
      <c r="D159">
        <v>122</v>
      </c>
      <c r="E159" t="s">
        <v>23</v>
      </c>
      <c r="F159" s="20">
        <v>45663</v>
      </c>
      <c r="G159" t="s">
        <v>413</v>
      </c>
      <c r="H159" t="s">
        <v>504</v>
      </c>
      <c r="I159">
        <v>-535.11</v>
      </c>
    </row>
    <row r="160" spans="1:9" x14ac:dyDescent="0.3">
      <c r="A160">
        <v>51546</v>
      </c>
      <c r="B160">
        <v>113</v>
      </c>
      <c r="C160" t="s">
        <v>99</v>
      </c>
      <c r="D160">
        <v>122</v>
      </c>
      <c r="E160" t="s">
        <v>23</v>
      </c>
      <c r="F160" s="20">
        <v>45663</v>
      </c>
      <c r="G160" t="s">
        <v>413</v>
      </c>
      <c r="H160" t="s">
        <v>505</v>
      </c>
      <c r="I160">
        <v>-66.5</v>
      </c>
    </row>
    <row r="161" spans="1:9" x14ac:dyDescent="0.3">
      <c r="A161">
        <v>51524</v>
      </c>
      <c r="B161">
        <v>113</v>
      </c>
      <c r="C161" t="s">
        <v>99</v>
      </c>
      <c r="D161">
        <v>122</v>
      </c>
      <c r="E161" t="s">
        <v>23</v>
      </c>
      <c r="F161" s="20">
        <v>45660</v>
      </c>
      <c r="G161" t="s">
        <v>405</v>
      </c>
      <c r="H161" t="s">
        <v>408</v>
      </c>
      <c r="I161">
        <v>2391.96</v>
      </c>
    </row>
    <row r="162" spans="1:9" x14ac:dyDescent="0.3">
      <c r="A162">
        <v>51525</v>
      </c>
      <c r="B162">
        <v>113</v>
      </c>
      <c r="C162" t="s">
        <v>99</v>
      </c>
      <c r="D162">
        <v>122</v>
      </c>
      <c r="E162" t="s">
        <v>23</v>
      </c>
      <c r="F162" s="20">
        <v>45660</v>
      </c>
      <c r="G162" t="s">
        <v>405</v>
      </c>
      <c r="H162" t="s">
        <v>409</v>
      </c>
      <c r="I162">
        <v>341.41</v>
      </c>
    </row>
    <row r="163" spans="1:9" x14ac:dyDescent="0.3">
      <c r="A163">
        <v>51526</v>
      </c>
      <c r="B163">
        <v>113</v>
      </c>
      <c r="C163" t="s">
        <v>99</v>
      </c>
      <c r="D163">
        <v>122</v>
      </c>
      <c r="E163" t="s">
        <v>23</v>
      </c>
      <c r="F163" s="20">
        <v>45660</v>
      </c>
      <c r="G163" t="s">
        <v>405</v>
      </c>
      <c r="H163" t="s">
        <v>506</v>
      </c>
      <c r="I163">
        <v>86.4</v>
      </c>
    </row>
    <row r="164" spans="1:9" x14ac:dyDescent="0.3">
      <c r="A164">
        <v>51495</v>
      </c>
      <c r="B164">
        <v>113</v>
      </c>
      <c r="C164" t="s">
        <v>99</v>
      </c>
      <c r="D164">
        <v>122</v>
      </c>
      <c r="E164" t="s">
        <v>23</v>
      </c>
      <c r="F164" s="20">
        <v>45659</v>
      </c>
      <c r="G164" t="s">
        <v>405</v>
      </c>
      <c r="H164" t="s">
        <v>409</v>
      </c>
      <c r="I164">
        <v>868.21</v>
      </c>
    </row>
    <row r="165" spans="1:9" x14ac:dyDescent="0.3">
      <c r="A165">
        <v>51496</v>
      </c>
      <c r="B165">
        <v>113</v>
      </c>
      <c r="C165" t="s">
        <v>99</v>
      </c>
      <c r="D165">
        <v>122</v>
      </c>
      <c r="E165" t="s">
        <v>23</v>
      </c>
      <c r="F165" s="20">
        <v>45659</v>
      </c>
      <c r="G165" t="s">
        <v>413</v>
      </c>
      <c r="H165" t="s">
        <v>507</v>
      </c>
      <c r="I165">
        <v>-108.92</v>
      </c>
    </row>
    <row r="166" spans="1:9" x14ac:dyDescent="0.3">
      <c r="A166">
        <v>51497</v>
      </c>
      <c r="B166">
        <v>113</v>
      </c>
      <c r="C166" t="s">
        <v>99</v>
      </c>
      <c r="D166">
        <v>122</v>
      </c>
      <c r="E166" t="s">
        <v>23</v>
      </c>
      <c r="F166" s="20">
        <v>45659</v>
      </c>
      <c r="G166" t="s">
        <v>413</v>
      </c>
      <c r="H166" t="s">
        <v>508</v>
      </c>
      <c r="I166">
        <v>-7293.52</v>
      </c>
    </row>
    <row r="167" spans="1:9" x14ac:dyDescent="0.3">
      <c r="A167">
        <v>51498</v>
      </c>
      <c r="B167">
        <v>113</v>
      </c>
      <c r="C167" t="s">
        <v>99</v>
      </c>
      <c r="D167">
        <v>122</v>
      </c>
      <c r="E167" t="s">
        <v>23</v>
      </c>
      <c r="F167" s="20">
        <v>45659</v>
      </c>
      <c r="G167" t="s">
        <v>413</v>
      </c>
      <c r="H167" t="s">
        <v>509</v>
      </c>
      <c r="I167">
        <v>-10000</v>
      </c>
    </row>
    <row r="168" spans="1:9" x14ac:dyDescent="0.3">
      <c r="A168">
        <v>51499</v>
      </c>
      <c r="B168">
        <v>113</v>
      </c>
      <c r="C168" t="s">
        <v>99</v>
      </c>
      <c r="D168">
        <v>122</v>
      </c>
      <c r="E168" t="s">
        <v>23</v>
      </c>
      <c r="F168" s="20">
        <v>45659</v>
      </c>
      <c r="G168" t="s">
        <v>413</v>
      </c>
      <c r="H168" t="s">
        <v>510</v>
      </c>
      <c r="I168">
        <v>-1950</v>
      </c>
    </row>
    <row r="169" spans="1:9" x14ac:dyDescent="0.3">
      <c r="A169">
        <v>51500</v>
      </c>
      <c r="B169">
        <v>113</v>
      </c>
      <c r="C169" t="s">
        <v>99</v>
      </c>
      <c r="D169">
        <v>122</v>
      </c>
      <c r="E169" t="s">
        <v>23</v>
      </c>
      <c r="F169" s="20">
        <v>45659</v>
      </c>
      <c r="G169" t="s">
        <v>413</v>
      </c>
      <c r="H169" t="s">
        <v>511</v>
      </c>
      <c r="I169">
        <v>-7470.93</v>
      </c>
    </row>
    <row r="170" spans="1:9" x14ac:dyDescent="0.3">
      <c r="A170">
        <v>51501</v>
      </c>
      <c r="B170">
        <v>113</v>
      </c>
      <c r="C170" t="s">
        <v>99</v>
      </c>
      <c r="D170">
        <v>122</v>
      </c>
      <c r="E170" t="s">
        <v>23</v>
      </c>
      <c r="F170" s="20">
        <v>45659</v>
      </c>
      <c r="G170" t="s">
        <v>413</v>
      </c>
      <c r="H170" t="s">
        <v>512</v>
      </c>
      <c r="I170">
        <v>-483.58</v>
      </c>
    </row>
    <row r="171" spans="1:9" x14ac:dyDescent="0.3">
      <c r="A171">
        <v>51502</v>
      </c>
      <c r="B171">
        <v>113</v>
      </c>
      <c r="C171" t="s">
        <v>99</v>
      </c>
      <c r="D171">
        <v>122</v>
      </c>
      <c r="E171" t="s">
        <v>23</v>
      </c>
      <c r="F171" s="20">
        <v>45659</v>
      </c>
      <c r="G171" t="s">
        <v>413</v>
      </c>
      <c r="H171" t="s">
        <v>512</v>
      </c>
      <c r="I171">
        <v>-3532.96</v>
      </c>
    </row>
    <row r="172" spans="1:9" x14ac:dyDescent="0.3">
      <c r="A172">
        <v>51503</v>
      </c>
      <c r="B172">
        <v>113</v>
      </c>
      <c r="C172" t="s">
        <v>99</v>
      </c>
      <c r="D172">
        <v>122</v>
      </c>
      <c r="E172" t="s">
        <v>23</v>
      </c>
      <c r="F172" s="20">
        <v>45659</v>
      </c>
      <c r="G172" t="s">
        <v>413</v>
      </c>
      <c r="H172" t="s">
        <v>416</v>
      </c>
      <c r="I172">
        <v>-3299.23</v>
      </c>
    </row>
    <row r="173" spans="1:9" x14ac:dyDescent="0.3">
      <c r="A173">
        <v>51504</v>
      </c>
      <c r="B173">
        <v>113</v>
      </c>
      <c r="C173" t="s">
        <v>99</v>
      </c>
      <c r="D173">
        <v>122</v>
      </c>
      <c r="E173" t="s">
        <v>23</v>
      </c>
      <c r="F173" s="20">
        <v>45659</v>
      </c>
      <c r="G173" t="s">
        <v>413</v>
      </c>
      <c r="H173" t="s">
        <v>513</v>
      </c>
      <c r="I173">
        <v>-1376.99</v>
      </c>
    </row>
    <row r="174" spans="1:9" x14ac:dyDescent="0.3">
      <c r="A174">
        <v>51505</v>
      </c>
      <c r="B174">
        <v>113</v>
      </c>
      <c r="C174" t="s">
        <v>99</v>
      </c>
      <c r="D174">
        <v>122</v>
      </c>
      <c r="E174" t="s">
        <v>23</v>
      </c>
      <c r="F174" s="20">
        <v>45659</v>
      </c>
      <c r="G174" t="s">
        <v>413</v>
      </c>
      <c r="H174" t="s">
        <v>514</v>
      </c>
      <c r="I174">
        <v>-2114.4499999999998</v>
      </c>
    </row>
    <row r="175" spans="1:9" x14ac:dyDescent="0.3">
      <c r="A175">
        <v>51506</v>
      </c>
      <c r="B175">
        <v>113</v>
      </c>
      <c r="C175" t="s">
        <v>99</v>
      </c>
      <c r="D175">
        <v>122</v>
      </c>
      <c r="E175" t="s">
        <v>23</v>
      </c>
      <c r="F175" s="20">
        <v>45659</v>
      </c>
      <c r="G175" t="s">
        <v>413</v>
      </c>
      <c r="H175" t="s">
        <v>504</v>
      </c>
      <c r="I175">
        <v>-1212.8</v>
      </c>
    </row>
    <row r="176" spans="1:9" x14ac:dyDescent="0.3">
      <c r="A176">
        <v>51507</v>
      </c>
      <c r="B176">
        <v>113</v>
      </c>
      <c r="C176" t="s">
        <v>99</v>
      </c>
      <c r="D176">
        <v>122</v>
      </c>
      <c r="E176" t="s">
        <v>23</v>
      </c>
      <c r="F176" s="20">
        <v>45659</v>
      </c>
      <c r="G176" t="s">
        <v>413</v>
      </c>
      <c r="H176" t="s">
        <v>515</v>
      </c>
      <c r="I176">
        <v>-487.78</v>
      </c>
    </row>
    <row r="177" spans="1:9" x14ac:dyDescent="0.3">
      <c r="A177">
        <v>51508</v>
      </c>
      <c r="B177">
        <v>113</v>
      </c>
      <c r="C177" t="s">
        <v>99</v>
      </c>
      <c r="D177">
        <v>122</v>
      </c>
      <c r="E177" t="s">
        <v>23</v>
      </c>
      <c r="F177" s="20">
        <v>45659</v>
      </c>
      <c r="G177" t="s">
        <v>413</v>
      </c>
      <c r="H177" t="s">
        <v>516</v>
      </c>
      <c r="I177">
        <v>-90</v>
      </c>
    </row>
    <row r="178" spans="1:9" x14ac:dyDescent="0.3">
      <c r="A178">
        <v>51509</v>
      </c>
      <c r="B178">
        <v>113</v>
      </c>
      <c r="C178" t="s">
        <v>99</v>
      </c>
      <c r="D178">
        <v>122</v>
      </c>
      <c r="E178" t="s">
        <v>23</v>
      </c>
      <c r="F178" s="20">
        <v>45659</v>
      </c>
      <c r="G178" t="s">
        <v>413</v>
      </c>
      <c r="H178" t="s">
        <v>516</v>
      </c>
      <c r="I178">
        <v>-551.5</v>
      </c>
    </row>
    <row r="179" spans="1:9" x14ac:dyDescent="0.3">
      <c r="A179">
        <v>51510</v>
      </c>
      <c r="B179">
        <v>113</v>
      </c>
      <c r="C179" t="s">
        <v>99</v>
      </c>
      <c r="D179">
        <v>122</v>
      </c>
      <c r="E179" t="s">
        <v>23</v>
      </c>
      <c r="F179" s="20">
        <v>45659</v>
      </c>
      <c r="G179" t="s">
        <v>413</v>
      </c>
      <c r="H179" t="s">
        <v>517</v>
      </c>
      <c r="I179">
        <v>-274.06</v>
      </c>
    </row>
    <row r="180" spans="1:9" x14ac:dyDescent="0.3">
      <c r="A180">
        <v>51511</v>
      </c>
      <c r="B180">
        <v>113</v>
      </c>
      <c r="C180" t="s">
        <v>99</v>
      </c>
      <c r="D180">
        <v>122</v>
      </c>
      <c r="E180" t="s">
        <v>23</v>
      </c>
      <c r="F180" s="20">
        <v>45659</v>
      </c>
      <c r="G180" t="s">
        <v>413</v>
      </c>
      <c r="H180" t="s">
        <v>518</v>
      </c>
      <c r="I180">
        <v>-900</v>
      </c>
    </row>
    <row r="181" spans="1:9" x14ac:dyDescent="0.3">
      <c r="A181">
        <v>51512</v>
      </c>
      <c r="B181">
        <v>113</v>
      </c>
      <c r="C181" t="s">
        <v>99</v>
      </c>
      <c r="D181">
        <v>122</v>
      </c>
      <c r="E181" t="s">
        <v>23</v>
      </c>
      <c r="F181" s="20">
        <v>45659</v>
      </c>
      <c r="G181" t="s">
        <v>413</v>
      </c>
      <c r="H181" t="s">
        <v>519</v>
      </c>
      <c r="I181">
        <v>-782.4</v>
      </c>
    </row>
    <row r="182" spans="1:9" x14ac:dyDescent="0.3">
      <c r="A182">
        <v>51513</v>
      </c>
      <c r="B182">
        <v>113</v>
      </c>
      <c r="C182" t="s">
        <v>99</v>
      </c>
      <c r="D182">
        <v>122</v>
      </c>
      <c r="E182" t="s">
        <v>23</v>
      </c>
      <c r="F182" s="20">
        <v>45659</v>
      </c>
      <c r="G182" t="s">
        <v>413</v>
      </c>
      <c r="H182" t="s">
        <v>520</v>
      </c>
      <c r="I182">
        <v>-1154.02</v>
      </c>
    </row>
    <row r="183" spans="1:9" x14ac:dyDescent="0.3">
      <c r="A183">
        <v>51514</v>
      </c>
      <c r="B183">
        <v>113</v>
      </c>
      <c r="C183" t="s">
        <v>99</v>
      </c>
      <c r="D183">
        <v>122</v>
      </c>
      <c r="E183" t="s">
        <v>23</v>
      </c>
      <c r="F183" s="20">
        <v>45659</v>
      </c>
      <c r="G183" t="s">
        <v>413</v>
      </c>
      <c r="H183" t="s">
        <v>484</v>
      </c>
      <c r="I183">
        <v>-341.75</v>
      </c>
    </row>
    <row r="184" spans="1:9" x14ac:dyDescent="0.3">
      <c r="A184">
        <v>51515</v>
      </c>
      <c r="B184">
        <v>113</v>
      </c>
      <c r="C184" t="s">
        <v>99</v>
      </c>
      <c r="D184">
        <v>122</v>
      </c>
      <c r="E184" t="s">
        <v>23</v>
      </c>
      <c r="F184" s="20">
        <v>45659</v>
      </c>
      <c r="G184" t="s">
        <v>413</v>
      </c>
      <c r="H184" t="s">
        <v>419</v>
      </c>
      <c r="I184">
        <v>-394.5</v>
      </c>
    </row>
    <row r="185" spans="1:9" x14ac:dyDescent="0.3">
      <c r="A185">
        <v>51516</v>
      </c>
      <c r="B185">
        <v>113</v>
      </c>
      <c r="C185" t="s">
        <v>99</v>
      </c>
      <c r="D185">
        <v>122</v>
      </c>
      <c r="E185" t="s">
        <v>23</v>
      </c>
      <c r="F185" s="20">
        <v>45659</v>
      </c>
      <c r="G185" t="s">
        <v>413</v>
      </c>
      <c r="H185" t="s">
        <v>418</v>
      </c>
      <c r="I185">
        <v>-759.11</v>
      </c>
    </row>
    <row r="186" spans="1:9" x14ac:dyDescent="0.3">
      <c r="A186">
        <v>51517</v>
      </c>
      <c r="B186">
        <v>113</v>
      </c>
      <c r="C186" t="s">
        <v>99</v>
      </c>
      <c r="D186">
        <v>122</v>
      </c>
      <c r="E186" t="s">
        <v>23</v>
      </c>
      <c r="F186" s="20">
        <v>45659</v>
      </c>
      <c r="G186" t="s">
        <v>413</v>
      </c>
      <c r="H186" t="s">
        <v>482</v>
      </c>
      <c r="I186">
        <v>-776.65</v>
      </c>
    </row>
    <row r="187" spans="1:9" x14ac:dyDescent="0.3">
      <c r="A187">
        <v>51518</v>
      </c>
      <c r="B187">
        <v>113</v>
      </c>
      <c r="C187" t="s">
        <v>99</v>
      </c>
      <c r="D187">
        <v>122</v>
      </c>
      <c r="E187" t="s">
        <v>23</v>
      </c>
      <c r="F187" s="20">
        <v>45659</v>
      </c>
      <c r="G187" t="s">
        <v>413</v>
      </c>
      <c r="H187" t="s">
        <v>483</v>
      </c>
      <c r="I187">
        <v>-828.41</v>
      </c>
    </row>
    <row r="188" spans="1:9" x14ac:dyDescent="0.3">
      <c r="A188">
        <v>51519</v>
      </c>
      <c r="B188">
        <v>113</v>
      </c>
      <c r="C188" t="s">
        <v>99</v>
      </c>
      <c r="D188">
        <v>122</v>
      </c>
      <c r="E188" t="s">
        <v>23</v>
      </c>
      <c r="F188" s="20">
        <v>45659</v>
      </c>
      <c r="G188" t="s">
        <v>413</v>
      </c>
      <c r="H188" t="s">
        <v>418</v>
      </c>
      <c r="I188">
        <v>-879.51</v>
      </c>
    </row>
    <row r="189" spans="1:9" x14ac:dyDescent="0.3">
      <c r="A189">
        <v>51520</v>
      </c>
      <c r="B189">
        <v>113</v>
      </c>
      <c r="C189" t="s">
        <v>99</v>
      </c>
      <c r="D189">
        <v>122</v>
      </c>
      <c r="E189" t="s">
        <v>23</v>
      </c>
      <c r="F189" s="20">
        <v>45659</v>
      </c>
      <c r="G189" t="s">
        <v>413</v>
      </c>
      <c r="H189" t="s">
        <v>521</v>
      </c>
      <c r="I189">
        <v>-1363.2</v>
      </c>
    </row>
    <row r="190" spans="1:9" x14ac:dyDescent="0.3">
      <c r="A190">
        <v>51521</v>
      </c>
      <c r="B190">
        <v>113</v>
      </c>
      <c r="C190" t="s">
        <v>99</v>
      </c>
      <c r="D190">
        <v>122</v>
      </c>
      <c r="E190" t="s">
        <v>23</v>
      </c>
      <c r="F190" s="20">
        <v>45659</v>
      </c>
      <c r="G190" t="s">
        <v>413</v>
      </c>
      <c r="H190" t="s">
        <v>422</v>
      </c>
      <c r="I190">
        <v>-3381.84</v>
      </c>
    </row>
    <row r="191" spans="1:9" x14ac:dyDescent="0.3">
      <c r="A191">
        <v>51522</v>
      </c>
      <c r="B191">
        <v>113</v>
      </c>
      <c r="C191" t="s">
        <v>99</v>
      </c>
      <c r="D191">
        <v>122</v>
      </c>
      <c r="E191" t="s">
        <v>23</v>
      </c>
      <c r="F191" s="20">
        <v>45659</v>
      </c>
      <c r="G191" t="s">
        <v>413</v>
      </c>
      <c r="H191" t="s">
        <v>427</v>
      </c>
      <c r="I191">
        <v>-3465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workbookViewId="0"/>
  </sheetViews>
  <sheetFormatPr defaultRowHeight="14.4" x14ac:dyDescent="0.3"/>
  <sheetData>
    <row r="1" spans="1:9" x14ac:dyDescent="0.3">
      <c r="A1" t="s">
        <v>522</v>
      </c>
      <c r="B1" t="s">
        <v>523</v>
      </c>
      <c r="C1" t="s">
        <v>524</v>
      </c>
      <c r="D1" t="s">
        <v>525</v>
      </c>
      <c r="E1" t="s">
        <v>526</v>
      </c>
      <c r="F1" t="s">
        <v>527</v>
      </c>
      <c r="G1" t="s">
        <v>528</v>
      </c>
      <c r="H1" t="s">
        <v>529</v>
      </c>
      <c r="I1" t="s">
        <v>530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orkbookViewId="0"/>
  </sheetViews>
  <sheetFormatPr defaultRowHeight="14.4" x14ac:dyDescent="0.3"/>
  <sheetData>
    <row r="1" spans="1:6" x14ac:dyDescent="0.3">
      <c r="A1" t="s">
        <v>531</v>
      </c>
      <c r="B1" t="s">
        <v>17</v>
      </c>
      <c r="C1" t="s">
        <v>18</v>
      </c>
      <c r="D1" t="s">
        <v>21</v>
      </c>
      <c r="E1" t="s">
        <v>22</v>
      </c>
      <c r="F1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2025-01-20T17:51:28Z</dcterms:modified>
</cp:coreProperties>
</file>