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6331B66B-E4AC-4E70-A356-5AB18564BF39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  <sheet name="df_bloqueios_judiciais" sheetId="11" r:id="rId11"/>
  </sheets>
  <definedNames>
    <definedName name="_xlnm._FilterDatabase" localSheetId="0" hidden="1">Conciliacao!$A$1:$P$1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" i="1"/>
  <c r="E3" i="1"/>
  <c r="F2" i="1"/>
  <c r="E2" i="1"/>
  <c r="A3" i="1"/>
  <c r="D3" i="1" s="1"/>
  <c r="O2" i="1"/>
  <c r="M2" i="1"/>
  <c r="J2" i="1"/>
  <c r="I2" i="1"/>
  <c r="G2" i="1"/>
  <c r="D2" i="1"/>
  <c r="C2" i="1"/>
  <c r="B2" i="1"/>
  <c r="N2" i="1" l="1"/>
  <c r="F3" i="1"/>
  <c r="O3" i="1"/>
  <c r="B3" i="1"/>
  <c r="C3" i="1"/>
  <c r="G3" i="1"/>
  <c r="H3" i="1" s="1"/>
  <c r="A4" i="1"/>
  <c r="M3" i="1"/>
  <c r="H2" i="1"/>
  <c r="J3" i="1"/>
  <c r="I3" i="1"/>
  <c r="P2" i="1" l="1"/>
  <c r="E4" i="1"/>
  <c r="F4" i="1"/>
  <c r="N3" i="1"/>
  <c r="P3" i="1" s="1"/>
  <c r="I4" i="1"/>
  <c r="D4" i="1"/>
  <c r="A5" i="1"/>
  <c r="B4" i="1"/>
  <c r="O4" i="1"/>
  <c r="M4" i="1"/>
  <c r="N4" i="1" s="1"/>
  <c r="J4" i="1"/>
  <c r="G4" i="1"/>
  <c r="H4" i="1" s="1"/>
  <c r="C4" i="1"/>
  <c r="F5" i="1" l="1"/>
  <c r="E5" i="1"/>
  <c r="P4" i="1"/>
  <c r="G5" i="1"/>
  <c r="D5" i="1"/>
  <c r="C5" i="1"/>
  <c r="A6" i="1"/>
  <c r="J5" i="1"/>
  <c r="M5" i="1"/>
  <c r="N5" i="1" s="1"/>
  <c r="I5" i="1"/>
  <c r="B5" i="1"/>
  <c r="O5" i="1"/>
  <c r="F6" i="1" l="1"/>
  <c r="E6" i="1"/>
  <c r="H5" i="1"/>
  <c r="P5" i="1" s="1"/>
  <c r="D6" i="1"/>
  <c r="C6" i="1"/>
  <c r="B6" i="1"/>
  <c r="A7" i="1"/>
  <c r="J6" i="1"/>
  <c r="I6" i="1"/>
  <c r="M6" i="1"/>
  <c r="N6" i="1" s="1"/>
  <c r="G6" i="1"/>
  <c r="H6" i="1" s="1"/>
  <c r="O6" i="1"/>
  <c r="F7" i="1" l="1"/>
  <c r="E7" i="1"/>
  <c r="P6" i="1"/>
  <c r="B7" i="1"/>
  <c r="C7" i="1"/>
  <c r="A8" i="1"/>
  <c r="G7" i="1"/>
  <c r="M7" i="1"/>
  <c r="J7" i="1"/>
  <c r="O7" i="1"/>
  <c r="I7" i="1"/>
  <c r="D7" i="1"/>
  <c r="F8" i="1" l="1"/>
  <c r="E8" i="1"/>
  <c r="N7" i="1"/>
  <c r="H7" i="1"/>
  <c r="A9" i="1"/>
  <c r="B8" i="1"/>
  <c r="O8" i="1"/>
  <c r="J8" i="1"/>
  <c r="G8" i="1"/>
  <c r="C8" i="1"/>
  <c r="M8" i="1"/>
  <c r="N8" i="1" s="1"/>
  <c r="I8" i="1"/>
  <c r="D8" i="1"/>
  <c r="F9" i="1" l="1"/>
  <c r="E9" i="1"/>
  <c r="P7" i="1"/>
  <c r="H8" i="1"/>
  <c r="P8" i="1" s="1"/>
  <c r="O9" i="1"/>
  <c r="I9" i="1"/>
  <c r="B9" i="1"/>
  <c r="A10" i="1"/>
  <c r="D9" i="1"/>
  <c r="C9" i="1"/>
  <c r="J9" i="1"/>
  <c r="G9" i="1"/>
  <c r="M9" i="1"/>
  <c r="F10" i="1" l="1"/>
  <c r="E10" i="1"/>
  <c r="N9" i="1"/>
  <c r="P9" i="1" s="1"/>
  <c r="H9" i="1"/>
  <c r="I10" i="1"/>
  <c r="O10" i="1"/>
  <c r="D10" i="1"/>
  <c r="C10" i="1"/>
  <c r="G10" i="1"/>
  <c r="M10" i="1"/>
  <c r="N10" i="1" s="1"/>
  <c r="J10" i="1"/>
  <c r="B10" i="1"/>
  <c r="A11" i="1"/>
  <c r="F11" i="1" l="1"/>
  <c r="E11" i="1"/>
  <c r="G11" i="1"/>
  <c r="H11" i="1" s="1"/>
  <c r="M11" i="1"/>
  <c r="O11" i="1"/>
  <c r="B11" i="1"/>
  <c r="A12" i="1"/>
  <c r="D11" i="1"/>
  <c r="J11" i="1"/>
  <c r="C11" i="1"/>
  <c r="I11" i="1"/>
  <c r="H10" i="1"/>
  <c r="P10" i="1" s="1"/>
  <c r="F12" i="1" l="1"/>
  <c r="E12" i="1"/>
  <c r="N11" i="1"/>
  <c r="P11" i="1" s="1"/>
  <c r="D12" i="1"/>
  <c r="M12" i="1"/>
  <c r="J12" i="1"/>
  <c r="I12" i="1"/>
  <c r="B12" i="1"/>
  <c r="A13" i="1"/>
  <c r="O12" i="1"/>
  <c r="G12" i="1"/>
  <c r="H12" i="1" s="1"/>
  <c r="C12" i="1"/>
  <c r="F13" i="1" l="1"/>
  <c r="E13" i="1"/>
  <c r="N12" i="1"/>
  <c r="P12" i="1" s="1"/>
  <c r="B13" i="1"/>
  <c r="J13" i="1"/>
  <c r="O13" i="1"/>
  <c r="I13" i="1"/>
  <c r="D13" i="1"/>
  <c r="A14" i="1"/>
  <c r="M13" i="1"/>
  <c r="N13" i="1" s="1"/>
  <c r="G13" i="1"/>
  <c r="C13" i="1"/>
  <c r="F14" i="1" l="1"/>
  <c r="E14" i="1"/>
  <c r="H13" i="1"/>
  <c r="P13" i="1" s="1"/>
  <c r="J14" i="1"/>
  <c r="I14" i="1"/>
  <c r="B14" i="1"/>
  <c r="A15" i="1"/>
  <c r="M14" i="1"/>
  <c r="G14" i="1"/>
  <c r="D14" i="1"/>
  <c r="C14" i="1"/>
  <c r="O14" i="1"/>
  <c r="F15" i="1" l="1"/>
  <c r="E15" i="1"/>
  <c r="H14" i="1"/>
  <c r="N14" i="1"/>
  <c r="I15" i="1"/>
  <c r="C15" i="1"/>
  <c r="B15" i="1"/>
  <c r="D15" i="1"/>
  <c r="A16" i="1"/>
  <c r="O15" i="1"/>
  <c r="M15" i="1"/>
  <c r="N15" i="1" s="1"/>
  <c r="G15" i="1"/>
  <c r="H15" i="1" s="1"/>
  <c r="J15" i="1"/>
  <c r="F16" i="1" l="1"/>
  <c r="E16" i="1"/>
  <c r="P14" i="1"/>
  <c r="P15" i="1"/>
  <c r="I16" i="1"/>
  <c r="G16" i="1"/>
  <c r="D16" i="1"/>
  <c r="C16" i="1"/>
  <c r="O16" i="1"/>
  <c r="A17" i="1"/>
  <c r="M16" i="1"/>
  <c r="N16" i="1" s="1"/>
  <c r="B16" i="1"/>
  <c r="J16" i="1"/>
  <c r="E17" i="1" l="1"/>
  <c r="F17" i="1"/>
  <c r="H16" i="1"/>
  <c r="P16" i="1" s="1"/>
  <c r="G17" i="1"/>
  <c r="H17" i="1" s="1"/>
  <c r="I17" i="1"/>
  <c r="J17" i="1"/>
  <c r="B17" i="1"/>
  <c r="O17" i="1"/>
  <c r="M17" i="1"/>
  <c r="N17" i="1" s="1"/>
  <c r="P17" i="1" s="1"/>
  <c r="D17" i="1"/>
  <c r="C17" i="1"/>
  <c r="A18" i="1"/>
  <c r="E18" i="1" l="1"/>
  <c r="F18" i="1"/>
  <c r="D18" i="1"/>
  <c r="G18" i="1"/>
  <c r="H18" i="1" s="1"/>
  <c r="J18" i="1"/>
  <c r="M18" i="1"/>
  <c r="N18" i="1" s="1"/>
  <c r="I18" i="1"/>
  <c r="B18" i="1"/>
  <c r="C18" i="1"/>
  <c r="A19" i="1"/>
  <c r="O18" i="1"/>
  <c r="E19" i="1" l="1"/>
  <c r="F19" i="1"/>
  <c r="B19" i="1"/>
  <c r="D19" i="1"/>
  <c r="A20" i="1"/>
  <c r="O19" i="1"/>
  <c r="J19" i="1"/>
  <c r="M19" i="1"/>
  <c r="N19" i="1" s="1"/>
  <c r="G19" i="1"/>
  <c r="H19" i="1" s="1"/>
  <c r="C19" i="1"/>
  <c r="I19" i="1"/>
  <c r="P18" i="1"/>
  <c r="E20" i="1" l="1"/>
  <c r="F20" i="1"/>
  <c r="P19" i="1"/>
  <c r="D20" i="1"/>
  <c r="C20" i="1"/>
  <c r="M20" i="1"/>
  <c r="O20" i="1"/>
  <c r="A21" i="1"/>
  <c r="I20" i="1"/>
  <c r="G20" i="1"/>
  <c r="H20" i="1" s="1"/>
  <c r="B20" i="1"/>
  <c r="J20" i="1"/>
  <c r="F21" i="1" l="1"/>
  <c r="E21" i="1"/>
  <c r="N20" i="1"/>
  <c r="P20" i="1"/>
  <c r="C21" i="1"/>
  <c r="A22" i="1"/>
  <c r="B21" i="1"/>
  <c r="O21" i="1"/>
  <c r="D21" i="1"/>
  <c r="M21" i="1"/>
  <c r="N21" i="1" s="1"/>
  <c r="I21" i="1"/>
  <c r="J21" i="1"/>
  <c r="G21" i="1"/>
  <c r="H21" i="1" s="1"/>
  <c r="F22" i="1" l="1"/>
  <c r="E22" i="1"/>
  <c r="P21" i="1"/>
  <c r="I22" i="1"/>
  <c r="A23" i="1"/>
  <c r="B22" i="1"/>
  <c r="G22" i="1"/>
  <c r="C22" i="1"/>
  <c r="O22" i="1"/>
  <c r="J22" i="1"/>
  <c r="D22" i="1"/>
  <c r="M22" i="1"/>
  <c r="H22" i="1" l="1"/>
  <c r="F23" i="1"/>
  <c r="E23" i="1"/>
  <c r="N22" i="1"/>
  <c r="G23" i="1"/>
  <c r="A24" i="1"/>
  <c r="B23" i="1"/>
  <c r="M23" i="1"/>
  <c r="I23" i="1"/>
  <c r="O23" i="1"/>
  <c r="D23" i="1"/>
  <c r="C23" i="1"/>
  <c r="J23" i="1"/>
  <c r="P22" i="1" l="1"/>
  <c r="F24" i="1"/>
  <c r="E24" i="1"/>
  <c r="N23" i="1"/>
  <c r="H23" i="1"/>
  <c r="D24" i="1"/>
  <c r="A25" i="1"/>
  <c r="C24" i="1"/>
  <c r="G24" i="1"/>
  <c r="H24" i="1" s="1"/>
  <c r="O24" i="1"/>
  <c r="M24" i="1"/>
  <c r="N24" i="1" s="1"/>
  <c r="I24" i="1"/>
  <c r="B24" i="1"/>
  <c r="J24" i="1"/>
  <c r="E25" i="1" l="1"/>
  <c r="F25" i="1"/>
  <c r="P24" i="1"/>
  <c r="P23" i="1"/>
  <c r="B25" i="1"/>
  <c r="O25" i="1"/>
  <c r="C25" i="1"/>
  <c r="I25" i="1"/>
  <c r="D25" i="1"/>
  <c r="A26" i="1"/>
  <c r="G25" i="1"/>
  <c r="H25" i="1" s="1"/>
  <c r="M25" i="1"/>
  <c r="N25" i="1" s="1"/>
  <c r="J25" i="1"/>
  <c r="F26" i="1" l="1"/>
  <c r="E26" i="1"/>
  <c r="M26" i="1"/>
  <c r="C26" i="1"/>
  <c r="B26" i="1"/>
  <c r="G26" i="1"/>
  <c r="A27" i="1"/>
  <c r="D26" i="1"/>
  <c r="O26" i="1"/>
  <c r="J26" i="1"/>
  <c r="I26" i="1"/>
  <c r="P25" i="1"/>
  <c r="H26" i="1" l="1"/>
  <c r="F27" i="1"/>
  <c r="E27" i="1"/>
  <c r="N26" i="1"/>
  <c r="P26" i="1" s="1"/>
  <c r="J27" i="1"/>
  <c r="C27" i="1"/>
  <c r="B27" i="1"/>
  <c r="M27" i="1"/>
  <c r="G27" i="1"/>
  <c r="O27" i="1"/>
  <c r="A28" i="1"/>
  <c r="I27" i="1"/>
  <c r="D27" i="1"/>
  <c r="F28" i="1" l="1"/>
  <c r="E28" i="1"/>
  <c r="N27" i="1"/>
  <c r="H27" i="1"/>
  <c r="I28" i="1"/>
  <c r="C28" i="1"/>
  <c r="B28" i="1"/>
  <c r="A29" i="1"/>
  <c r="M28" i="1"/>
  <c r="N28" i="1" s="1"/>
  <c r="J28" i="1"/>
  <c r="G28" i="1"/>
  <c r="O28" i="1"/>
  <c r="D28" i="1"/>
  <c r="E29" i="1" l="1"/>
  <c r="F29" i="1"/>
  <c r="P27" i="1"/>
  <c r="H28" i="1"/>
  <c r="P28" i="1" s="1"/>
  <c r="G29" i="1"/>
  <c r="C29" i="1"/>
  <c r="B29" i="1"/>
  <c r="D29" i="1"/>
  <c r="A30" i="1"/>
  <c r="M29" i="1"/>
  <c r="N29" i="1" s="1"/>
  <c r="J29" i="1"/>
  <c r="I29" i="1"/>
  <c r="O29" i="1"/>
  <c r="E30" i="1" l="1"/>
  <c r="F30" i="1"/>
  <c r="H29" i="1"/>
  <c r="P29" i="1" s="1"/>
  <c r="D30" i="1"/>
  <c r="A31" i="1"/>
  <c r="C30" i="1"/>
  <c r="B30" i="1"/>
  <c r="I30" i="1"/>
  <c r="J30" i="1"/>
  <c r="M30" i="1"/>
  <c r="N30" i="1" s="1"/>
  <c r="O30" i="1"/>
  <c r="G30" i="1"/>
  <c r="H30" i="1" s="1"/>
  <c r="E31" i="1" l="1"/>
  <c r="F31" i="1"/>
  <c r="P30" i="1"/>
  <c r="B31" i="1"/>
  <c r="O31" i="1"/>
  <c r="D31" i="1"/>
  <c r="M31" i="1"/>
  <c r="N31" i="1" s="1"/>
  <c r="G31" i="1"/>
  <c r="H31" i="1" s="1"/>
  <c r="I31" i="1"/>
  <c r="C31" i="1"/>
  <c r="A32" i="1"/>
  <c r="J31" i="1"/>
  <c r="E32" i="1" l="1"/>
  <c r="F32" i="1"/>
  <c r="P31" i="1"/>
  <c r="M32" i="1"/>
  <c r="D32" i="1"/>
  <c r="C32" i="1"/>
  <c r="I32" i="1"/>
  <c r="G32" i="1"/>
  <c r="H32" i="1" s="1"/>
  <c r="B32" i="1"/>
  <c r="O32" i="1"/>
  <c r="A33" i="1"/>
  <c r="J32" i="1"/>
  <c r="F33" i="1" l="1"/>
  <c r="E33" i="1"/>
  <c r="N32" i="1"/>
  <c r="P32" i="1" s="1"/>
  <c r="J33" i="1"/>
  <c r="D33" i="1"/>
  <c r="C33" i="1"/>
  <c r="B33" i="1"/>
  <c r="A34" i="1"/>
  <c r="O33" i="1"/>
  <c r="I33" i="1"/>
  <c r="G33" i="1"/>
  <c r="H33" i="1" s="1"/>
  <c r="M33" i="1"/>
  <c r="N33" i="1" s="1"/>
  <c r="F34" i="1" l="1"/>
  <c r="E34" i="1"/>
  <c r="P33" i="1"/>
  <c r="I34" i="1"/>
  <c r="D34" i="1"/>
  <c r="B34" i="1"/>
  <c r="J34" i="1"/>
  <c r="C34" i="1"/>
  <c r="O34" i="1"/>
  <c r="M34" i="1"/>
  <c r="N34" i="1" s="1"/>
  <c r="A35" i="1"/>
  <c r="G34" i="1"/>
  <c r="H34" i="1" s="1"/>
  <c r="F35" i="1" l="1"/>
  <c r="E35" i="1"/>
  <c r="G35" i="1"/>
  <c r="D35" i="1"/>
  <c r="I35" i="1"/>
  <c r="O35" i="1"/>
  <c r="J35" i="1"/>
  <c r="A36" i="1"/>
  <c r="B35" i="1"/>
  <c r="M35" i="1"/>
  <c r="N35" i="1" s="1"/>
  <c r="C35" i="1"/>
  <c r="P34" i="1"/>
  <c r="F36" i="1" l="1"/>
  <c r="E36" i="1"/>
  <c r="H35" i="1"/>
  <c r="P35" i="1" s="1"/>
  <c r="D36" i="1"/>
  <c r="A37" i="1"/>
  <c r="C36" i="1"/>
  <c r="G36" i="1"/>
  <c r="O36" i="1"/>
  <c r="M36" i="1"/>
  <c r="I36" i="1"/>
  <c r="B36" i="1"/>
  <c r="J36" i="1"/>
  <c r="E37" i="1" l="1"/>
  <c r="F37" i="1"/>
  <c r="H36" i="1"/>
  <c r="N36" i="1"/>
  <c r="B37" i="1"/>
  <c r="O37" i="1"/>
  <c r="G37" i="1"/>
  <c r="D37" i="1"/>
  <c r="C37" i="1"/>
  <c r="M37" i="1"/>
  <c r="J37" i="1"/>
  <c r="I37" i="1"/>
  <c r="A38" i="1"/>
  <c r="N37" i="1" l="1"/>
  <c r="P37" i="1" s="1"/>
  <c r="H37" i="1"/>
  <c r="F38" i="1"/>
  <c r="E38" i="1"/>
  <c r="P36" i="1"/>
  <c r="M38" i="1"/>
  <c r="G38" i="1"/>
  <c r="H38" i="1" s="1"/>
  <c r="J38" i="1"/>
  <c r="I38" i="1"/>
  <c r="C38" i="1"/>
  <c r="B38" i="1"/>
  <c r="D38" i="1"/>
  <c r="A39" i="1"/>
  <c r="O38" i="1"/>
  <c r="F39" i="1" l="1"/>
  <c r="E39" i="1"/>
  <c r="N38" i="1"/>
  <c r="P38" i="1" s="1"/>
  <c r="J39" i="1"/>
  <c r="G39" i="1"/>
  <c r="B39" i="1"/>
  <c r="O39" i="1"/>
  <c r="I39" i="1"/>
  <c r="M39" i="1"/>
  <c r="N39" i="1" s="1"/>
  <c r="A40" i="1"/>
  <c r="D39" i="1"/>
  <c r="C39" i="1"/>
  <c r="F40" i="1" l="1"/>
  <c r="E40" i="1"/>
  <c r="H39" i="1"/>
  <c r="P39" i="1" s="1"/>
  <c r="I40" i="1"/>
  <c r="J40" i="1"/>
  <c r="G40" i="1"/>
  <c r="H40" i="1" s="1"/>
  <c r="D40" i="1"/>
  <c r="O40" i="1"/>
  <c r="A41" i="1"/>
  <c r="M40" i="1"/>
  <c r="N40" i="1" s="1"/>
  <c r="C40" i="1"/>
  <c r="B40" i="1"/>
  <c r="P40" i="1" l="1"/>
  <c r="E41" i="1"/>
  <c r="F41" i="1"/>
  <c r="G41" i="1"/>
  <c r="J41" i="1"/>
  <c r="I41" i="1"/>
  <c r="C41" i="1"/>
  <c r="B41" i="1"/>
  <c r="A42" i="1"/>
  <c r="M41" i="1"/>
  <c r="N41" i="1" s="1"/>
  <c r="D41" i="1"/>
  <c r="O41" i="1"/>
  <c r="E42" i="1" l="1"/>
  <c r="F42" i="1"/>
  <c r="H41" i="1"/>
  <c r="P41" i="1"/>
  <c r="D42" i="1"/>
  <c r="A43" i="1"/>
  <c r="C42" i="1"/>
  <c r="J42" i="1"/>
  <c r="I42" i="1"/>
  <c r="B42" i="1"/>
  <c r="G42" i="1"/>
  <c r="H42" i="1" s="1"/>
  <c r="O42" i="1"/>
  <c r="M42" i="1"/>
  <c r="N42" i="1" s="1"/>
  <c r="E43" i="1" l="1"/>
  <c r="F43" i="1"/>
  <c r="P42" i="1"/>
  <c r="B43" i="1"/>
  <c r="O43" i="1"/>
  <c r="J43" i="1"/>
  <c r="I43" i="1"/>
  <c r="A44" i="1"/>
  <c r="D43" i="1"/>
  <c r="M43" i="1"/>
  <c r="N43" i="1" s="1"/>
  <c r="G43" i="1"/>
  <c r="C43" i="1"/>
  <c r="E44" i="1" l="1"/>
  <c r="F44" i="1"/>
  <c r="H43" i="1"/>
  <c r="P43" i="1"/>
  <c r="M44" i="1"/>
  <c r="J44" i="1"/>
  <c r="I44" i="1"/>
  <c r="B44" i="1"/>
  <c r="A45" i="1"/>
  <c r="O44" i="1"/>
  <c r="D44" i="1"/>
  <c r="C44" i="1"/>
  <c r="G44" i="1"/>
  <c r="F45" i="1" l="1"/>
  <c r="E45" i="1"/>
  <c r="N44" i="1"/>
  <c r="J45" i="1"/>
  <c r="M45" i="1"/>
  <c r="N45" i="1" s="1"/>
  <c r="I45" i="1"/>
  <c r="D45" i="1"/>
  <c r="C45" i="1"/>
  <c r="O45" i="1"/>
  <c r="G45" i="1"/>
  <c r="H45" i="1" s="1"/>
  <c r="B45" i="1"/>
  <c r="A46" i="1"/>
  <c r="H44" i="1"/>
  <c r="P44" i="1" l="1"/>
  <c r="F46" i="1"/>
  <c r="E46" i="1"/>
  <c r="I46" i="1"/>
  <c r="M46" i="1"/>
  <c r="G46" i="1"/>
  <c r="H46" i="1" s="1"/>
  <c r="J46" i="1"/>
  <c r="C46" i="1"/>
  <c r="D46" i="1"/>
  <c r="O46" i="1"/>
  <c r="A47" i="1"/>
  <c r="B46" i="1"/>
  <c r="P45" i="1"/>
  <c r="E47" i="1" l="1"/>
  <c r="F47" i="1"/>
  <c r="N46" i="1"/>
  <c r="P46" i="1" s="1"/>
  <c r="G47" i="1"/>
  <c r="M47" i="1"/>
  <c r="A48" i="1"/>
  <c r="I47" i="1"/>
  <c r="O47" i="1"/>
  <c r="J47" i="1"/>
  <c r="D47" i="1"/>
  <c r="C47" i="1"/>
  <c r="B47" i="1"/>
  <c r="F48" i="1" l="1"/>
  <c r="E48" i="1"/>
  <c r="N47" i="1"/>
  <c r="H47" i="1"/>
  <c r="P47" i="1" s="1"/>
  <c r="D48" i="1"/>
  <c r="C48" i="1"/>
  <c r="M48" i="1"/>
  <c r="N48" i="1" s="1"/>
  <c r="A49" i="1"/>
  <c r="J48" i="1"/>
  <c r="I48" i="1"/>
  <c r="G48" i="1"/>
  <c r="H48" i="1" s="1"/>
  <c r="B48" i="1"/>
  <c r="O48" i="1"/>
  <c r="E49" i="1" l="1"/>
  <c r="F49" i="1"/>
  <c r="B49" i="1"/>
  <c r="D49" i="1"/>
  <c r="C49" i="1"/>
  <c r="O49" i="1"/>
  <c r="I49" i="1"/>
  <c r="J49" i="1"/>
  <c r="M49" i="1"/>
  <c r="N49" i="1" s="1"/>
  <c r="G49" i="1"/>
  <c r="H49" i="1" s="1"/>
  <c r="A50" i="1"/>
  <c r="P48" i="1"/>
  <c r="F50" i="1" l="1"/>
  <c r="E50" i="1"/>
  <c r="C50" i="1"/>
  <c r="A51" i="1"/>
  <c r="B50" i="1"/>
  <c r="O50" i="1"/>
  <c r="M50" i="1"/>
  <c r="I50" i="1"/>
  <c r="J50" i="1"/>
  <c r="D50" i="1"/>
  <c r="G50" i="1"/>
  <c r="H50" i="1" s="1"/>
  <c r="P49" i="1"/>
  <c r="F51" i="1" l="1"/>
  <c r="E51" i="1"/>
  <c r="N50" i="1"/>
  <c r="P50" i="1" s="1"/>
  <c r="J51" i="1"/>
  <c r="B51" i="1"/>
  <c r="A52" i="1"/>
  <c r="C51" i="1"/>
  <c r="M51" i="1"/>
  <c r="N51" i="1" s="1"/>
  <c r="G51" i="1"/>
  <c r="H51" i="1" s="1"/>
  <c r="D51" i="1"/>
  <c r="O51" i="1"/>
  <c r="I51" i="1"/>
  <c r="F52" i="1" l="1"/>
  <c r="E52" i="1"/>
  <c r="P51" i="1"/>
  <c r="I52" i="1"/>
  <c r="B52" i="1"/>
  <c r="A53" i="1"/>
  <c r="D52" i="1"/>
  <c r="J52" i="1"/>
  <c r="O52" i="1"/>
  <c r="M52" i="1"/>
  <c r="N52" i="1" s="1"/>
  <c r="G52" i="1"/>
  <c r="H52" i="1" s="1"/>
  <c r="C52" i="1"/>
  <c r="E53" i="1" l="1"/>
  <c r="F53" i="1"/>
  <c r="G53" i="1"/>
  <c r="H53" i="1" s="1"/>
  <c r="B53" i="1"/>
  <c r="A54" i="1"/>
  <c r="J53" i="1"/>
  <c r="I53" i="1"/>
  <c r="D53" i="1"/>
  <c r="M53" i="1"/>
  <c r="N53" i="1" s="1"/>
  <c r="O53" i="1"/>
  <c r="C53" i="1"/>
  <c r="P52" i="1"/>
  <c r="E54" i="1" l="1"/>
  <c r="F54" i="1"/>
  <c r="P53" i="1"/>
  <c r="D54" i="1"/>
  <c r="A55" i="1"/>
  <c r="C54" i="1"/>
  <c r="B54" i="1"/>
  <c r="M54" i="1"/>
  <c r="N54" i="1" s="1"/>
  <c r="O54" i="1"/>
  <c r="I54" i="1"/>
  <c r="J54" i="1"/>
  <c r="G54" i="1"/>
  <c r="H54" i="1" s="1"/>
  <c r="E55" i="1" l="1"/>
  <c r="F55" i="1"/>
  <c r="P54" i="1"/>
  <c r="B55" i="1"/>
  <c r="O55" i="1"/>
  <c r="D55" i="1"/>
  <c r="C55" i="1"/>
  <c r="A56" i="1"/>
  <c r="J55" i="1"/>
  <c r="G55" i="1"/>
  <c r="H55" i="1" s="1"/>
  <c r="M55" i="1"/>
  <c r="N55" i="1" s="1"/>
  <c r="I55" i="1"/>
  <c r="E56" i="1" l="1"/>
  <c r="F56" i="1"/>
  <c r="P55" i="1"/>
  <c r="M56" i="1"/>
  <c r="N56" i="1" s="1"/>
  <c r="D56" i="1"/>
  <c r="C56" i="1"/>
  <c r="G56" i="1"/>
  <c r="H56" i="1" s="1"/>
  <c r="O56" i="1"/>
  <c r="I56" i="1"/>
  <c r="B56" i="1"/>
  <c r="A57" i="1"/>
  <c r="J56" i="1"/>
  <c r="F57" i="1" l="1"/>
  <c r="E57" i="1"/>
  <c r="J57" i="1"/>
  <c r="D57" i="1"/>
  <c r="C57" i="1"/>
  <c r="B57" i="1"/>
  <c r="G57" i="1"/>
  <c r="H57" i="1" s="1"/>
  <c r="M57" i="1"/>
  <c r="N57" i="1" s="1"/>
  <c r="P57" i="1" s="1"/>
  <c r="A58" i="1"/>
  <c r="O57" i="1"/>
  <c r="I57" i="1"/>
  <c r="P56" i="1"/>
  <c r="E58" i="1" l="1"/>
  <c r="F58" i="1"/>
  <c r="I58" i="1"/>
  <c r="D58" i="1"/>
  <c r="C58" i="1"/>
  <c r="J58" i="1"/>
  <c r="G58" i="1"/>
  <c r="H58" i="1" s="1"/>
  <c r="O58" i="1"/>
  <c r="B58" i="1"/>
  <c r="A59" i="1"/>
  <c r="M58" i="1"/>
  <c r="N58" i="1" s="1"/>
  <c r="P58" i="1" s="1"/>
  <c r="F59" i="1" l="1"/>
  <c r="E59" i="1"/>
  <c r="G59" i="1"/>
  <c r="H59" i="1" s="1"/>
  <c r="D59" i="1"/>
  <c r="C59" i="1"/>
  <c r="M59" i="1"/>
  <c r="N59" i="1" s="1"/>
  <c r="B59" i="1"/>
  <c r="A60" i="1"/>
  <c r="O59" i="1"/>
  <c r="J59" i="1"/>
  <c r="I59" i="1"/>
  <c r="E60" i="1" l="1"/>
  <c r="F60" i="1"/>
  <c r="P59" i="1"/>
  <c r="D60" i="1"/>
  <c r="A61" i="1"/>
  <c r="C60" i="1"/>
  <c r="G60" i="1"/>
  <c r="O60" i="1"/>
  <c r="J60" i="1"/>
  <c r="I60" i="1"/>
  <c r="B60" i="1"/>
  <c r="M60" i="1"/>
  <c r="H60" i="1" l="1"/>
  <c r="F61" i="1"/>
  <c r="E61" i="1"/>
  <c r="N60" i="1"/>
  <c r="P60" i="1" s="1"/>
  <c r="B61" i="1"/>
  <c r="O61" i="1"/>
  <c r="G61" i="1"/>
  <c r="A62" i="1"/>
  <c r="M61" i="1"/>
  <c r="N61" i="1" s="1"/>
  <c r="J61" i="1"/>
  <c r="I61" i="1"/>
  <c r="D61" i="1"/>
  <c r="C61" i="1"/>
  <c r="F62" i="1" l="1"/>
  <c r="E62" i="1"/>
  <c r="H61" i="1"/>
  <c r="P61" i="1" s="1"/>
  <c r="M62" i="1"/>
  <c r="G62" i="1"/>
  <c r="C62" i="1"/>
  <c r="B62" i="1"/>
  <c r="D62" i="1"/>
  <c r="A63" i="1"/>
  <c r="I62" i="1"/>
  <c r="O62" i="1"/>
  <c r="J62" i="1"/>
  <c r="F63" i="1" l="1"/>
  <c r="E63" i="1"/>
  <c r="H62" i="1"/>
  <c r="N62" i="1"/>
  <c r="J63" i="1"/>
  <c r="G63" i="1"/>
  <c r="D63" i="1"/>
  <c r="B63" i="1"/>
  <c r="A64" i="1"/>
  <c r="I63" i="1"/>
  <c r="M63" i="1"/>
  <c r="N63" i="1" s="1"/>
  <c r="O63" i="1"/>
  <c r="C63" i="1"/>
  <c r="F64" i="1" l="1"/>
  <c r="E64" i="1"/>
  <c r="P62" i="1"/>
  <c r="H63" i="1"/>
  <c r="P63" i="1" s="1"/>
  <c r="I64" i="1"/>
  <c r="G64" i="1"/>
  <c r="H64" i="1" s="1"/>
  <c r="M64" i="1"/>
  <c r="N64" i="1" s="1"/>
  <c r="P64" i="1" s="1"/>
  <c r="J64" i="1"/>
  <c r="O64" i="1"/>
  <c r="C64" i="1"/>
  <c r="A65" i="1"/>
  <c r="D64" i="1"/>
  <c r="B64" i="1"/>
  <c r="E65" i="1" l="1"/>
  <c r="F65" i="1"/>
  <c r="G65" i="1"/>
  <c r="H65" i="1" s="1"/>
  <c r="I65" i="1"/>
  <c r="O65" i="1"/>
  <c r="B65" i="1"/>
  <c r="M65" i="1"/>
  <c r="N65" i="1" s="1"/>
  <c r="C65" i="1"/>
  <c r="A66" i="1"/>
  <c r="D65" i="1"/>
  <c r="J65" i="1"/>
  <c r="E66" i="1" l="1"/>
  <c r="F66" i="1"/>
  <c r="P65" i="1"/>
  <c r="D66" i="1"/>
  <c r="A67" i="1"/>
  <c r="C66" i="1"/>
  <c r="I66" i="1"/>
  <c r="B66" i="1"/>
  <c r="O66" i="1"/>
  <c r="G66" i="1"/>
  <c r="M66" i="1"/>
  <c r="J66" i="1"/>
  <c r="E67" i="1" l="1"/>
  <c r="F67" i="1"/>
  <c r="N66" i="1"/>
  <c r="H66" i="1"/>
  <c r="B67" i="1"/>
  <c r="O67" i="1"/>
  <c r="I67" i="1"/>
  <c r="C67" i="1"/>
  <c r="J67" i="1"/>
  <c r="G67" i="1"/>
  <c r="H67" i="1" s="1"/>
  <c r="A68" i="1"/>
  <c r="D67" i="1"/>
  <c r="M67" i="1"/>
  <c r="N67" i="1" s="1"/>
  <c r="E68" i="1" l="1"/>
  <c r="F68" i="1"/>
  <c r="P67" i="1"/>
  <c r="P66" i="1"/>
  <c r="M68" i="1"/>
  <c r="I68" i="1"/>
  <c r="D68" i="1"/>
  <c r="B68" i="1"/>
  <c r="O68" i="1"/>
  <c r="G68" i="1"/>
  <c r="H68" i="1" s="1"/>
  <c r="A69" i="1"/>
  <c r="C68" i="1"/>
  <c r="J68" i="1"/>
  <c r="F69" i="1" l="1"/>
  <c r="E69" i="1"/>
  <c r="N68" i="1"/>
  <c r="P68" i="1" s="1"/>
  <c r="J69" i="1"/>
  <c r="I69" i="1"/>
  <c r="M69" i="1"/>
  <c r="N69" i="1" s="1"/>
  <c r="G69" i="1"/>
  <c r="H69" i="1" s="1"/>
  <c r="B69" i="1"/>
  <c r="D69" i="1"/>
  <c r="C69" i="1"/>
  <c r="O69" i="1"/>
  <c r="A70" i="1"/>
  <c r="F70" i="1" l="1"/>
  <c r="E70" i="1"/>
  <c r="P69" i="1"/>
  <c r="I70" i="1"/>
  <c r="J70" i="1"/>
  <c r="O70" i="1"/>
  <c r="G70" i="1"/>
  <c r="A71" i="1"/>
  <c r="M70" i="1"/>
  <c r="C70" i="1"/>
  <c r="B70" i="1"/>
  <c r="D70" i="1"/>
  <c r="F71" i="1" l="1"/>
  <c r="E71" i="1"/>
  <c r="N70" i="1"/>
  <c r="H70" i="1"/>
  <c r="G71" i="1"/>
  <c r="J71" i="1"/>
  <c r="A72" i="1"/>
  <c r="B71" i="1"/>
  <c r="C71" i="1"/>
  <c r="D71" i="1"/>
  <c r="M71" i="1"/>
  <c r="N71" i="1" s="1"/>
  <c r="I71" i="1"/>
  <c r="O71" i="1"/>
  <c r="F72" i="1" l="1"/>
  <c r="E72" i="1"/>
  <c r="P70" i="1"/>
  <c r="H71" i="1"/>
  <c r="P71" i="1" s="1"/>
  <c r="D72" i="1"/>
  <c r="A73" i="1"/>
  <c r="C72" i="1"/>
  <c r="J72" i="1"/>
  <c r="I72" i="1"/>
  <c r="B72" i="1"/>
  <c r="O72" i="1"/>
  <c r="G72" i="1"/>
  <c r="H72" i="1" s="1"/>
  <c r="M72" i="1"/>
  <c r="N72" i="1" s="1"/>
  <c r="E73" i="1" l="1"/>
  <c r="F73" i="1"/>
  <c r="P72" i="1"/>
  <c r="B73" i="1"/>
  <c r="O73" i="1"/>
  <c r="J73" i="1"/>
  <c r="D73" i="1"/>
  <c r="I73" i="1"/>
  <c r="C73" i="1"/>
  <c r="A74" i="1"/>
  <c r="M73" i="1"/>
  <c r="N73" i="1" s="1"/>
  <c r="G73" i="1"/>
  <c r="H73" i="1" s="1"/>
  <c r="F74" i="1" l="1"/>
  <c r="E74" i="1"/>
  <c r="P73" i="1"/>
  <c r="M74" i="1"/>
  <c r="N74" i="1" s="1"/>
  <c r="J74" i="1"/>
  <c r="G74" i="1"/>
  <c r="H74" i="1" s="1"/>
  <c r="B74" i="1"/>
  <c r="O74" i="1"/>
  <c r="I74" i="1"/>
  <c r="C74" i="1"/>
  <c r="A75" i="1"/>
  <c r="D74" i="1"/>
  <c r="F75" i="1" l="1"/>
  <c r="E75" i="1"/>
  <c r="J75" i="1"/>
  <c r="M75" i="1"/>
  <c r="N75" i="1" s="1"/>
  <c r="O75" i="1"/>
  <c r="I75" i="1"/>
  <c r="G75" i="1"/>
  <c r="H75" i="1" s="1"/>
  <c r="B75" i="1"/>
  <c r="A76" i="1"/>
  <c r="C75" i="1"/>
  <c r="D75" i="1"/>
  <c r="P74" i="1"/>
  <c r="F76" i="1" l="1"/>
  <c r="E76" i="1"/>
  <c r="I76" i="1"/>
  <c r="M76" i="1"/>
  <c r="A77" i="1"/>
  <c r="G76" i="1"/>
  <c r="D76" i="1"/>
  <c r="B76" i="1"/>
  <c r="J76" i="1"/>
  <c r="C76" i="1"/>
  <c r="O76" i="1"/>
  <c r="P75" i="1"/>
  <c r="H76" i="1" l="1"/>
  <c r="E77" i="1"/>
  <c r="F77" i="1"/>
  <c r="N76" i="1"/>
  <c r="P76" i="1" s="1"/>
  <c r="G77" i="1"/>
  <c r="H77" i="1" s="1"/>
  <c r="M77" i="1"/>
  <c r="N77" i="1" s="1"/>
  <c r="B77" i="1"/>
  <c r="A78" i="1"/>
  <c r="J77" i="1"/>
  <c r="I77" i="1"/>
  <c r="O77" i="1"/>
  <c r="D77" i="1"/>
  <c r="C77" i="1"/>
  <c r="E78" i="1" l="1"/>
  <c r="F78" i="1"/>
  <c r="P77" i="1"/>
  <c r="D78" i="1"/>
  <c r="A79" i="1"/>
  <c r="C78" i="1"/>
  <c r="M78" i="1"/>
  <c r="B78" i="1"/>
  <c r="I78" i="1"/>
  <c r="G78" i="1"/>
  <c r="H78" i="1" s="1"/>
  <c r="O78" i="1"/>
  <c r="J78" i="1"/>
  <c r="N78" i="1" l="1"/>
  <c r="E79" i="1"/>
  <c r="F79" i="1"/>
  <c r="B79" i="1"/>
  <c r="O79" i="1"/>
  <c r="M79" i="1"/>
  <c r="N79" i="1" s="1"/>
  <c r="G79" i="1"/>
  <c r="H79" i="1" s="1"/>
  <c r="I79" i="1"/>
  <c r="A80" i="1"/>
  <c r="D79" i="1"/>
  <c r="J79" i="1"/>
  <c r="C79" i="1"/>
  <c r="P78" i="1"/>
  <c r="E80" i="1" l="1"/>
  <c r="F80" i="1"/>
  <c r="M80" i="1"/>
  <c r="N80" i="1" s="1"/>
  <c r="O80" i="1"/>
  <c r="J80" i="1"/>
  <c r="I80" i="1"/>
  <c r="B80" i="1"/>
  <c r="C80" i="1"/>
  <c r="D80" i="1"/>
  <c r="A81" i="1"/>
  <c r="G80" i="1"/>
  <c r="H80" i="1" s="1"/>
  <c r="P79" i="1"/>
  <c r="F81" i="1" l="1"/>
  <c r="E81" i="1"/>
  <c r="J81" i="1"/>
  <c r="O81" i="1"/>
  <c r="A82" i="1"/>
  <c r="G81" i="1"/>
  <c r="B81" i="1"/>
  <c r="M81" i="1"/>
  <c r="I81" i="1"/>
  <c r="D81" i="1"/>
  <c r="C81" i="1"/>
  <c r="P80" i="1"/>
  <c r="H81" i="1" l="1"/>
  <c r="F82" i="1"/>
  <c r="E82" i="1"/>
  <c r="N81" i="1"/>
  <c r="I82" i="1"/>
  <c r="O82" i="1"/>
  <c r="G82" i="1"/>
  <c r="A83" i="1"/>
  <c r="M82" i="1"/>
  <c r="J82" i="1"/>
  <c r="B82" i="1"/>
  <c r="D82" i="1"/>
  <c r="C82" i="1"/>
  <c r="H82" i="1" l="1"/>
  <c r="P81" i="1"/>
  <c r="N82" i="1"/>
  <c r="E83" i="1"/>
  <c r="F83" i="1"/>
  <c r="P82" i="1"/>
  <c r="G83" i="1"/>
  <c r="H83" i="1" s="1"/>
  <c r="O83" i="1"/>
  <c r="C83" i="1"/>
  <c r="B83" i="1"/>
  <c r="J83" i="1"/>
  <c r="I83" i="1"/>
  <c r="D83" i="1"/>
  <c r="A84" i="1"/>
  <c r="M83" i="1"/>
  <c r="N83" i="1" s="1"/>
  <c r="E84" i="1" l="1"/>
  <c r="F84" i="1"/>
  <c r="P83" i="1"/>
  <c r="D84" i="1"/>
  <c r="A85" i="1"/>
  <c r="C84" i="1"/>
  <c r="O84" i="1"/>
  <c r="G84" i="1"/>
  <c r="H84" i="1" s="1"/>
  <c r="I84" i="1"/>
  <c r="M84" i="1"/>
  <c r="N84" i="1" s="1"/>
  <c r="J84" i="1"/>
  <c r="B84" i="1"/>
  <c r="F85" i="1" l="1"/>
  <c r="E85" i="1"/>
  <c r="P84" i="1"/>
  <c r="B85" i="1"/>
  <c r="O85" i="1"/>
  <c r="A86" i="1"/>
  <c r="J85" i="1"/>
  <c r="I85" i="1"/>
  <c r="G85" i="1"/>
  <c r="H85" i="1" s="1"/>
  <c r="D85" i="1"/>
  <c r="M85" i="1"/>
  <c r="N85" i="1" s="1"/>
  <c r="C85" i="1"/>
  <c r="F86" i="1" l="1"/>
  <c r="E86" i="1"/>
  <c r="P85" i="1"/>
  <c r="M86" i="1"/>
  <c r="B86" i="1"/>
  <c r="A87" i="1"/>
  <c r="O86" i="1"/>
  <c r="G86" i="1"/>
  <c r="H86" i="1" s="1"/>
  <c r="C86" i="1"/>
  <c r="J86" i="1"/>
  <c r="I86" i="1"/>
  <c r="D86" i="1"/>
  <c r="F87" i="1" l="1"/>
  <c r="E87" i="1"/>
  <c r="N86" i="1"/>
  <c r="P86" i="1" s="1"/>
  <c r="J87" i="1"/>
  <c r="B87" i="1"/>
  <c r="A88" i="1"/>
  <c r="G87" i="1"/>
  <c r="H87" i="1" s="1"/>
  <c r="D87" i="1"/>
  <c r="C87" i="1"/>
  <c r="O87" i="1"/>
  <c r="M87" i="1"/>
  <c r="N87" i="1" s="1"/>
  <c r="P87" i="1" s="1"/>
  <c r="I87" i="1"/>
  <c r="F88" i="1" l="1"/>
  <c r="E88" i="1"/>
  <c r="I88" i="1"/>
  <c r="B88" i="1"/>
  <c r="A89" i="1"/>
  <c r="C88" i="1"/>
  <c r="G88" i="1"/>
  <c r="H88" i="1" s="1"/>
  <c r="O88" i="1"/>
  <c r="M88" i="1"/>
  <c r="N88" i="1" s="1"/>
  <c r="P88" i="1" s="1"/>
  <c r="D88" i="1"/>
  <c r="J88" i="1"/>
  <c r="E89" i="1" l="1"/>
  <c r="F89" i="1"/>
  <c r="G89" i="1"/>
  <c r="B89" i="1"/>
  <c r="A90" i="1"/>
  <c r="D89" i="1"/>
  <c r="O89" i="1"/>
  <c r="C89" i="1"/>
  <c r="M89" i="1"/>
  <c r="N89" i="1" s="1"/>
  <c r="J89" i="1"/>
  <c r="I89" i="1"/>
  <c r="E90" i="1" l="1"/>
  <c r="F90" i="1"/>
  <c r="H89" i="1"/>
  <c r="P89" i="1"/>
  <c r="D90" i="1"/>
  <c r="A91" i="1"/>
  <c r="C90" i="1"/>
  <c r="B90" i="1"/>
  <c r="J90" i="1"/>
  <c r="I90" i="1"/>
  <c r="G90" i="1"/>
  <c r="H90" i="1" s="1"/>
  <c r="M90" i="1"/>
  <c r="N90" i="1" s="1"/>
  <c r="O90" i="1"/>
  <c r="E91" i="1" l="1"/>
  <c r="F91" i="1"/>
  <c r="P90" i="1"/>
  <c r="B91" i="1"/>
  <c r="O91" i="1"/>
  <c r="D91" i="1"/>
  <c r="C91" i="1"/>
  <c r="M91" i="1"/>
  <c r="G91" i="1"/>
  <c r="A92" i="1"/>
  <c r="J91" i="1"/>
  <c r="I91" i="1"/>
  <c r="H91" i="1" l="1"/>
  <c r="E92" i="1"/>
  <c r="F92" i="1"/>
  <c r="N91" i="1"/>
  <c r="M92" i="1"/>
  <c r="D92" i="1"/>
  <c r="C92" i="1"/>
  <c r="A93" i="1"/>
  <c r="G92" i="1"/>
  <c r="O92" i="1"/>
  <c r="I92" i="1"/>
  <c r="J92" i="1"/>
  <c r="B92" i="1"/>
  <c r="P91" i="1" l="1"/>
  <c r="F93" i="1"/>
  <c r="E93" i="1"/>
  <c r="H92" i="1"/>
  <c r="N92" i="1"/>
  <c r="J93" i="1"/>
  <c r="D93" i="1"/>
  <c r="C93" i="1"/>
  <c r="G93" i="1"/>
  <c r="A94" i="1"/>
  <c r="M93" i="1"/>
  <c r="N93" i="1" s="1"/>
  <c r="I93" i="1"/>
  <c r="O93" i="1"/>
  <c r="B93" i="1"/>
  <c r="E94" i="1" l="1"/>
  <c r="F94" i="1"/>
  <c r="P92" i="1"/>
  <c r="H93" i="1"/>
  <c r="P93" i="1" s="1"/>
  <c r="I94" i="1"/>
  <c r="D94" i="1"/>
  <c r="C94" i="1"/>
  <c r="B94" i="1"/>
  <c r="G94" i="1"/>
  <c r="H94" i="1" s="1"/>
  <c r="A95" i="1"/>
  <c r="O94" i="1"/>
  <c r="M94" i="1"/>
  <c r="N94" i="1" s="1"/>
  <c r="J94" i="1"/>
  <c r="P94" i="1" l="1"/>
  <c r="E95" i="1"/>
  <c r="F95" i="1"/>
  <c r="G95" i="1"/>
  <c r="D95" i="1"/>
  <c r="C95" i="1"/>
  <c r="J95" i="1"/>
  <c r="I95" i="1"/>
  <c r="O95" i="1"/>
  <c r="B95" i="1"/>
  <c r="A96" i="1"/>
  <c r="M95" i="1"/>
  <c r="N95" i="1" s="1"/>
  <c r="F96" i="1" l="1"/>
  <c r="E96" i="1"/>
  <c r="H95" i="1"/>
  <c r="P95" i="1" s="1"/>
  <c r="D96" i="1"/>
  <c r="A97" i="1"/>
  <c r="C96" i="1"/>
  <c r="G96" i="1"/>
  <c r="H96" i="1" s="1"/>
  <c r="J96" i="1"/>
  <c r="B96" i="1"/>
  <c r="O96" i="1"/>
  <c r="I96" i="1"/>
  <c r="M96" i="1"/>
  <c r="N96" i="1" s="1"/>
  <c r="E97" i="1" l="1"/>
  <c r="F97" i="1"/>
  <c r="P96" i="1"/>
  <c r="B97" i="1"/>
  <c r="O97" i="1"/>
  <c r="G97" i="1"/>
  <c r="M97" i="1"/>
  <c r="J97" i="1"/>
  <c r="C97" i="1"/>
  <c r="I97" i="1"/>
  <c r="D97" i="1"/>
  <c r="A98" i="1"/>
  <c r="F98" i="1" l="1"/>
  <c r="E98" i="1"/>
  <c r="N97" i="1"/>
  <c r="H97" i="1"/>
  <c r="M98" i="1"/>
  <c r="G98" i="1"/>
  <c r="A99" i="1"/>
  <c r="J98" i="1"/>
  <c r="O98" i="1"/>
  <c r="C98" i="1"/>
  <c r="B98" i="1"/>
  <c r="I98" i="1"/>
  <c r="D98" i="1"/>
  <c r="F99" i="1" l="1"/>
  <c r="E99" i="1"/>
  <c r="P97" i="1"/>
  <c r="N98" i="1"/>
  <c r="H98" i="1"/>
  <c r="J99" i="1"/>
  <c r="G99" i="1"/>
  <c r="H99" i="1" s="1"/>
  <c r="B99" i="1"/>
  <c r="C99" i="1"/>
  <c r="A100" i="1"/>
  <c r="I99" i="1"/>
  <c r="D99" i="1"/>
  <c r="O99" i="1"/>
  <c r="M99" i="1"/>
  <c r="F100" i="1" l="1"/>
  <c r="E100" i="1"/>
  <c r="N99" i="1"/>
  <c r="P99" i="1" s="1"/>
  <c r="P98" i="1"/>
  <c r="I100" i="1"/>
  <c r="G100" i="1"/>
  <c r="D100" i="1"/>
  <c r="C100" i="1"/>
  <c r="M100" i="1"/>
  <c r="N100" i="1" s="1"/>
  <c r="A101" i="1"/>
  <c r="B100" i="1"/>
  <c r="O100" i="1"/>
  <c r="J100" i="1"/>
  <c r="E101" i="1" l="1"/>
  <c r="F101" i="1"/>
  <c r="H100" i="1"/>
  <c r="P100" i="1" s="1"/>
  <c r="G101" i="1"/>
  <c r="H101" i="1" s="1"/>
  <c r="I101" i="1"/>
  <c r="J101" i="1"/>
  <c r="A102" i="1"/>
  <c r="M101" i="1"/>
  <c r="N101" i="1" s="1"/>
  <c r="B101" i="1"/>
  <c r="O101" i="1"/>
  <c r="D101" i="1"/>
  <c r="C101" i="1"/>
  <c r="E102" i="1" l="1"/>
  <c r="F102" i="1"/>
  <c r="P101" i="1"/>
  <c r="D102" i="1"/>
  <c r="A103" i="1"/>
  <c r="C102" i="1"/>
  <c r="I102" i="1"/>
  <c r="M102" i="1"/>
  <c r="O102" i="1"/>
  <c r="G102" i="1"/>
  <c r="J102" i="1"/>
  <c r="B102" i="1"/>
  <c r="E103" i="1" l="1"/>
  <c r="F103" i="1"/>
  <c r="H102" i="1"/>
  <c r="N102" i="1"/>
  <c r="B103" i="1"/>
  <c r="O103" i="1"/>
  <c r="I103" i="1"/>
  <c r="A104" i="1"/>
  <c r="J103" i="1"/>
  <c r="C103" i="1"/>
  <c r="M103" i="1"/>
  <c r="N103" i="1" s="1"/>
  <c r="D103" i="1"/>
  <c r="G103" i="1"/>
  <c r="E104" i="1" l="1"/>
  <c r="F104" i="1"/>
  <c r="H103" i="1"/>
  <c r="P102" i="1"/>
  <c r="P103" i="1"/>
  <c r="A105" i="1"/>
  <c r="C104" i="1"/>
  <c r="O104" i="1"/>
  <c r="J104" i="1"/>
  <c r="I104" i="1"/>
  <c r="B104" i="1"/>
  <c r="M104" i="1"/>
  <c r="N104" i="1" s="1"/>
  <c r="D104" i="1"/>
  <c r="G104" i="1"/>
  <c r="F105" i="1" l="1"/>
  <c r="E105" i="1"/>
  <c r="H104" i="1"/>
  <c r="P104" i="1" s="1"/>
  <c r="O105" i="1"/>
  <c r="M105" i="1"/>
  <c r="J105" i="1"/>
  <c r="G105" i="1"/>
  <c r="C105" i="1"/>
  <c r="I105" i="1"/>
  <c r="D105" i="1"/>
  <c r="A106" i="1"/>
  <c r="B105" i="1"/>
  <c r="F106" i="1" l="1"/>
  <c r="E106" i="1"/>
  <c r="H105" i="1"/>
  <c r="M106" i="1"/>
  <c r="N106" i="1" s="1"/>
  <c r="O106" i="1"/>
  <c r="J106" i="1"/>
  <c r="I106" i="1"/>
  <c r="A107" i="1"/>
  <c r="D106" i="1"/>
  <c r="C106" i="1"/>
  <c r="B106" i="1"/>
  <c r="G106" i="1"/>
  <c r="H106" i="1" s="1"/>
  <c r="N105" i="1"/>
  <c r="P105" i="1" s="1"/>
  <c r="F107" i="1" l="1"/>
  <c r="E107" i="1"/>
  <c r="P106" i="1"/>
  <c r="J107" i="1"/>
  <c r="M107" i="1"/>
  <c r="A108" i="1"/>
  <c r="B107" i="1"/>
  <c r="O107" i="1"/>
  <c r="G107" i="1"/>
  <c r="H107" i="1" s="1"/>
  <c r="D107" i="1"/>
  <c r="C107" i="1"/>
  <c r="I107" i="1"/>
  <c r="F108" i="1" l="1"/>
  <c r="E108" i="1"/>
  <c r="N107" i="1"/>
  <c r="P107" i="1" s="1"/>
  <c r="J108" i="1"/>
  <c r="A109" i="1"/>
  <c r="C108" i="1"/>
  <c r="B108" i="1"/>
  <c r="G108" i="1"/>
  <c r="M108" i="1"/>
  <c r="D108" i="1"/>
  <c r="O108" i="1"/>
  <c r="I108" i="1"/>
  <c r="H108" i="1" l="1"/>
  <c r="N108" i="1"/>
  <c r="E109" i="1"/>
  <c r="F109" i="1"/>
  <c r="J109" i="1"/>
  <c r="I109" i="1"/>
  <c r="B109" i="1"/>
  <c r="G109" i="1"/>
  <c r="H109" i="1" s="1"/>
  <c r="A110" i="1"/>
  <c r="O109" i="1"/>
  <c r="M109" i="1"/>
  <c r="N109" i="1" s="1"/>
  <c r="D109" i="1"/>
  <c r="C109" i="1"/>
  <c r="P108" i="1" l="1"/>
  <c r="F110" i="1"/>
  <c r="E110" i="1"/>
  <c r="P109" i="1"/>
  <c r="A111" i="1"/>
  <c r="C110" i="1"/>
  <c r="I110" i="1"/>
  <c r="D110" i="1"/>
  <c r="B110" i="1"/>
  <c r="M110" i="1"/>
  <c r="N110" i="1" s="1"/>
  <c r="J110" i="1"/>
  <c r="G110" i="1"/>
  <c r="H110" i="1" s="1"/>
  <c r="O110" i="1"/>
  <c r="F111" i="1" l="1"/>
  <c r="E111" i="1"/>
  <c r="P110" i="1"/>
  <c r="O111" i="1"/>
  <c r="G111" i="1"/>
  <c r="H111" i="1" s="1"/>
  <c r="D111" i="1"/>
  <c r="A112" i="1"/>
  <c r="B111" i="1"/>
  <c r="M111" i="1"/>
  <c r="N111" i="1" s="1"/>
  <c r="P111" i="1" s="1"/>
  <c r="J111" i="1"/>
  <c r="C111" i="1"/>
  <c r="I111" i="1"/>
  <c r="F112" i="1" l="1"/>
  <c r="E112" i="1"/>
  <c r="M112" i="1"/>
  <c r="N112" i="1" s="1"/>
  <c r="G112" i="1"/>
  <c r="I112" i="1"/>
  <c r="B112" i="1"/>
  <c r="J112" i="1"/>
  <c r="O112" i="1"/>
  <c r="A113" i="1"/>
  <c r="D112" i="1"/>
  <c r="C112" i="1"/>
  <c r="E113" i="1" l="1"/>
  <c r="F113" i="1"/>
  <c r="H112" i="1"/>
  <c r="P112" i="1" s="1"/>
  <c r="J113" i="1"/>
  <c r="D113" i="1"/>
  <c r="I113" i="1"/>
  <c r="G113" i="1"/>
  <c r="H113" i="1" s="1"/>
  <c r="B113" i="1"/>
  <c r="O113" i="1"/>
  <c r="C113" i="1"/>
  <c r="A114" i="1"/>
  <c r="M113" i="1"/>
  <c r="N113" i="1" s="1"/>
  <c r="E114" i="1" l="1"/>
  <c r="F114" i="1"/>
  <c r="P113" i="1"/>
  <c r="D114" i="1"/>
  <c r="C114" i="1"/>
  <c r="M114" i="1"/>
  <c r="N114" i="1" s="1"/>
  <c r="O114" i="1"/>
  <c r="I114" i="1"/>
  <c r="G114" i="1"/>
  <c r="H114" i="1" s="1"/>
  <c r="J114" i="1"/>
  <c r="B114" i="1"/>
  <c r="A115" i="1"/>
  <c r="E115" i="1" l="1"/>
  <c r="F115" i="1"/>
  <c r="P114" i="1"/>
  <c r="C115" i="1"/>
  <c r="A116" i="1"/>
  <c r="B115" i="1"/>
  <c r="M115" i="1"/>
  <c r="O115" i="1"/>
  <c r="J115" i="1"/>
  <c r="I115" i="1"/>
  <c r="G115" i="1"/>
  <c r="H115" i="1" s="1"/>
  <c r="D115" i="1"/>
  <c r="N115" i="1" l="1"/>
  <c r="E116" i="1"/>
  <c r="F116" i="1"/>
  <c r="P115" i="1"/>
  <c r="A117" i="1"/>
  <c r="C116" i="1"/>
  <c r="B116" i="1"/>
  <c r="O116" i="1"/>
  <c r="D116" i="1"/>
  <c r="I116" i="1"/>
  <c r="J116" i="1"/>
  <c r="G116" i="1"/>
  <c r="H116" i="1" s="1"/>
  <c r="M116" i="1"/>
  <c r="F117" i="1" l="1"/>
  <c r="E117" i="1"/>
  <c r="N116" i="1"/>
  <c r="P116" i="1"/>
  <c r="O117" i="1"/>
  <c r="A118" i="1"/>
  <c r="B117" i="1"/>
  <c r="I117" i="1"/>
  <c r="J117" i="1"/>
  <c r="M117" i="1"/>
  <c r="N117" i="1" s="1"/>
  <c r="G117" i="1"/>
  <c r="H117" i="1" s="1"/>
  <c r="D117" i="1"/>
  <c r="C117" i="1"/>
  <c r="F118" i="1" l="1"/>
  <c r="E118" i="1"/>
  <c r="M118" i="1"/>
  <c r="O118" i="1"/>
  <c r="C118" i="1"/>
  <c r="B118" i="1"/>
  <c r="D118" i="1"/>
  <c r="G118" i="1"/>
  <c r="H118" i="1" s="1"/>
  <c r="I118" i="1"/>
  <c r="A119" i="1"/>
  <c r="J118" i="1"/>
  <c r="P117" i="1"/>
  <c r="E119" i="1" l="1"/>
  <c r="F119" i="1"/>
  <c r="N118" i="1"/>
  <c r="P118" i="1" s="1"/>
  <c r="J119" i="1"/>
  <c r="O119" i="1"/>
  <c r="D119" i="1"/>
  <c r="C119" i="1"/>
  <c r="M119" i="1"/>
  <c r="N119" i="1" s="1"/>
  <c r="I119" i="1"/>
  <c r="B119" i="1"/>
  <c r="A120" i="1"/>
  <c r="G119" i="1"/>
  <c r="H119" i="1" s="1"/>
  <c r="F120" i="1" l="1"/>
  <c r="E120" i="1"/>
  <c r="P119" i="1"/>
  <c r="M120" i="1"/>
  <c r="N120" i="1" s="1"/>
  <c r="D120" i="1"/>
  <c r="C120" i="1"/>
  <c r="B120" i="1"/>
  <c r="O120" i="1"/>
  <c r="I120" i="1"/>
  <c r="G120" i="1"/>
  <c r="H120" i="1" s="1"/>
  <c r="J120" i="1"/>
  <c r="A121" i="1"/>
  <c r="F121" i="1" l="1"/>
  <c r="E121" i="1"/>
  <c r="M121" i="1"/>
  <c r="G121" i="1"/>
  <c r="J121" i="1"/>
  <c r="I121" i="1"/>
  <c r="C121" i="1"/>
  <c r="O121" i="1"/>
  <c r="A122" i="1"/>
  <c r="D121" i="1"/>
  <c r="B121" i="1"/>
  <c r="P120" i="1"/>
  <c r="H121" i="1" l="1"/>
  <c r="F122" i="1"/>
  <c r="E122" i="1"/>
  <c r="N121" i="1"/>
  <c r="P121" i="1" s="1"/>
  <c r="A123" i="1"/>
  <c r="C122" i="1"/>
  <c r="J122" i="1"/>
  <c r="I122" i="1"/>
  <c r="O122" i="1"/>
  <c r="D122" i="1"/>
  <c r="B122" i="1"/>
  <c r="M122" i="1"/>
  <c r="N122" i="1" s="1"/>
  <c r="G122" i="1"/>
  <c r="H122" i="1" s="1"/>
  <c r="F123" i="1" l="1"/>
  <c r="E123" i="1"/>
  <c r="P122" i="1"/>
  <c r="O123" i="1"/>
  <c r="J123" i="1"/>
  <c r="I123" i="1"/>
  <c r="M123" i="1"/>
  <c r="N123" i="1" s="1"/>
  <c r="B123" i="1"/>
  <c r="A124" i="1"/>
  <c r="G123" i="1"/>
  <c r="H123" i="1" s="1"/>
  <c r="D123" i="1"/>
  <c r="C123" i="1"/>
  <c r="F124" i="1" l="1"/>
  <c r="E124" i="1"/>
  <c r="P123" i="1"/>
  <c r="M124" i="1"/>
  <c r="I124" i="1"/>
  <c r="O124" i="1"/>
  <c r="D124" i="1"/>
  <c r="C124" i="1"/>
  <c r="J124" i="1"/>
  <c r="G124" i="1"/>
  <c r="H124" i="1" s="1"/>
  <c r="B124" i="1"/>
  <c r="A125" i="1"/>
  <c r="E125" i="1" l="1"/>
  <c r="F125" i="1"/>
  <c r="N124" i="1"/>
  <c r="P124" i="1" s="1"/>
  <c r="J125" i="1"/>
  <c r="G125" i="1"/>
  <c r="H125" i="1" s="1"/>
  <c r="O125" i="1"/>
  <c r="I125" i="1"/>
  <c r="M125" i="1"/>
  <c r="N125" i="1" s="1"/>
  <c r="P125" i="1" s="1"/>
  <c r="B125" i="1"/>
  <c r="D125" i="1"/>
  <c r="A126" i="1"/>
  <c r="C125" i="1"/>
  <c r="E126" i="1" l="1"/>
  <c r="F126" i="1"/>
  <c r="G126" i="1"/>
  <c r="H126" i="1" s="1"/>
  <c r="A127" i="1"/>
  <c r="O126" i="1"/>
  <c r="C126" i="1"/>
  <c r="B126" i="1"/>
  <c r="J126" i="1"/>
  <c r="I126" i="1"/>
  <c r="D126" i="1"/>
  <c r="M126" i="1"/>
  <c r="N126" i="1" s="1"/>
  <c r="E127" i="1" l="1"/>
  <c r="F127" i="1"/>
  <c r="P126" i="1"/>
  <c r="G127" i="1"/>
  <c r="D127" i="1"/>
  <c r="A128" i="1"/>
  <c r="M127" i="1"/>
  <c r="N127" i="1" s="1"/>
  <c r="O127" i="1"/>
  <c r="J127" i="1"/>
  <c r="I127" i="1"/>
  <c r="B127" i="1"/>
  <c r="C127" i="1"/>
  <c r="E128" i="1" l="1"/>
  <c r="F128" i="1"/>
  <c r="H127" i="1"/>
  <c r="P127" i="1" s="1"/>
  <c r="A129" i="1"/>
  <c r="C128" i="1"/>
  <c r="D128" i="1"/>
  <c r="B128" i="1"/>
  <c r="G128" i="1"/>
  <c r="H128" i="1" s="1"/>
  <c r="J128" i="1"/>
  <c r="I128" i="1"/>
  <c r="O128" i="1"/>
  <c r="M128" i="1"/>
  <c r="F129" i="1" l="1"/>
  <c r="E129" i="1"/>
  <c r="N128" i="1"/>
  <c r="P128" i="1" s="1"/>
  <c r="O129" i="1"/>
  <c r="D129" i="1"/>
  <c r="C129" i="1"/>
  <c r="G129" i="1"/>
  <c r="H129" i="1" s="1"/>
  <c r="J129" i="1"/>
  <c r="B129" i="1"/>
  <c r="A130" i="1"/>
  <c r="I129" i="1"/>
  <c r="M129" i="1"/>
  <c r="N129" i="1" s="1"/>
  <c r="P129" i="1" s="1"/>
  <c r="F130" i="1" l="1"/>
  <c r="E130" i="1"/>
  <c r="M130" i="1"/>
  <c r="N130" i="1" s="1"/>
  <c r="C130" i="1"/>
  <c r="A131" i="1"/>
  <c r="B130" i="1"/>
  <c r="G130" i="1"/>
  <c r="H130" i="1" s="1"/>
  <c r="O130" i="1"/>
  <c r="I130" i="1"/>
  <c r="J130" i="1"/>
  <c r="D130" i="1"/>
  <c r="E131" i="1" l="1"/>
  <c r="F131" i="1"/>
  <c r="J131" i="1"/>
  <c r="A132" i="1"/>
  <c r="B131" i="1"/>
  <c r="I131" i="1"/>
  <c r="C131" i="1"/>
  <c r="O131" i="1"/>
  <c r="D131" i="1"/>
  <c r="G131" i="1"/>
  <c r="H131" i="1" s="1"/>
  <c r="M131" i="1"/>
  <c r="N131" i="1" s="1"/>
  <c r="P130" i="1"/>
  <c r="F132" i="1" l="1"/>
  <c r="E132" i="1"/>
  <c r="P131" i="1"/>
  <c r="O132" i="1"/>
  <c r="J132" i="1"/>
  <c r="D132" i="1"/>
  <c r="M132" i="1"/>
  <c r="N132" i="1" s="1"/>
  <c r="I132" i="1"/>
  <c r="B132" i="1"/>
  <c r="A133" i="1"/>
  <c r="C132" i="1"/>
  <c r="G132" i="1"/>
  <c r="H132" i="1" s="1"/>
  <c r="F133" i="1" l="1"/>
  <c r="E133" i="1"/>
  <c r="P132" i="1"/>
  <c r="O133" i="1"/>
  <c r="M133" i="1"/>
  <c r="N133" i="1" s="1"/>
  <c r="J133" i="1"/>
  <c r="I133" i="1"/>
  <c r="B133" i="1"/>
  <c r="A134" i="1"/>
  <c r="C133" i="1"/>
  <c r="G133" i="1"/>
  <c r="H133" i="1" s="1"/>
  <c r="D133" i="1"/>
  <c r="F134" i="1" l="1"/>
  <c r="E134" i="1"/>
  <c r="A135" i="1"/>
  <c r="C134" i="1"/>
  <c r="M134" i="1"/>
  <c r="N134" i="1" s="1"/>
  <c r="O134" i="1"/>
  <c r="D134" i="1"/>
  <c r="G134" i="1"/>
  <c r="H134" i="1" s="1"/>
  <c r="J134" i="1"/>
  <c r="B134" i="1"/>
  <c r="I134" i="1"/>
  <c r="P133" i="1"/>
  <c r="F135" i="1" l="1"/>
  <c r="E135" i="1"/>
  <c r="P134" i="1"/>
  <c r="O135" i="1"/>
  <c r="M135" i="1"/>
  <c r="C135" i="1"/>
  <c r="B135" i="1"/>
  <c r="J135" i="1"/>
  <c r="G135" i="1"/>
  <c r="D135" i="1"/>
  <c r="A136" i="1"/>
  <c r="I135" i="1"/>
  <c r="F136" i="1" l="1"/>
  <c r="E136" i="1"/>
  <c r="N135" i="1"/>
  <c r="H135" i="1"/>
  <c r="P135" i="1" s="1"/>
  <c r="M136" i="1"/>
  <c r="N136" i="1" s="1"/>
  <c r="O136" i="1"/>
  <c r="C136" i="1"/>
  <c r="B136" i="1"/>
  <c r="G136" i="1"/>
  <c r="H136" i="1" s="1"/>
  <c r="J136" i="1"/>
  <c r="I136" i="1"/>
  <c r="D136" i="1"/>
  <c r="A137" i="1"/>
  <c r="E137" i="1" l="1"/>
  <c r="F137" i="1"/>
  <c r="J137" i="1"/>
  <c r="I137" i="1"/>
  <c r="O137" i="1"/>
  <c r="D137" i="1"/>
  <c r="A138" i="1"/>
  <c r="B137" i="1"/>
  <c r="G137" i="1"/>
  <c r="H137" i="1" s="1"/>
  <c r="C137" i="1"/>
  <c r="M137" i="1"/>
  <c r="N137" i="1" s="1"/>
  <c r="P136" i="1"/>
  <c r="E138" i="1" l="1"/>
  <c r="F138" i="1"/>
  <c r="P137" i="1"/>
  <c r="G138" i="1"/>
  <c r="O138" i="1"/>
  <c r="J138" i="1"/>
  <c r="I138" i="1"/>
  <c r="A139" i="1"/>
  <c r="M138" i="1"/>
  <c r="N138" i="1" s="1"/>
  <c r="D138" i="1"/>
  <c r="C138" i="1"/>
  <c r="B138" i="1"/>
  <c r="E139" i="1" l="1"/>
  <c r="F139" i="1"/>
  <c r="H138" i="1"/>
  <c r="P138" i="1"/>
  <c r="D139" i="1"/>
  <c r="O139" i="1"/>
  <c r="M139" i="1"/>
  <c r="N139" i="1" s="1"/>
  <c r="G139" i="1"/>
  <c r="H139" i="1" s="1"/>
  <c r="I139" i="1"/>
  <c r="C139" i="1"/>
  <c r="A140" i="1"/>
  <c r="J139" i="1"/>
  <c r="B139" i="1"/>
  <c r="E140" i="1" l="1"/>
  <c r="F140" i="1"/>
  <c r="A141" i="1"/>
  <c r="C140" i="1"/>
  <c r="B140" i="1"/>
  <c r="O140" i="1"/>
  <c r="M140" i="1"/>
  <c r="N140" i="1" s="1"/>
  <c r="I140" i="1"/>
  <c r="J140" i="1"/>
  <c r="G140" i="1"/>
  <c r="H140" i="1" s="1"/>
  <c r="D140" i="1"/>
  <c r="P139" i="1"/>
  <c r="F141" i="1" l="1"/>
  <c r="E141" i="1"/>
  <c r="P140" i="1"/>
  <c r="O141" i="1"/>
  <c r="A142" i="1"/>
  <c r="C141" i="1"/>
  <c r="B141" i="1"/>
  <c r="G141" i="1"/>
  <c r="M141" i="1"/>
  <c r="N141" i="1" s="1"/>
  <c r="I141" i="1"/>
  <c r="D141" i="1"/>
  <c r="J141" i="1"/>
  <c r="E142" i="1" l="1"/>
  <c r="F142" i="1"/>
  <c r="H141" i="1"/>
  <c r="P141" i="1"/>
  <c r="O142" i="1"/>
  <c r="M142" i="1"/>
  <c r="N142" i="1" s="1"/>
  <c r="B142" i="1"/>
  <c r="G142" i="1"/>
  <c r="H142" i="1" s="1"/>
  <c r="I142" i="1"/>
  <c r="A143" i="1"/>
  <c r="J142" i="1"/>
  <c r="C142" i="1"/>
  <c r="D142" i="1"/>
  <c r="F143" i="1" l="1"/>
  <c r="E143" i="1"/>
  <c r="P142" i="1"/>
  <c r="M143" i="1"/>
  <c r="C143" i="1"/>
  <c r="B143" i="1"/>
  <c r="J143" i="1"/>
  <c r="I143" i="1"/>
  <c r="A144" i="1"/>
  <c r="D143" i="1"/>
  <c r="O143" i="1"/>
  <c r="G143" i="1"/>
  <c r="F144" i="1" l="1"/>
  <c r="E144" i="1"/>
  <c r="H143" i="1"/>
  <c r="I144" i="1"/>
  <c r="M144" i="1"/>
  <c r="N144" i="1" s="1"/>
  <c r="D144" i="1"/>
  <c r="C144" i="1"/>
  <c r="A145" i="1"/>
  <c r="B144" i="1"/>
  <c r="O144" i="1"/>
  <c r="J144" i="1"/>
  <c r="G144" i="1"/>
  <c r="H144" i="1" s="1"/>
  <c r="N143" i="1"/>
  <c r="P143" i="1" s="1"/>
  <c r="F145" i="1" l="1"/>
  <c r="E145" i="1"/>
  <c r="G145" i="1"/>
  <c r="J145" i="1"/>
  <c r="D145" i="1"/>
  <c r="M145" i="1"/>
  <c r="N145" i="1" s="1"/>
  <c r="B145" i="1"/>
  <c r="O145" i="1"/>
  <c r="C145" i="1"/>
  <c r="I145" i="1"/>
  <c r="A146" i="1"/>
  <c r="P144" i="1"/>
  <c r="F146" i="1" l="1"/>
  <c r="E146" i="1"/>
  <c r="H145" i="1"/>
  <c r="P145" i="1"/>
  <c r="D146" i="1"/>
  <c r="J146" i="1"/>
  <c r="I146" i="1"/>
  <c r="G146" i="1"/>
  <c r="C146" i="1"/>
  <c r="O146" i="1"/>
  <c r="M146" i="1"/>
  <c r="N146" i="1" s="1"/>
  <c r="B146" i="1"/>
  <c r="A147" i="1"/>
  <c r="P146" i="1" l="1"/>
  <c r="F147" i="1"/>
  <c r="E147" i="1"/>
  <c r="H146" i="1"/>
  <c r="B147" i="1"/>
  <c r="I147" i="1"/>
  <c r="J147" i="1"/>
  <c r="M147" i="1"/>
  <c r="N147" i="1" s="1"/>
  <c r="D147" i="1"/>
  <c r="C147" i="1"/>
  <c r="G147" i="1"/>
  <c r="H147" i="1" s="1"/>
  <c r="A148" i="1"/>
  <c r="O147" i="1"/>
  <c r="F148" i="1" l="1"/>
  <c r="E148" i="1"/>
  <c r="P147" i="1"/>
  <c r="G148" i="1"/>
  <c r="M148" i="1"/>
  <c r="N148" i="1" s="1"/>
  <c r="A149" i="1"/>
  <c r="O148" i="1"/>
  <c r="J148" i="1"/>
  <c r="D148" i="1"/>
  <c r="I148" i="1"/>
  <c r="C148" i="1"/>
  <c r="B148" i="1"/>
  <c r="E149" i="1" l="1"/>
  <c r="F149" i="1"/>
  <c r="H148" i="1"/>
  <c r="P148" i="1" s="1"/>
  <c r="G149" i="1"/>
  <c r="O149" i="1"/>
  <c r="B149" i="1"/>
  <c r="C149" i="1"/>
  <c r="M149" i="1"/>
  <c r="D149" i="1"/>
  <c r="J149" i="1"/>
  <c r="I149" i="1"/>
  <c r="A150" i="1"/>
  <c r="E150" i="1" l="1"/>
  <c r="F150" i="1"/>
  <c r="I150" i="1"/>
  <c r="D150" i="1"/>
  <c r="O150" i="1"/>
  <c r="G150" i="1"/>
  <c r="H150" i="1" s="1"/>
  <c r="J150" i="1"/>
  <c r="A151" i="1"/>
  <c r="B150" i="1"/>
  <c r="C150" i="1"/>
  <c r="M150" i="1"/>
  <c r="N150" i="1" s="1"/>
  <c r="P150" i="1" s="1"/>
  <c r="H149" i="1"/>
  <c r="N149" i="1"/>
  <c r="E151" i="1" l="1"/>
  <c r="F151" i="1"/>
  <c r="G151" i="1"/>
  <c r="H151" i="1" s="1"/>
  <c r="D151" i="1"/>
  <c r="C151" i="1"/>
  <c r="A152" i="1"/>
  <c r="M151" i="1"/>
  <c r="N151" i="1" s="1"/>
  <c r="P151" i="1" s="1"/>
  <c r="O151" i="1"/>
  <c r="J151" i="1"/>
  <c r="I151" i="1"/>
  <c r="B151" i="1"/>
  <c r="P149" i="1"/>
  <c r="E152" i="1" l="1"/>
  <c r="F152" i="1"/>
  <c r="D152" i="1"/>
  <c r="C152" i="1"/>
  <c r="A153" i="1"/>
  <c r="B152" i="1"/>
  <c r="O152" i="1"/>
  <c r="G152" i="1"/>
  <c r="H152" i="1" s="1"/>
  <c r="M152" i="1"/>
  <c r="N152" i="1" s="1"/>
  <c r="I152" i="1"/>
  <c r="J152" i="1"/>
  <c r="F153" i="1" l="1"/>
  <c r="E153" i="1"/>
  <c r="P152" i="1"/>
  <c r="B153" i="1"/>
  <c r="C153" i="1"/>
  <c r="A154" i="1"/>
  <c r="D153" i="1"/>
  <c r="M153" i="1"/>
  <c r="N153" i="1" s="1"/>
  <c r="J153" i="1"/>
  <c r="G153" i="1"/>
  <c r="H153" i="1" s="1"/>
  <c r="I153" i="1"/>
  <c r="O153" i="1"/>
  <c r="F154" i="1" l="1"/>
  <c r="E154" i="1"/>
  <c r="P153" i="1"/>
  <c r="A155" i="1"/>
  <c r="B154" i="1"/>
  <c r="G154" i="1"/>
  <c r="H154" i="1" s="1"/>
  <c r="I154" i="1"/>
  <c r="O154" i="1"/>
  <c r="J154" i="1"/>
  <c r="D154" i="1"/>
  <c r="M154" i="1"/>
  <c r="N154" i="1" s="1"/>
  <c r="P154" i="1" s="1"/>
  <c r="C154" i="1"/>
  <c r="E155" i="1" l="1"/>
  <c r="F155" i="1"/>
  <c r="O155" i="1"/>
  <c r="G155" i="1"/>
  <c r="H155" i="1" s="1"/>
  <c r="M155" i="1"/>
  <c r="N155" i="1" s="1"/>
  <c r="D155" i="1"/>
  <c r="C155" i="1"/>
  <c r="B155" i="1"/>
  <c r="A156" i="1"/>
  <c r="J155" i="1"/>
  <c r="I155" i="1"/>
  <c r="F156" i="1" l="1"/>
  <c r="E156" i="1"/>
  <c r="I156" i="1"/>
  <c r="O156" i="1"/>
  <c r="J156" i="1"/>
  <c r="A157" i="1"/>
  <c r="M156" i="1"/>
  <c r="G156" i="1"/>
  <c r="B156" i="1"/>
  <c r="D156" i="1"/>
  <c r="C156" i="1"/>
  <c r="P155" i="1"/>
  <c r="F157" i="1" l="1"/>
  <c r="E157" i="1"/>
  <c r="N156" i="1"/>
  <c r="H156" i="1"/>
  <c r="G157" i="1"/>
  <c r="H157" i="1" s="1"/>
  <c r="M157" i="1"/>
  <c r="N157" i="1" s="1"/>
  <c r="J157" i="1"/>
  <c r="C157" i="1"/>
  <c r="B157" i="1"/>
  <c r="A158" i="1"/>
  <c r="O157" i="1"/>
  <c r="I157" i="1"/>
  <c r="D157" i="1"/>
  <c r="F158" i="1" l="1"/>
  <c r="E158" i="1"/>
  <c r="P157" i="1"/>
  <c r="D158" i="1"/>
  <c r="M158" i="1"/>
  <c r="N158" i="1" s="1"/>
  <c r="O158" i="1"/>
  <c r="G158" i="1"/>
  <c r="H158" i="1" s="1"/>
  <c r="J158" i="1"/>
  <c r="I158" i="1"/>
  <c r="A159" i="1"/>
  <c r="C158" i="1"/>
  <c r="B158" i="1"/>
  <c r="P156" i="1"/>
  <c r="F159" i="1" l="1"/>
  <c r="E159" i="1"/>
  <c r="P158" i="1"/>
  <c r="B159" i="1"/>
  <c r="J159" i="1"/>
  <c r="A160" i="1"/>
  <c r="O159" i="1"/>
  <c r="M159" i="1"/>
  <c r="N159" i="1" s="1"/>
  <c r="G159" i="1"/>
  <c r="H159" i="1" s="1"/>
  <c r="D159" i="1"/>
  <c r="I159" i="1"/>
  <c r="C159" i="1"/>
  <c r="F160" i="1" l="1"/>
  <c r="E160" i="1"/>
  <c r="P159" i="1"/>
  <c r="J160" i="1"/>
  <c r="I160" i="1"/>
  <c r="A161" i="1"/>
  <c r="D160" i="1"/>
  <c r="C160" i="1"/>
  <c r="O160" i="1"/>
  <c r="M160" i="1"/>
  <c r="N160" i="1" s="1"/>
  <c r="G160" i="1"/>
  <c r="H160" i="1" s="1"/>
  <c r="B160" i="1"/>
  <c r="E161" i="1" l="1"/>
  <c r="F161" i="1"/>
  <c r="P160" i="1"/>
  <c r="I161" i="1"/>
  <c r="B161" i="1"/>
  <c r="D161" i="1"/>
  <c r="C161" i="1"/>
  <c r="O161" i="1"/>
  <c r="M161" i="1"/>
  <c r="N161" i="1" s="1"/>
  <c r="J161" i="1"/>
  <c r="G161" i="1"/>
  <c r="H161" i="1" s="1"/>
  <c r="A162" i="1"/>
  <c r="E162" i="1" l="1"/>
  <c r="F162" i="1"/>
  <c r="I162" i="1"/>
  <c r="G162" i="1"/>
  <c r="H162" i="1" s="1"/>
  <c r="C162" i="1"/>
  <c r="B162" i="1"/>
  <c r="J162" i="1"/>
  <c r="A163" i="1"/>
  <c r="O162" i="1"/>
  <c r="D162" i="1"/>
  <c r="M162" i="1"/>
  <c r="N162" i="1" s="1"/>
  <c r="P161" i="1"/>
  <c r="E163" i="1" l="1"/>
  <c r="F163" i="1"/>
  <c r="P162" i="1"/>
  <c r="G163" i="1"/>
  <c r="H163" i="1" s="1"/>
  <c r="D163" i="1"/>
  <c r="C163" i="1"/>
  <c r="O163" i="1"/>
  <c r="J163" i="1"/>
  <c r="I163" i="1"/>
  <c r="B163" i="1"/>
  <c r="M163" i="1"/>
  <c r="N163" i="1" s="1"/>
  <c r="P163" i="1" s="1"/>
  <c r="A164" i="1"/>
  <c r="E164" i="1" l="1"/>
  <c r="F164" i="1"/>
  <c r="D164" i="1"/>
  <c r="G164" i="1"/>
  <c r="H164" i="1" s="1"/>
  <c r="I164" i="1"/>
  <c r="A165" i="1"/>
  <c r="O164" i="1"/>
  <c r="C164" i="1"/>
  <c r="B164" i="1"/>
  <c r="M164" i="1"/>
  <c r="J164" i="1"/>
  <c r="F165" i="1" l="1"/>
  <c r="E165" i="1"/>
  <c r="N164" i="1"/>
  <c r="P164" i="1" s="1"/>
  <c r="B165" i="1"/>
  <c r="D165" i="1"/>
  <c r="J165" i="1"/>
  <c r="I165" i="1"/>
  <c r="C165" i="1"/>
  <c r="O165" i="1"/>
  <c r="A166" i="1"/>
  <c r="G165" i="1"/>
  <c r="H165" i="1" s="1"/>
  <c r="M165" i="1"/>
  <c r="N165" i="1" s="1"/>
  <c r="F166" i="1" l="1"/>
  <c r="E166" i="1"/>
  <c r="P165" i="1"/>
  <c r="D166" i="1"/>
  <c r="C166" i="1"/>
  <c r="J166" i="1"/>
  <c r="I166" i="1"/>
  <c r="O166" i="1"/>
  <c r="M166" i="1"/>
  <c r="N166" i="1" s="1"/>
  <c r="G166" i="1"/>
  <c r="H166" i="1" s="1"/>
  <c r="A167" i="1"/>
  <c r="B166" i="1"/>
  <c r="F167" i="1" l="1"/>
  <c r="E167" i="1"/>
  <c r="C167" i="1"/>
  <c r="A168" i="1"/>
  <c r="B167" i="1"/>
  <c r="M167" i="1"/>
  <c r="N167" i="1" s="1"/>
  <c r="O167" i="1"/>
  <c r="J167" i="1"/>
  <c r="G167" i="1"/>
  <c r="H167" i="1" s="1"/>
  <c r="D167" i="1"/>
  <c r="I167" i="1"/>
  <c r="P166" i="1"/>
  <c r="F168" i="1" l="1"/>
  <c r="E168" i="1"/>
  <c r="P167" i="1"/>
  <c r="I168" i="1"/>
  <c r="A169" i="1"/>
  <c r="B168" i="1"/>
  <c r="O168" i="1"/>
  <c r="G168" i="1"/>
  <c r="H168" i="1" s="1"/>
  <c r="D168" i="1"/>
  <c r="C168" i="1"/>
  <c r="M168" i="1"/>
  <c r="N168" i="1" s="1"/>
  <c r="P168" i="1" s="1"/>
  <c r="J168" i="1"/>
  <c r="F169" i="1" l="1"/>
  <c r="E169" i="1"/>
  <c r="G169" i="1"/>
  <c r="O169" i="1"/>
  <c r="A170" i="1"/>
  <c r="D169" i="1"/>
  <c r="M169" i="1"/>
  <c r="N169" i="1" s="1"/>
  <c r="I169" i="1"/>
  <c r="J169" i="1"/>
  <c r="B169" i="1"/>
  <c r="C169" i="1"/>
  <c r="F170" i="1" l="1"/>
  <c r="E170" i="1"/>
  <c r="H169" i="1"/>
  <c r="P169" i="1" s="1"/>
  <c r="D170" i="1"/>
  <c r="O170" i="1"/>
  <c r="B170" i="1"/>
  <c r="J170" i="1"/>
  <c r="I170" i="1"/>
  <c r="G170" i="1"/>
  <c r="H170" i="1" s="1"/>
  <c r="C170" i="1"/>
  <c r="M170" i="1"/>
  <c r="N170" i="1" s="1"/>
  <c r="P170" i="1" s="1"/>
  <c r="A171" i="1"/>
  <c r="F171" i="1" l="1"/>
  <c r="E171" i="1"/>
  <c r="B171" i="1"/>
  <c r="M171" i="1"/>
  <c r="N171" i="1" s="1"/>
  <c r="D171" i="1"/>
  <c r="C171" i="1"/>
  <c r="A172" i="1"/>
  <c r="O171" i="1"/>
  <c r="I171" i="1"/>
  <c r="G171" i="1"/>
  <c r="H171" i="1" s="1"/>
  <c r="J171" i="1"/>
  <c r="F172" i="1" l="1"/>
  <c r="E172" i="1"/>
  <c r="P171" i="1"/>
  <c r="M172" i="1"/>
  <c r="N172" i="1" s="1"/>
  <c r="D172" i="1"/>
  <c r="A173" i="1"/>
  <c r="G172" i="1"/>
  <c r="H172" i="1" s="1"/>
  <c r="O172" i="1"/>
  <c r="J172" i="1"/>
  <c r="I172" i="1"/>
  <c r="B172" i="1"/>
  <c r="C172" i="1"/>
  <c r="E173" i="1" l="1"/>
  <c r="F173" i="1"/>
  <c r="M173" i="1"/>
  <c r="N173" i="1" s="1"/>
  <c r="J173" i="1"/>
  <c r="G173" i="1"/>
  <c r="H173" i="1" s="1"/>
  <c r="D173" i="1"/>
  <c r="C173" i="1"/>
  <c r="B173" i="1"/>
  <c r="I173" i="1"/>
  <c r="A174" i="1"/>
  <c r="O173" i="1"/>
  <c r="P172" i="1"/>
  <c r="E174" i="1" l="1"/>
  <c r="F174" i="1"/>
  <c r="I174" i="1"/>
  <c r="J174" i="1"/>
  <c r="G174" i="1"/>
  <c r="M174" i="1"/>
  <c r="N174" i="1" s="1"/>
  <c r="O174" i="1"/>
  <c r="D174" i="1"/>
  <c r="C174" i="1"/>
  <c r="A175" i="1"/>
  <c r="B174" i="1"/>
  <c r="P173" i="1"/>
  <c r="E175" i="1" l="1"/>
  <c r="F175" i="1"/>
  <c r="H174" i="1"/>
  <c r="P174" i="1" s="1"/>
  <c r="G175" i="1"/>
  <c r="H175" i="1" s="1"/>
  <c r="J175" i="1"/>
  <c r="I175" i="1"/>
  <c r="M175" i="1"/>
  <c r="N175" i="1" s="1"/>
  <c r="P175" i="1" s="1"/>
  <c r="A176" i="1"/>
  <c r="O175" i="1"/>
  <c r="D175" i="1"/>
  <c r="B175" i="1"/>
  <c r="C175" i="1"/>
  <c r="E176" i="1" l="1"/>
  <c r="F176" i="1"/>
  <c r="D176" i="1"/>
  <c r="I176" i="1"/>
  <c r="M176" i="1"/>
  <c r="G176" i="1"/>
  <c r="C176" i="1"/>
  <c r="O176" i="1"/>
  <c r="A177" i="1"/>
  <c r="J176" i="1"/>
  <c r="B176" i="1"/>
  <c r="F177" i="1" l="1"/>
  <c r="E177" i="1"/>
  <c r="H176" i="1"/>
  <c r="N176" i="1"/>
  <c r="P176" i="1" s="1"/>
  <c r="B177" i="1"/>
  <c r="G177" i="1"/>
  <c r="O177" i="1"/>
  <c r="D177" i="1"/>
  <c r="A178" i="1"/>
  <c r="M177" i="1"/>
  <c r="N177" i="1" s="1"/>
  <c r="J177" i="1"/>
  <c r="I177" i="1"/>
  <c r="C177" i="1"/>
  <c r="E178" i="1" l="1"/>
  <c r="F178" i="1"/>
  <c r="G178" i="1"/>
  <c r="H178" i="1" s="1"/>
  <c r="A179" i="1"/>
  <c r="J178" i="1"/>
  <c r="B178" i="1"/>
  <c r="O178" i="1"/>
  <c r="M178" i="1"/>
  <c r="N178" i="1" s="1"/>
  <c r="D178" i="1"/>
  <c r="I178" i="1"/>
  <c r="C178" i="1"/>
  <c r="H177" i="1"/>
  <c r="P177" i="1" s="1"/>
  <c r="F179" i="1" l="1"/>
  <c r="E179" i="1"/>
  <c r="P178" i="1"/>
  <c r="D179" i="1"/>
  <c r="A180" i="1"/>
  <c r="O179" i="1"/>
  <c r="J179" i="1"/>
  <c r="I179" i="1"/>
  <c r="M179" i="1"/>
  <c r="N179" i="1" s="1"/>
  <c r="G179" i="1"/>
  <c r="H179" i="1" s="1"/>
  <c r="C179" i="1"/>
  <c r="B179" i="1"/>
  <c r="F180" i="1" l="1"/>
  <c r="E180" i="1"/>
  <c r="I180" i="1"/>
  <c r="D180" i="1"/>
  <c r="C180" i="1"/>
  <c r="B180" i="1"/>
  <c r="A181" i="1"/>
  <c r="O180" i="1"/>
  <c r="M180" i="1"/>
  <c r="N180" i="1" s="1"/>
  <c r="J180" i="1"/>
  <c r="G180" i="1"/>
  <c r="H180" i="1" s="1"/>
  <c r="P179" i="1"/>
  <c r="F181" i="1" l="1"/>
  <c r="E181" i="1"/>
  <c r="G181" i="1"/>
  <c r="H181" i="1" s="1"/>
  <c r="C181" i="1"/>
  <c r="A182" i="1"/>
  <c r="B181" i="1"/>
  <c r="D181" i="1"/>
  <c r="I181" i="1"/>
  <c r="M181" i="1"/>
  <c r="N181" i="1" s="1"/>
  <c r="P181" i="1" s="1"/>
  <c r="J181" i="1"/>
  <c r="O181" i="1"/>
  <c r="P180" i="1"/>
  <c r="F182" i="1" l="1"/>
  <c r="E182" i="1"/>
  <c r="D182" i="1"/>
  <c r="A183" i="1"/>
  <c r="B182" i="1"/>
  <c r="G182" i="1"/>
  <c r="M182" i="1"/>
  <c r="O182" i="1"/>
  <c r="J182" i="1"/>
  <c r="I182" i="1"/>
  <c r="C182" i="1"/>
  <c r="F183" i="1" l="1"/>
  <c r="E183" i="1"/>
  <c r="H182" i="1"/>
  <c r="N182" i="1"/>
  <c r="P182" i="1" s="1"/>
  <c r="B183" i="1"/>
  <c r="A184" i="1"/>
  <c r="O183" i="1"/>
  <c r="I183" i="1"/>
  <c r="D183" i="1"/>
  <c r="M183" i="1"/>
  <c r="N183" i="1" s="1"/>
  <c r="J183" i="1"/>
  <c r="G183" i="1"/>
  <c r="H183" i="1" s="1"/>
  <c r="C183" i="1"/>
  <c r="F184" i="1" l="1"/>
  <c r="E184" i="1"/>
  <c r="P183" i="1"/>
  <c r="O184" i="1"/>
  <c r="J184" i="1"/>
  <c r="I184" i="1"/>
  <c r="C184" i="1"/>
  <c r="B184" i="1"/>
  <c r="G184" i="1"/>
  <c r="M184" i="1"/>
  <c r="N184" i="1" s="1"/>
  <c r="D184" i="1"/>
  <c r="A185" i="1"/>
  <c r="E185" i="1" l="1"/>
  <c r="F185" i="1"/>
  <c r="H184" i="1"/>
  <c r="P184" i="1" s="1"/>
  <c r="O185" i="1"/>
  <c r="M185" i="1"/>
  <c r="J185" i="1"/>
  <c r="G185" i="1"/>
  <c r="A186" i="1"/>
  <c r="D185" i="1"/>
  <c r="C185" i="1"/>
  <c r="B185" i="1"/>
  <c r="I185" i="1"/>
  <c r="E186" i="1" l="1"/>
  <c r="F186" i="1"/>
  <c r="N185" i="1"/>
  <c r="H185" i="1"/>
  <c r="P185" i="1" s="1"/>
  <c r="I186" i="1"/>
  <c r="M186" i="1"/>
  <c r="N186" i="1" s="1"/>
  <c r="O186" i="1"/>
  <c r="J186" i="1"/>
  <c r="C186" i="1"/>
  <c r="B186" i="1"/>
  <c r="A187" i="1"/>
  <c r="D186" i="1"/>
  <c r="G186" i="1"/>
  <c r="E187" i="1" l="1"/>
  <c r="F187" i="1"/>
  <c r="H186" i="1"/>
  <c r="P186" i="1" s="1"/>
  <c r="G187" i="1"/>
  <c r="M187" i="1"/>
  <c r="A188" i="1"/>
  <c r="J187" i="1"/>
  <c r="I187" i="1"/>
  <c r="D187" i="1"/>
  <c r="C187" i="1"/>
  <c r="B187" i="1"/>
  <c r="O187" i="1"/>
  <c r="E188" i="1" l="1"/>
  <c r="F188" i="1"/>
  <c r="N187" i="1"/>
  <c r="D188" i="1"/>
  <c r="J188" i="1"/>
  <c r="A189" i="1"/>
  <c r="C188" i="1"/>
  <c r="B188" i="1"/>
  <c r="O188" i="1"/>
  <c r="M188" i="1"/>
  <c r="N188" i="1" s="1"/>
  <c r="I188" i="1"/>
  <c r="G188" i="1"/>
  <c r="H188" i="1" s="1"/>
  <c r="H187" i="1"/>
  <c r="F189" i="1" l="1"/>
  <c r="E189" i="1"/>
  <c r="P188" i="1"/>
  <c r="B189" i="1"/>
  <c r="J189" i="1"/>
  <c r="I189" i="1"/>
  <c r="C189" i="1"/>
  <c r="G189" i="1"/>
  <c r="H189" i="1" s="1"/>
  <c r="D189" i="1"/>
  <c r="M189" i="1"/>
  <c r="N189" i="1" s="1"/>
  <c r="P189" i="1" s="1"/>
  <c r="A190" i="1"/>
  <c r="O189" i="1"/>
  <c r="P187" i="1"/>
  <c r="F190" i="1" l="1"/>
  <c r="E190" i="1"/>
  <c r="I190" i="1"/>
  <c r="D190" i="1"/>
  <c r="C190" i="1"/>
  <c r="O190" i="1"/>
  <c r="M190" i="1"/>
  <c r="N190" i="1" s="1"/>
  <c r="A191" i="1"/>
  <c r="B190" i="1"/>
  <c r="G190" i="1"/>
  <c r="H190" i="1" s="1"/>
  <c r="J190" i="1"/>
  <c r="E191" i="1" l="1"/>
  <c r="F191" i="1"/>
  <c r="P190" i="1"/>
  <c r="G191" i="1"/>
  <c r="D191" i="1"/>
  <c r="A192" i="1"/>
  <c r="M191" i="1"/>
  <c r="N191" i="1" s="1"/>
  <c r="C191" i="1"/>
  <c r="O191" i="1"/>
  <c r="I191" i="1"/>
  <c r="J191" i="1"/>
  <c r="B191" i="1"/>
  <c r="F192" i="1" l="1"/>
  <c r="E192" i="1"/>
  <c r="I192" i="1"/>
  <c r="G192" i="1"/>
  <c r="J192" i="1"/>
  <c r="B192" i="1"/>
  <c r="M192" i="1"/>
  <c r="N192" i="1" s="1"/>
  <c r="D192" i="1"/>
  <c r="O192" i="1"/>
  <c r="A193" i="1"/>
  <c r="C192" i="1"/>
  <c r="H191" i="1"/>
  <c r="P191" i="1" s="1"/>
  <c r="F193" i="1" l="1"/>
  <c r="E193" i="1"/>
  <c r="H192" i="1"/>
  <c r="P192" i="1"/>
  <c r="G193" i="1"/>
  <c r="D193" i="1"/>
  <c r="J193" i="1"/>
  <c r="I193" i="1"/>
  <c r="A194" i="1"/>
  <c r="O193" i="1"/>
  <c r="B193" i="1"/>
  <c r="M193" i="1"/>
  <c r="N193" i="1" s="1"/>
  <c r="C193" i="1"/>
  <c r="F194" i="1" l="1"/>
  <c r="E194" i="1"/>
  <c r="D194" i="1"/>
  <c r="C194" i="1"/>
  <c r="M194" i="1"/>
  <c r="N194" i="1" s="1"/>
  <c r="O194" i="1"/>
  <c r="B194" i="1"/>
  <c r="J194" i="1"/>
  <c r="A195" i="1"/>
  <c r="I194" i="1"/>
  <c r="G194" i="1"/>
  <c r="H194" i="1" s="1"/>
  <c r="H193" i="1"/>
  <c r="P193" i="1" s="1"/>
  <c r="F195" i="1" l="1"/>
  <c r="E195" i="1"/>
  <c r="B195" i="1"/>
  <c r="D195" i="1"/>
  <c r="C195" i="1"/>
  <c r="M195" i="1"/>
  <c r="N195" i="1" s="1"/>
  <c r="J195" i="1"/>
  <c r="I195" i="1"/>
  <c r="A196" i="1"/>
  <c r="G195" i="1"/>
  <c r="H195" i="1" s="1"/>
  <c r="O195" i="1"/>
  <c r="P194" i="1"/>
  <c r="F196" i="1" l="1"/>
  <c r="E196" i="1"/>
  <c r="C196" i="1"/>
  <c r="A197" i="1"/>
  <c r="B196" i="1"/>
  <c r="O196" i="1"/>
  <c r="D196" i="1"/>
  <c r="G196" i="1"/>
  <c r="J196" i="1"/>
  <c r="M196" i="1"/>
  <c r="I196" i="1"/>
  <c r="P195" i="1"/>
  <c r="N196" i="1" l="1"/>
  <c r="P196" i="1" s="1"/>
  <c r="E197" i="1"/>
  <c r="F197" i="1"/>
  <c r="H196" i="1"/>
  <c r="A198" i="1"/>
  <c r="B197" i="1"/>
  <c r="I197" i="1"/>
  <c r="G197" i="1"/>
  <c r="D197" i="1"/>
  <c r="M197" i="1"/>
  <c r="J197" i="1"/>
  <c r="C197" i="1"/>
  <c r="O197" i="1"/>
  <c r="N197" i="1" l="1"/>
  <c r="E198" i="1"/>
  <c r="F198" i="1"/>
  <c r="H197" i="1"/>
  <c r="I198" i="1"/>
  <c r="O198" i="1"/>
  <c r="C198" i="1"/>
  <c r="B198" i="1"/>
  <c r="M198" i="1"/>
  <c r="N198" i="1" s="1"/>
  <c r="A199" i="1"/>
  <c r="D198" i="1"/>
  <c r="J198" i="1"/>
  <c r="G198" i="1"/>
  <c r="H198" i="1" s="1"/>
  <c r="P197" i="1" l="1"/>
  <c r="E199" i="1"/>
  <c r="F199" i="1"/>
  <c r="P198" i="1"/>
  <c r="G199" i="1"/>
  <c r="H199" i="1" s="1"/>
  <c r="O199" i="1"/>
  <c r="D199" i="1"/>
  <c r="C199" i="1"/>
  <c r="B199" i="1"/>
  <c r="A200" i="1"/>
  <c r="M199" i="1"/>
  <c r="N199" i="1" s="1"/>
  <c r="J199" i="1"/>
  <c r="I199" i="1"/>
  <c r="E200" i="1" l="1"/>
  <c r="F200" i="1"/>
  <c r="P199" i="1"/>
  <c r="D200" i="1"/>
  <c r="M200" i="1"/>
  <c r="G200" i="1"/>
  <c r="C200" i="1"/>
  <c r="B200" i="1"/>
  <c r="J200" i="1"/>
  <c r="I200" i="1"/>
  <c r="O200" i="1"/>
  <c r="A201" i="1"/>
  <c r="N200" i="1" l="1"/>
  <c r="F201" i="1"/>
  <c r="E201" i="1"/>
  <c r="H200" i="1"/>
  <c r="P200" i="1" s="1"/>
  <c r="B201" i="1"/>
  <c r="M201" i="1"/>
  <c r="G201" i="1"/>
  <c r="J201" i="1"/>
  <c r="I201" i="1"/>
  <c r="O201" i="1"/>
  <c r="D201" i="1"/>
  <c r="C201" i="1"/>
  <c r="A202" i="1"/>
  <c r="H201" i="1" l="1"/>
  <c r="N201" i="1"/>
  <c r="P201" i="1" s="1"/>
  <c r="F202" i="1"/>
  <c r="E202" i="1"/>
  <c r="J202" i="1"/>
  <c r="I202" i="1"/>
  <c r="A203" i="1"/>
  <c r="D202" i="1"/>
  <c r="C202" i="1"/>
  <c r="B202" i="1"/>
  <c r="M202" i="1"/>
  <c r="N202" i="1" s="1"/>
  <c r="G202" i="1"/>
  <c r="H202" i="1" s="1"/>
  <c r="O202" i="1"/>
  <c r="E203" i="1" l="1"/>
  <c r="F203" i="1"/>
  <c r="J203" i="1"/>
  <c r="I203" i="1"/>
  <c r="M203" i="1"/>
  <c r="N203" i="1" s="1"/>
  <c r="O203" i="1"/>
  <c r="A204" i="1"/>
  <c r="D203" i="1"/>
  <c r="G203" i="1"/>
  <c r="B203" i="1"/>
  <c r="C203" i="1"/>
  <c r="P202" i="1"/>
  <c r="H203" i="1" l="1"/>
  <c r="F204" i="1"/>
  <c r="E204" i="1"/>
  <c r="I204" i="1"/>
  <c r="J204" i="1"/>
  <c r="O204" i="1"/>
  <c r="D204" i="1"/>
  <c r="C204" i="1"/>
  <c r="M204" i="1"/>
  <c r="N204" i="1" s="1"/>
  <c r="B204" i="1"/>
  <c r="G204" i="1"/>
  <c r="H204" i="1" s="1"/>
  <c r="A205" i="1"/>
  <c r="P203" i="1"/>
  <c r="F205" i="1" l="1"/>
  <c r="E205" i="1"/>
  <c r="G205" i="1"/>
  <c r="I205" i="1"/>
  <c r="O205" i="1"/>
  <c r="J205" i="1"/>
  <c r="D205" i="1"/>
  <c r="C205" i="1"/>
  <c r="A206" i="1"/>
  <c r="M205" i="1"/>
  <c r="N205" i="1" s="1"/>
  <c r="B205" i="1"/>
  <c r="P204" i="1"/>
  <c r="F206" i="1" l="1"/>
  <c r="E206" i="1"/>
  <c r="D206" i="1"/>
  <c r="G206" i="1"/>
  <c r="A207" i="1"/>
  <c r="O206" i="1"/>
  <c r="M206" i="1"/>
  <c r="J206" i="1"/>
  <c r="C206" i="1"/>
  <c r="B206" i="1"/>
  <c r="I206" i="1"/>
  <c r="H205" i="1"/>
  <c r="P205" i="1" s="1"/>
  <c r="F207" i="1" l="1"/>
  <c r="E207" i="1"/>
  <c r="B207" i="1"/>
  <c r="G207" i="1"/>
  <c r="D207" i="1"/>
  <c r="C207" i="1"/>
  <c r="A208" i="1"/>
  <c r="J207" i="1"/>
  <c r="I207" i="1"/>
  <c r="M207" i="1"/>
  <c r="N207" i="1" s="1"/>
  <c r="O207" i="1"/>
  <c r="N206" i="1"/>
  <c r="H206" i="1"/>
  <c r="F208" i="1" l="1"/>
  <c r="E208" i="1"/>
  <c r="P206" i="1"/>
  <c r="D208" i="1"/>
  <c r="C208" i="1"/>
  <c r="B208" i="1"/>
  <c r="G208" i="1"/>
  <c r="H208" i="1" s="1"/>
  <c r="M208" i="1"/>
  <c r="N208" i="1" s="1"/>
  <c r="J208" i="1"/>
  <c r="A209" i="1"/>
  <c r="O208" i="1"/>
  <c r="I208" i="1"/>
  <c r="H207" i="1"/>
  <c r="P207" i="1" s="1"/>
  <c r="E209" i="1" l="1"/>
  <c r="F209" i="1"/>
  <c r="P208" i="1"/>
  <c r="D209" i="1"/>
  <c r="C209" i="1"/>
  <c r="G209" i="1"/>
  <c r="M209" i="1"/>
  <c r="N209" i="1" s="1"/>
  <c r="J209" i="1"/>
  <c r="A210" i="1"/>
  <c r="O209" i="1"/>
  <c r="B209" i="1"/>
  <c r="I209" i="1"/>
  <c r="E210" i="1" l="1"/>
  <c r="F210" i="1"/>
  <c r="I210" i="1"/>
  <c r="C210" i="1"/>
  <c r="A211" i="1"/>
  <c r="B210" i="1"/>
  <c r="G210" i="1"/>
  <c r="H210" i="1" s="1"/>
  <c r="O210" i="1"/>
  <c r="D210" i="1"/>
  <c r="J210" i="1"/>
  <c r="M210" i="1"/>
  <c r="N210" i="1" s="1"/>
  <c r="H209" i="1"/>
  <c r="P209" i="1" s="1"/>
  <c r="E211" i="1" l="1"/>
  <c r="F211" i="1"/>
  <c r="P210" i="1"/>
  <c r="G211" i="1"/>
  <c r="H211" i="1" s="1"/>
  <c r="A212" i="1"/>
  <c r="B211" i="1"/>
  <c r="J211" i="1"/>
  <c r="I211" i="1"/>
  <c r="O211" i="1"/>
  <c r="M211" i="1"/>
  <c r="N211" i="1" s="1"/>
  <c r="D211" i="1"/>
  <c r="C211" i="1"/>
  <c r="E212" i="1" l="1"/>
  <c r="F212" i="1"/>
  <c r="P211" i="1"/>
  <c r="D212" i="1"/>
  <c r="O212" i="1"/>
  <c r="J212" i="1"/>
  <c r="G212" i="1"/>
  <c r="H212" i="1" s="1"/>
  <c r="M212" i="1"/>
  <c r="N212" i="1" s="1"/>
  <c r="A213" i="1"/>
  <c r="I212" i="1"/>
  <c r="C212" i="1"/>
  <c r="B212" i="1"/>
  <c r="F213" i="1" l="1"/>
  <c r="E213" i="1"/>
  <c r="P212" i="1"/>
  <c r="B213" i="1"/>
  <c r="O213" i="1"/>
  <c r="M213" i="1"/>
  <c r="N213" i="1" s="1"/>
  <c r="J213" i="1"/>
  <c r="I213" i="1"/>
  <c r="G213" i="1"/>
  <c r="D213" i="1"/>
  <c r="C213" i="1"/>
  <c r="H213" i="1" l="1"/>
  <c r="P213" i="1" s="1"/>
</calcChain>
</file>

<file path=xl/sharedStrings.xml><?xml version="1.0" encoding="utf-8"?>
<sst xmlns="http://schemas.openxmlformats.org/spreadsheetml/2006/main" count="1218" uniqueCount="207">
  <si>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</si>
  <si>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</si>
  <si>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</si>
  <si>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</si>
  <si>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</si>
  <si>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</si>
  <si>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</si>
  <si>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</si>
  <si>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</si>
  <si>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</si>
  <si>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</si>
  <si>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</si>
  <si>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</si>
  <si>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</si>
  <si>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</si>
  <si>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</si>
  <si>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Coluna Auxiliar Data 3</t>
  </si>
  <si>
    <t>Coluna Auxiliar Data 4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</si>
  <si>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</si>
  <si>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</si>
  <si>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</si>
  <si>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</si>
  <si>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</si>
  <si>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</si>
  <si>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</si>
  <si>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Data_Venda</t>
  </si>
  <si>
    <t>Tipo_Pagamento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</si>
  <si>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</si>
  <si>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</si>
  <si>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</si>
  <si>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</si>
  <si>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</si>
  <si>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</si>
  <si>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</si>
  <si>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</si>
  <si>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Forma_Pagamento</t>
  </si>
  <si>
    <t>Status_Pgto</t>
  </si>
  <si>
    <t>Conta_Bancaria</t>
  </si>
  <si>
    <t>Observacoes</t>
  </si>
  <si>
    <t>Edificio Rolim</t>
  </si>
  <si>
    <t>ULTRA EVIL PREMIUM BBS IMPORTACAO E EXPORTACAO LTDA</t>
  </si>
  <si>
    <t>Transferência Bancária ou Pix</t>
  </si>
  <si>
    <t>Pago</t>
  </si>
  <si>
    <t>Rolim - Caixa</t>
  </si>
  <si>
    <t>REEMBOLSO REFERENTE AO SALARIO DA DONA ROSA - 05/2025</t>
  </si>
  <si>
    <t xml:space="preserve">BAR E LANCHE FLOR DA SE ME </t>
  </si>
  <si>
    <t>ALUGUEL + IPTU - 05/2025</t>
  </si>
  <si>
    <t>REEMBOLSO REFERENTE AO FGTS E INSS - 04/2025</t>
  </si>
  <si>
    <t>REEMBOLSO REFERENTE AO IPTU 04/2025</t>
  </si>
  <si>
    <t>REEMBOLSO REFERENTE AO SALARIO DA DONA ROSA - 04/2025</t>
  </si>
  <si>
    <t>ALUGUEL + IPTU - 04/2025</t>
  </si>
  <si>
    <t>REEMBOLSO REFERENTE AO FGTS E INSS DONA ROSA - 03/2025</t>
  </si>
  <si>
    <t>REEMBOLSO REFERENTE AO IPTU 03/2025</t>
  </si>
  <si>
    <t>REEMBOLSO REFERENTE AO SALARIO DA DONA ROSA - 03/2025</t>
  </si>
  <si>
    <t>ALUGUEL + IPTU - 03/2025</t>
  </si>
  <si>
    <t>REEMBOLSO REFERENTE AO FGTS E INSS DONA ROSA - 02/2025</t>
  </si>
  <si>
    <t>REEMBOLSO REFERENTE AO IPTU 02/2025</t>
  </si>
  <si>
    <t>ALUGUEL E IPTU - 02/2025</t>
  </si>
  <si>
    <t>REEMBOLSO SALARIO DA DONA ROSA - 02/2025</t>
  </si>
  <si>
    <t>REEMBOLSO REFERENTE AO IPTU 01/2025</t>
  </si>
  <si>
    <t>REEMBOLSO REFERENTE AO FGTS E INSS DO MÊS 01 DA DONA ROSA - 01/2025</t>
  </si>
  <si>
    <t>REEMBOLSO REFERENTE AO SALARIO DA DONA ROSA - 01/2025</t>
  </si>
  <si>
    <t>ALUGUEL 01/2025</t>
  </si>
  <si>
    <t>REEMBOLSO REFERENTE AO INSS, FGTS 13 E FGTS DO MÊS 12/2024 (DONA ROSA)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</si>
  <si>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</si>
  <si>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</si>
  <si>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</si>
  <si>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</si>
  <si>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</si>
  <si>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</si>
  <si>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</si>
  <si>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Class_Cont_1</t>
  </si>
  <si>
    <t>Class_Cont_2</t>
  </si>
  <si>
    <t>Status_Conf_Document</t>
  </si>
  <si>
    <t>Status_Aprov_Diret</t>
  </si>
  <si>
    <t>Status_Aprov_Caixa</t>
  </si>
  <si>
    <t>CNPJ_Loja</t>
  </si>
  <si>
    <t>INSTITUTO DE ESTUDOS DE PROTESTO DE TITULOS DO BRASIL - SECAO SAO PAULO - IEPTB - SP</t>
  </si>
  <si>
    <t>Utilidades</t>
  </si>
  <si>
    <t>Custas Cartório / Operação</t>
  </si>
  <si>
    <t>.</t>
  </si>
  <si>
    <t>Documentação Aprovada</t>
  </si>
  <si>
    <t>Aprovado Diretoria</t>
  </si>
  <si>
    <t>Aprovado Caixa</t>
  </si>
  <si>
    <t xml:space="preserve">CAIXA ECONOMICA FEDERAL </t>
  </si>
  <si>
    <t>Encontro de Contas</t>
  </si>
  <si>
    <t>Despesas Financeiras</t>
  </si>
  <si>
    <t>Tarifas Bancárias</t>
  </si>
  <si>
    <t>062025</t>
  </si>
  <si>
    <t>FGTS</t>
  </si>
  <si>
    <t>Dinheiro em Espécie</t>
  </si>
  <si>
    <t>Mão de Obra - Encargos e Provisões</t>
  </si>
  <si>
    <t xml:space="preserve">  -  FGTS</t>
  </si>
  <si>
    <t>052020</t>
  </si>
  <si>
    <t>Tesouraria</t>
  </si>
  <si>
    <t>052025</t>
  </si>
  <si>
    <t>PREFEITURA DE SÃO PAULO</t>
  </si>
  <si>
    <t>Boleto Bancário</t>
  </si>
  <si>
    <t xml:space="preserve"> ENDIVIDAMENTO</t>
  </si>
  <si>
    <t>11/60</t>
  </si>
  <si>
    <t>INSS</t>
  </si>
  <si>
    <t xml:space="preserve">  -  INSS Segurados</t>
  </si>
  <si>
    <t>14658 042025</t>
  </si>
  <si>
    <t>15053 042025</t>
  </si>
  <si>
    <t>IRRF</t>
  </si>
  <si>
    <t>000007577</t>
  </si>
  <si>
    <t>MACRO CONTABILIDADE E CONSULTORIA LTDA</t>
  </si>
  <si>
    <t>Serviços de Terceiros</t>
  </si>
  <si>
    <t>Assessoria Contabil</t>
  </si>
  <si>
    <t>000007747</t>
  </si>
  <si>
    <t>IPTU</t>
  </si>
  <si>
    <t>Custo de Ocupação</t>
  </si>
  <si>
    <t>ROSA MARIA DA SILVA</t>
  </si>
  <si>
    <t>Mão de Obra - Salários</t>
  </si>
  <si>
    <t>MDO CLT - Salário</t>
  </si>
  <si>
    <t>042025</t>
  </si>
  <si>
    <t>10/60</t>
  </si>
  <si>
    <t>14658 032025</t>
  </si>
  <si>
    <t>15053 032025</t>
  </si>
  <si>
    <t>1560 032025</t>
  </si>
  <si>
    <t>175926 042025</t>
  </si>
  <si>
    <t>269843 032025</t>
  </si>
  <si>
    <t>9/60</t>
  </si>
  <si>
    <t>032025</t>
  </si>
  <si>
    <t>000007257</t>
  </si>
  <si>
    <t>000006969</t>
  </si>
  <si>
    <t>14658 022025</t>
  </si>
  <si>
    <t>15053 022025</t>
  </si>
  <si>
    <t>292993983</t>
  </si>
  <si>
    <t>03/2025</t>
  </si>
  <si>
    <t>269843 022025</t>
  </si>
  <si>
    <t>8/60</t>
  </si>
  <si>
    <t>022025</t>
  </si>
  <si>
    <t>15053 012025</t>
  </si>
  <si>
    <t>14658 012025</t>
  </si>
  <si>
    <t>Imposto de Renda</t>
  </si>
  <si>
    <t>1560 012025</t>
  </si>
  <si>
    <t>012025</t>
  </si>
  <si>
    <t>7/60</t>
  </si>
  <si>
    <t>DESPESAS BANCARIAS</t>
  </si>
  <si>
    <t>TARIFAS BANCARIAS</t>
  </si>
  <si>
    <t>6/60</t>
  </si>
  <si>
    <t>MAO DE OBRA FIXA/ TEMPORARIOS</t>
  </si>
  <si>
    <t>0</t>
  </si>
  <si>
    <t>IMPOSTOS/ TRIBUTOS</t>
  </si>
  <si>
    <t>DEZ2024</t>
  </si>
  <si>
    <t>000006797</t>
  </si>
  <si>
    <t>SALARIOS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</si>
  <si>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</si>
  <si>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</si>
  <si>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</si>
  <si>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</si>
  <si>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</si>
  <si>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</si>
  <si>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</si>
  <si>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</si>
  <si>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</si>
  <si>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</si>
  <si>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</si>
  <si>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</si>
  <si>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</si>
  <si>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</si>
  <si>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DEP DIN AG</t>
  </si>
  <si>
    <t>DEBITO</t>
  </si>
  <si>
    <t>PAG BOLETO</t>
  </si>
  <si>
    <t>DEB PIX CH</t>
  </si>
  <si>
    <t>TAR PIX</t>
  </si>
  <si>
    <t>PG PREFEIT</t>
  </si>
  <si>
    <t>TAR MAN CC</t>
  </si>
  <si>
    <t>PG ORG GOV</t>
  </si>
  <si>
    <t>ENVIO PIX</t>
  </si>
  <si>
    <t>CRED PIX</t>
  </si>
  <si>
    <t>COB MAN061</t>
  </si>
  <si>
    <t>ENVIO TEV</t>
  </si>
  <si>
    <t>TAR TEV IN</t>
  </si>
  <si>
    <t>TR VLR OU</t>
  </si>
  <si>
    <t>SOL CR BLQ</t>
  </si>
  <si>
    <t>SOL DB BLV</t>
  </si>
  <si>
    <t>DP DIN LOT</t>
  </si>
  <si>
    <t>ENV PIX CH</t>
  </si>
  <si>
    <t>TRANSF E/I</t>
  </si>
  <si>
    <t>ENVIO TED</t>
  </si>
  <si>
    <t>TEDINTERNE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</si>
  <si>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</si>
  <si>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</si>
  <si>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</si>
  <si>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</si>
  <si>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</si>
  <si>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</si>
  <si>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</si>
  <si>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</si>
  <si>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</si>
  <si>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</si>
  <si>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 xml:space="preserve">MUTUO ELAINE </t>
  </si>
  <si>
    <t>MUTUO</t>
  </si>
  <si>
    <t>ID_Transacao_Tesouraria</t>
  </si>
  <si>
    <t>ID_Empresa_Tesouraria</t>
  </si>
  <si>
    <t>Empresa_Tesouraria</t>
  </si>
  <si>
    <t>Data_Ajuste</t>
  </si>
  <si>
    <t>Descrição</t>
  </si>
  <si>
    <t>Despesa paga em dinheiro - ID 135390</t>
  </si>
  <si>
    <t>ID_Bloqueio</t>
  </si>
  <si>
    <t>Observacao</t>
  </si>
  <si>
    <t xml:space="preserve"> SOL DB BLV</t>
  </si>
  <si>
    <t xml:space="preserve"> SOL CR BLQ</t>
  </si>
  <si>
    <t>Desbloqueios Judiciais</t>
  </si>
  <si>
    <t>Bloqueios Judiciais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</si>
</sst>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6"/>
  <sheetViews>
    <sheetView tabSelected="1" topLeftCell="G1" workbookViewId="0">
      <pane ySplit="1" topLeftCell="A104" activePane="bottomLeft" state="frozen"/>
      <selection pane="bottomLeft" activeCell="P121" sqref="P121"/>
    </sheetView>
  </sheetViews>
  <sheetFormatPr defaultRowHeight="14.4" x14ac:dyDescent="0.3"/>
  <cols>
    <col min="1" max="1" width="20.21875" style="1" customWidth="1"/>
    <col min="2" max="3" width="20.21875" style="2" customWidth="1"/>
    <col min="4" max="5" width="17.109375" style="2" customWidth="1"/>
    <col min="6" max="6" width="19.88671875" style="2" customWidth="1"/>
    <col min="7" max="7" width="19.33203125" style="2" bestFit="1" customWidth="1"/>
    <col min="8" max="8" width="22.77734375" style="2" bestFit="1" customWidth="1"/>
    <col min="9" max="11" width="20.21875" style="2" customWidth="1"/>
    <col min="12" max="12" width="17.77734375" style="2" bestFit="1" customWidth="1"/>
    <col min="13" max="13" width="19.33203125" style="2" bestFit="1" customWidth="1"/>
    <col min="14" max="14" width="22.77734375" style="2" bestFit="1" customWidth="1"/>
    <col min="15" max="15" width="22.77734375" style="2" customWidth="1"/>
    <col min="16" max="16" width="18.77734375" style="1" customWidth="1"/>
    <col min="56" max="59" width="18.109375" bestFit="1" customWidth="1"/>
  </cols>
  <sheetData>
    <row r="1" spans="1:59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205</v>
      </c>
      <c r="G1" s="12" t="s">
        <v>5</v>
      </c>
      <c r="H1" s="15" t="s">
        <v>6</v>
      </c>
      <c r="I1" s="16" t="s">
        <v>7</v>
      </c>
      <c r="J1" s="16" t="s">
        <v>8</v>
      </c>
      <c r="K1" s="16" t="s">
        <v>9</v>
      </c>
      <c r="L1" s="17" t="s">
        <v>206</v>
      </c>
      <c r="M1" s="12" t="s">
        <v>10</v>
      </c>
      <c r="N1" s="18" t="s">
        <v>11</v>
      </c>
      <c r="O1" s="26" t="s">
        <v>12</v>
      </c>
      <c r="P1" s="21" t="s">
        <v>13</v>
      </c>
      <c r="AB1" s="23"/>
      <c r="BD1" s="24" t="s">
        <v>14</v>
      </c>
      <c r="BE1" s="24" t="s">
        <v>15</v>
      </c>
      <c r="BF1" s="24" t="s">
        <v>16</v>
      </c>
      <c r="BG1" s="24" t="s">
        <v>17</v>
      </c>
    </row>
    <row r="2" spans="1:59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3">
        <f>SUMIFS(df_mutuos!I:I,df_mutuos!B:B,Conciliacao!A2)</f>
        <v>0</v>
      </c>
      <c r="F2" s="6">
        <f>SUMIFS(df_bloqueios_judiciais!E:E,df_bloqueios_judiciais!D:D,Conciliacao!A2,df_bloqueios_judiciais!E:E,"&gt;0")</f>
        <v>0</v>
      </c>
      <c r="G2" s="7">
        <f>SUMIFS(df_extratos!I:I,df_extratos!F:F,Conciliacao!BD2,df_extratos!G:G,"CREDITO")+SUMIFS(df_extratos!I:I,df_extratos!F:F,Conciliacao!A2,df_extratos!G:G,"CREDITO")+SUMIFS(df_extratos!I:I,df_extratos!F:F,Conciliacao!BE2,df_extratos!G:G,"CREDITO")+SUMIFS(df_extratos!I:I,df_extratos!F:F,Conciliacao!BF2,df_extratos!G:G,"CREDITO")+SUMIFS(df_extratos!I:I,df_extratos!F:F,Conciliacao!BG2,df_extratos!G:G,"CREDITO")</f>
        <v>0</v>
      </c>
      <c r="H2" s="9">
        <f>G2-SUM(B2:F2)</f>
        <v>0</v>
      </c>
      <c r="I2" s="4">
        <f>SUMIFS(df_blueme_sem_parcelamento!E:E,df_blueme_sem_parcelamento!H:H,Conciliacao!A2)*(-1)</f>
        <v>0</v>
      </c>
      <c r="J2" s="4">
        <f>SUMIFS(df_blueme_com_parcelamento!J:J,df_blueme_com_parcelamento!M:M,Conciliacao!A2)*(-1)</f>
        <v>0</v>
      </c>
      <c r="K2" s="4">
        <f>SUMIFS(df_mutuos!J:J,df_mutuos!B:B,Conciliacao!A2)*(-1)</f>
        <v>0</v>
      </c>
      <c r="L2" s="8">
        <f>SUMIFS(df_bloqueios_judiciais!E:E,df_bloqueios_judiciais!D:D,Conciliacao!A2,df_bloqueios_judiciais!E:E,"&lt;0")</f>
        <v>0</v>
      </c>
      <c r="M2" s="10">
        <f>SUMIFS(df_extratos!I:I,df_extratos!F:F,Conciliacao!BD2,df_extratos!G:G,"DEBITO")+SUMIFS(df_extratos!I:I,df_extratos!F:F,Conciliacao!A2,df_extratos!G:G,"DEBITO")+SUMIFS(df_extratos!I:I,df_extratos!F:F,Conciliacao!BE2,df_extratos!G:G,"DEBITO")+SUMIFS(df_extratos!I:I,df_extratos!F:F,Conciliacao!BF2,df_extratos!G:G,"DEBITO")+SUMIFS(df_extratos!I:I,df_extratos!F:F,Conciliacao!BG2,df_extratos!G:G,"DEBITO")</f>
        <v>0</v>
      </c>
      <c r="N2" s="11">
        <f t="shared" ref="N2:N65" si="0">M2-SUM(I2:L2)</f>
        <v>0</v>
      </c>
      <c r="O2" s="25">
        <f>SUMIFS(df_ajustes_conciliaco!D:D,df_ajustes_conciliaco!C:C,Conciliacao!A2)</f>
        <v>0</v>
      </c>
      <c r="P2" s="22">
        <f t="shared" ref="P2:P65" si="1">N2+H2-O2</f>
        <v>0</v>
      </c>
      <c r="BD2" s="20">
        <v>45658.5</v>
      </c>
      <c r="BE2" s="20">
        <v>45658.125</v>
      </c>
      <c r="BF2" s="20">
        <v>45658.541666666657</v>
      </c>
      <c r="BG2" s="20">
        <v>45658.625</v>
      </c>
    </row>
    <row r="3" spans="1:59" x14ac:dyDescent="0.3">
      <c r="A3" s="5">
        <f t="shared" ref="A3:A66" si="2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0</v>
      </c>
      <c r="E3" s="3">
        <f>SUMIFS(df_mutuos!I:I,df_mutuos!B:B,Conciliacao!A3)</f>
        <v>0</v>
      </c>
      <c r="F3" s="6">
        <f>SUMIFS(df_bloqueios_judiciais!E:E,df_bloqueios_judiciais!D:D,Conciliacao!A3,df_bloqueios_judiciais!E:E,"&gt;0")</f>
        <v>0</v>
      </c>
      <c r="G3" s="7">
        <f>SUMIFS(df_extratos!I:I,df_extratos!F:F,Conciliacao!BD3,df_extratos!G:G,"CREDITO")+SUMIFS(df_extratos!I:I,df_extratos!F:F,Conciliacao!A3,df_extratos!G:G,"CREDITO")+SUMIFS(df_extratos!I:I,df_extratos!F:F,Conciliacao!BE3,df_extratos!G:G,"CREDITO")+SUMIFS(df_extratos!I:I,df_extratos!F:F,Conciliacao!BF3,df_extratos!G:G,"CREDITO")+SUMIFS(df_extratos!I:I,df_extratos!F:F,Conciliacao!BG3,df_extratos!G:G,"CREDITO")</f>
        <v>0</v>
      </c>
      <c r="H3" s="9">
        <f>G3-SUM(B3:F3)</f>
        <v>0</v>
      </c>
      <c r="I3" s="4">
        <f>SUMIFS(df_blueme_sem_parcelamento!E:E,df_blueme_sem_parcelamento!H:H,Conciliacao!A3)*(-1)</f>
        <v>0</v>
      </c>
      <c r="J3" s="4">
        <f>SUMIFS(df_blueme_com_parcelamento!J:J,df_blueme_com_parcelamento!M:M,Conciliacao!A3)*(-1)</f>
        <v>0</v>
      </c>
      <c r="K3" s="4">
        <f>SUMIFS(df_mutuos!J:J,df_mutuos!B:B,Conciliacao!A3)*(-1)</f>
        <v>0</v>
      </c>
      <c r="L3" s="8">
        <f>SUMIFS(df_bloqueios_judiciais!E:E,df_bloqueios_judiciais!D:D,Conciliacao!A3,df_bloqueios_judiciais!E:E,"&lt;0")</f>
        <v>0</v>
      </c>
      <c r="M3" s="10">
        <f>SUMIFS(df_extratos!I:I,df_extratos!F:F,Conciliacao!BD3,df_extratos!G:G,"DEBITO")+SUMIFS(df_extratos!I:I,df_extratos!F:F,Conciliacao!A3,df_extratos!G:G,"DEBITO")+SUMIFS(df_extratos!I:I,df_extratos!F:F,Conciliacao!BE3,df_extratos!G:G,"DEBITO")+SUMIFS(df_extratos!I:I,df_extratos!F:F,Conciliacao!BF3,df_extratos!G:G,"DEBITO")+SUMIFS(df_extratos!I:I,df_extratos!F:F,Conciliacao!BG3,df_extratos!G:G,"DEBITO")</f>
        <v>0</v>
      </c>
      <c r="N3" s="11">
        <f t="shared" si="0"/>
        <v>0</v>
      </c>
      <c r="O3" s="25">
        <f>SUMIFS(df_ajustes_conciliaco!D:D,df_ajustes_conciliaco!C:C,Conciliacao!A3)</f>
        <v>0</v>
      </c>
      <c r="P3" s="22">
        <f t="shared" si="1"/>
        <v>0</v>
      </c>
      <c r="BD3" s="20">
        <v>45659.5</v>
      </c>
      <c r="BE3" s="20">
        <v>45659.125</v>
      </c>
      <c r="BF3" s="20">
        <v>45659.541666666657</v>
      </c>
      <c r="BG3" s="20">
        <v>45659.625</v>
      </c>
    </row>
    <row r="4" spans="1:59" x14ac:dyDescent="0.3">
      <c r="A4" s="5">
        <f t="shared" si="2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0</v>
      </c>
      <c r="E4" s="3">
        <f>SUMIFS(df_mutuos!I:I,df_mutuos!B:B,Conciliacao!A4)</f>
        <v>0</v>
      </c>
      <c r="F4" s="6">
        <f>SUMIFS(df_bloqueios_judiciais!E:E,df_bloqueios_judiciais!D:D,Conciliacao!A4,df_bloqueios_judiciais!E:E,"&gt;0")</f>
        <v>0</v>
      </c>
      <c r="G4" s="7">
        <f>SUMIFS(df_extratos!I:I,df_extratos!F:F,Conciliacao!BD4,df_extratos!G:G,"CREDITO")+SUMIFS(df_extratos!I:I,df_extratos!F:F,Conciliacao!A4,df_extratos!G:G,"CREDITO")+SUMIFS(df_extratos!I:I,df_extratos!F:F,Conciliacao!BE4,df_extratos!G:G,"CREDITO")+SUMIFS(df_extratos!I:I,df_extratos!F:F,Conciliacao!BF4,df_extratos!G:G,"CREDITO")+SUMIFS(df_extratos!I:I,df_extratos!F:F,Conciliacao!BG4,df_extratos!G:G,"CREDITO")</f>
        <v>0</v>
      </c>
      <c r="H4" s="9">
        <f>G4-SUM(B4:F4)</f>
        <v>0</v>
      </c>
      <c r="I4" s="4">
        <f>SUMIFS(df_blueme_sem_parcelamento!E:E,df_blueme_sem_parcelamento!H:H,Conciliacao!A4)*(-1)</f>
        <v>-12</v>
      </c>
      <c r="J4" s="4">
        <f>SUMIFS(df_blueme_com_parcelamento!J:J,df_blueme_com_parcelamento!M:M,Conciliacao!A4)*(-1)</f>
        <v>0</v>
      </c>
      <c r="K4" s="4">
        <f>SUMIFS(df_mutuos!J:J,df_mutuos!B:B,Conciliacao!A4)*(-1)</f>
        <v>-5000</v>
      </c>
      <c r="L4" s="8">
        <f>SUMIFS(df_bloqueios_judiciais!E:E,df_bloqueios_judiciais!D:D,Conciliacao!A4,df_bloqueios_judiciais!E:E,"&lt;0")</f>
        <v>0</v>
      </c>
      <c r="M4" s="10">
        <f>SUMIFS(df_extratos!I:I,df_extratos!F:F,Conciliacao!BD4,df_extratos!G:G,"DEBITO")+SUMIFS(df_extratos!I:I,df_extratos!F:F,Conciliacao!A4,df_extratos!G:G,"DEBITO")+SUMIFS(df_extratos!I:I,df_extratos!F:F,Conciliacao!BE4,df_extratos!G:G,"DEBITO")+SUMIFS(df_extratos!I:I,df_extratos!F:F,Conciliacao!BF4,df_extratos!G:G,"DEBITO")+SUMIFS(df_extratos!I:I,df_extratos!F:F,Conciliacao!BG4,df_extratos!G:G,"DEBITO")</f>
        <v>-5012</v>
      </c>
      <c r="N4" s="11">
        <f t="shared" si="0"/>
        <v>0</v>
      </c>
      <c r="O4" s="25">
        <f>SUMIFS(df_ajustes_conciliaco!D:D,df_ajustes_conciliaco!C:C,Conciliacao!A4)</f>
        <v>0</v>
      </c>
      <c r="P4" s="22">
        <f t="shared" si="1"/>
        <v>0</v>
      </c>
      <c r="BD4" s="20">
        <v>45660.5</v>
      </c>
      <c r="BE4" s="20">
        <v>45660.125</v>
      </c>
      <c r="BF4" s="20">
        <v>45660.541666666657</v>
      </c>
      <c r="BG4" s="20">
        <v>45660.625</v>
      </c>
    </row>
    <row r="5" spans="1:59" x14ac:dyDescent="0.3">
      <c r="A5" s="5">
        <f t="shared" si="2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3">
        <f>SUMIFS(df_mutuos!I:I,df_mutuos!B:B,Conciliacao!A5)</f>
        <v>0</v>
      </c>
      <c r="F5" s="6">
        <f>SUMIFS(df_bloqueios_judiciais!E:E,df_bloqueios_judiciais!D:D,Conciliacao!A5,df_bloqueios_judiciais!E:E,"&gt;0")</f>
        <v>0</v>
      </c>
      <c r="G5" s="7">
        <f>SUMIFS(df_extratos!I:I,df_extratos!F:F,Conciliacao!BD5,df_extratos!G:G,"CREDITO")+SUMIFS(df_extratos!I:I,df_extratos!F:F,Conciliacao!A5,df_extratos!G:G,"CREDITO")+SUMIFS(df_extratos!I:I,df_extratos!F:F,Conciliacao!BE5,df_extratos!G:G,"CREDITO")+SUMIFS(df_extratos!I:I,df_extratos!F:F,Conciliacao!BF5,df_extratos!G:G,"CREDITO")+SUMIFS(df_extratos!I:I,df_extratos!F:F,Conciliacao!BG5,df_extratos!G:G,"CREDITO")</f>
        <v>0</v>
      </c>
      <c r="H5" s="9">
        <f>G5-SUM(B5:F5)</f>
        <v>0</v>
      </c>
      <c r="I5" s="4">
        <f>SUMIFS(df_blueme_sem_parcelamento!E:E,df_blueme_sem_parcelamento!H:H,Conciliacao!A5)*(-1)</f>
        <v>0</v>
      </c>
      <c r="J5" s="4">
        <f>SUMIFS(df_blueme_com_parcelamento!J:J,df_blueme_com_parcelamento!M:M,Conciliacao!A5)*(-1)</f>
        <v>0</v>
      </c>
      <c r="K5" s="4">
        <f>SUMIFS(df_mutuos!J:J,df_mutuos!B:B,Conciliacao!A5)*(-1)</f>
        <v>0</v>
      </c>
      <c r="L5" s="8">
        <f>SUMIFS(df_bloqueios_judiciais!E:E,df_bloqueios_judiciais!D:D,Conciliacao!A5,df_bloqueios_judiciais!E:E,"&lt;0")</f>
        <v>0</v>
      </c>
      <c r="M5" s="10">
        <f>SUMIFS(df_extratos!I:I,df_extratos!F:F,Conciliacao!BD5,df_extratos!G:G,"DEBITO")+SUMIFS(df_extratos!I:I,df_extratos!F:F,Conciliacao!A5,df_extratos!G:G,"DEBITO")+SUMIFS(df_extratos!I:I,df_extratos!F:F,Conciliacao!BE5,df_extratos!G:G,"DEBITO")+SUMIFS(df_extratos!I:I,df_extratos!F:F,Conciliacao!BF5,df_extratos!G:G,"DEBITO")+SUMIFS(df_extratos!I:I,df_extratos!F:F,Conciliacao!BG5,df_extratos!G:G,"DEBITO")</f>
        <v>0</v>
      </c>
      <c r="N5" s="11">
        <f t="shared" si="0"/>
        <v>0</v>
      </c>
      <c r="O5" s="25">
        <f>SUMIFS(df_ajustes_conciliaco!D:D,df_ajustes_conciliaco!C:C,Conciliacao!A5)</f>
        <v>0</v>
      </c>
      <c r="P5" s="22">
        <f t="shared" si="1"/>
        <v>0</v>
      </c>
      <c r="BD5" s="20">
        <v>45661.5</v>
      </c>
      <c r="BE5" s="20">
        <v>45661.125</v>
      </c>
      <c r="BF5" s="20">
        <v>45661.541666666657</v>
      </c>
      <c r="BG5" s="20">
        <v>45661.625</v>
      </c>
    </row>
    <row r="6" spans="1:59" x14ac:dyDescent="0.3">
      <c r="A6" s="5">
        <f t="shared" si="2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3">
        <f>SUMIFS(df_mutuos!I:I,df_mutuos!B:B,Conciliacao!A6)</f>
        <v>0</v>
      </c>
      <c r="F6" s="6">
        <f>SUMIFS(df_bloqueios_judiciais!E:E,df_bloqueios_judiciais!D:D,Conciliacao!A6,df_bloqueios_judiciais!E:E,"&gt;0")</f>
        <v>0</v>
      </c>
      <c r="G6" s="7">
        <f>SUMIFS(df_extratos!I:I,df_extratos!F:F,Conciliacao!BD6,df_extratos!G:G,"CREDITO")+SUMIFS(df_extratos!I:I,df_extratos!F:F,Conciliacao!A6,df_extratos!G:G,"CREDITO")+SUMIFS(df_extratos!I:I,df_extratos!F:F,Conciliacao!BE6,df_extratos!G:G,"CREDITO")+SUMIFS(df_extratos!I:I,df_extratos!F:F,Conciliacao!BF6,df_extratos!G:G,"CREDITO")+SUMIFS(df_extratos!I:I,df_extratos!F:F,Conciliacao!BG6,df_extratos!G:G,"CREDITO")</f>
        <v>0</v>
      </c>
      <c r="H6" s="9">
        <f>G6-SUM(B6:F6)</f>
        <v>0</v>
      </c>
      <c r="I6" s="4">
        <f>SUMIFS(df_blueme_sem_parcelamento!E:E,df_blueme_sem_parcelamento!H:H,Conciliacao!A6)*(-1)</f>
        <v>0</v>
      </c>
      <c r="J6" s="4">
        <f>SUMIFS(df_blueme_com_parcelamento!J:J,df_blueme_com_parcelamento!M:M,Conciliacao!A6)*(-1)</f>
        <v>0</v>
      </c>
      <c r="K6" s="4">
        <f>SUMIFS(df_mutuos!J:J,df_mutuos!B:B,Conciliacao!A6)*(-1)</f>
        <v>0</v>
      </c>
      <c r="L6" s="8">
        <f>SUMIFS(df_bloqueios_judiciais!E:E,df_bloqueios_judiciais!D:D,Conciliacao!A6,df_bloqueios_judiciais!E:E,"&lt;0")</f>
        <v>0</v>
      </c>
      <c r="M6" s="10">
        <f>SUMIFS(df_extratos!I:I,df_extratos!F:F,Conciliacao!BD6,df_extratos!G:G,"DEBITO")+SUMIFS(df_extratos!I:I,df_extratos!F:F,Conciliacao!A6,df_extratos!G:G,"DEBITO")+SUMIFS(df_extratos!I:I,df_extratos!F:F,Conciliacao!BE6,df_extratos!G:G,"DEBITO")+SUMIFS(df_extratos!I:I,df_extratos!F:F,Conciliacao!BF6,df_extratos!G:G,"DEBITO")+SUMIFS(df_extratos!I:I,df_extratos!F:F,Conciliacao!BG6,df_extratos!G:G,"DEBITO")</f>
        <v>0</v>
      </c>
      <c r="N6" s="11">
        <f t="shared" si="0"/>
        <v>0</v>
      </c>
      <c r="O6" s="25">
        <f>SUMIFS(df_ajustes_conciliaco!D:D,df_ajustes_conciliaco!C:C,Conciliacao!A6)</f>
        <v>0</v>
      </c>
      <c r="P6" s="22">
        <f t="shared" si="1"/>
        <v>0</v>
      </c>
      <c r="BD6" s="20">
        <v>45662.5</v>
      </c>
      <c r="BE6" s="20">
        <v>45662.125</v>
      </c>
      <c r="BF6" s="20">
        <v>45662.541666666657</v>
      </c>
      <c r="BG6" s="20">
        <v>45662.625</v>
      </c>
    </row>
    <row r="7" spans="1:59" x14ac:dyDescent="0.3">
      <c r="A7" s="5">
        <f t="shared" si="2"/>
        <v>45663</v>
      </c>
      <c r="B7" s="3">
        <f>-SUMIFS(df_extrato_zig!G:G,df_extrato_zig!E:E,Conciliacao!A7,df_extrato_zig!D:D,"Saque")-SUMIFS(df_extrato_zig!G:G,df_extrato_zig!E:E,Conciliacao!A7,df_extrato_zig!D:D,"Antecipação")</f>
        <v>0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2696.84</v>
      </c>
      <c r="E7" s="3">
        <f>SUMIFS(df_mutuos!I:I,df_mutuos!B:B,Conciliacao!A7)</f>
        <v>0</v>
      </c>
      <c r="F7" s="6">
        <f>SUMIFS(df_bloqueios_judiciais!E:E,df_bloqueios_judiciais!D:D,Conciliacao!A7,df_bloqueios_judiciais!E:E,"&gt;0")</f>
        <v>0</v>
      </c>
      <c r="G7" s="7">
        <f>SUMIFS(df_extratos!I:I,df_extratos!F:F,Conciliacao!BD7,df_extratos!G:G,"CREDITO")+SUMIFS(df_extratos!I:I,df_extratos!F:F,Conciliacao!A7,df_extratos!G:G,"CREDITO")+SUMIFS(df_extratos!I:I,df_extratos!F:F,Conciliacao!BE7,df_extratos!G:G,"CREDITO")+SUMIFS(df_extratos!I:I,df_extratos!F:F,Conciliacao!BF7,df_extratos!G:G,"CREDITO")+SUMIFS(df_extratos!I:I,df_extratos!F:F,Conciliacao!BG7,df_extratos!G:G,"CREDITO")</f>
        <v>2696.84</v>
      </c>
      <c r="H7" s="9">
        <f>G7-SUM(B7:F7)</f>
        <v>0</v>
      </c>
      <c r="I7" s="4">
        <f>SUMIFS(df_blueme_sem_parcelamento!E:E,df_blueme_sem_parcelamento!H:H,Conciliacao!A7)*(-1)</f>
        <v>0</v>
      </c>
      <c r="J7" s="4">
        <f>SUMIFS(df_blueme_com_parcelamento!J:J,df_blueme_com_parcelamento!M:M,Conciliacao!A7)*(-1)</f>
        <v>0</v>
      </c>
      <c r="K7" s="4">
        <f>SUMIFS(df_mutuos!J:J,df_mutuos!B:B,Conciliacao!A7)*(-1)</f>
        <v>0</v>
      </c>
      <c r="L7" s="8">
        <f>SUMIFS(df_bloqueios_judiciais!E:E,df_bloqueios_judiciais!D:D,Conciliacao!A7,df_bloqueios_judiciais!E:E,"&lt;0")</f>
        <v>0</v>
      </c>
      <c r="M7" s="10">
        <f>SUMIFS(df_extratos!I:I,df_extratos!F:F,Conciliacao!BD7,df_extratos!G:G,"DEBITO")+SUMIFS(df_extratos!I:I,df_extratos!F:F,Conciliacao!A7,df_extratos!G:G,"DEBITO")+SUMIFS(df_extratos!I:I,df_extratos!F:F,Conciliacao!BE7,df_extratos!G:G,"DEBITO")+SUMIFS(df_extratos!I:I,df_extratos!F:F,Conciliacao!BF7,df_extratos!G:G,"DEBITO")+SUMIFS(df_extratos!I:I,df_extratos!F:F,Conciliacao!BG7,df_extratos!G:G,"DEBITO")</f>
        <v>0</v>
      </c>
      <c r="N7" s="11">
        <f t="shared" si="0"/>
        <v>0</v>
      </c>
      <c r="O7" s="25">
        <f>SUMIFS(df_ajustes_conciliaco!D:D,df_ajustes_conciliaco!C:C,Conciliacao!A7)</f>
        <v>0</v>
      </c>
      <c r="P7" s="22">
        <f t="shared" si="1"/>
        <v>0</v>
      </c>
      <c r="BD7" s="20">
        <v>45663.5</v>
      </c>
      <c r="BE7" s="20">
        <v>45663.125</v>
      </c>
      <c r="BF7" s="20">
        <v>45663.541666666657</v>
      </c>
      <c r="BG7" s="20">
        <v>45663.625</v>
      </c>
    </row>
    <row r="8" spans="1:59" x14ac:dyDescent="0.3">
      <c r="A8" s="5">
        <f t="shared" si="2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3">
        <f>SUMIFS(df_mutuos!I:I,df_mutuos!B:B,Conciliacao!A8)</f>
        <v>0</v>
      </c>
      <c r="F8" s="6">
        <f>SUMIFS(df_bloqueios_judiciais!E:E,df_bloqueios_judiciais!D:D,Conciliacao!A8,df_bloqueios_judiciais!E:E,"&gt;0")</f>
        <v>0</v>
      </c>
      <c r="G8" s="7">
        <f>SUMIFS(df_extratos!I:I,df_extratos!F:F,Conciliacao!BD8,df_extratos!G:G,"CREDITO")+SUMIFS(df_extratos!I:I,df_extratos!F:F,Conciliacao!A8,df_extratos!G:G,"CREDITO")+SUMIFS(df_extratos!I:I,df_extratos!F:F,Conciliacao!BE8,df_extratos!G:G,"CREDITO")+SUMIFS(df_extratos!I:I,df_extratos!F:F,Conciliacao!BF8,df_extratos!G:G,"CREDITO")+SUMIFS(df_extratos!I:I,df_extratos!F:F,Conciliacao!BG8,df_extratos!G:G,"CREDITO")</f>
        <v>0</v>
      </c>
      <c r="H8" s="9">
        <f>G8-SUM(B8:F8)</f>
        <v>0</v>
      </c>
      <c r="I8" s="4">
        <f>SUMIFS(df_blueme_sem_parcelamento!E:E,df_blueme_sem_parcelamento!H:H,Conciliacao!A8)*(-1)</f>
        <v>-2698.84</v>
      </c>
      <c r="J8" s="4">
        <f>SUMIFS(df_blueme_com_parcelamento!J:J,df_blueme_com_parcelamento!M:M,Conciliacao!A8)*(-1)</f>
        <v>0</v>
      </c>
      <c r="K8" s="4">
        <f>SUMIFS(df_mutuos!J:J,df_mutuos!B:B,Conciliacao!A8)*(-1)</f>
        <v>0</v>
      </c>
      <c r="L8" s="8">
        <f>SUMIFS(df_bloqueios_judiciais!E:E,df_bloqueios_judiciais!D:D,Conciliacao!A8,df_bloqueios_judiciais!E:E,"&lt;0")</f>
        <v>0</v>
      </c>
      <c r="M8" s="10">
        <f>SUMIFS(df_extratos!I:I,df_extratos!F:F,Conciliacao!BD8,df_extratos!G:G,"DEBITO")+SUMIFS(df_extratos!I:I,df_extratos!F:F,Conciliacao!A8,df_extratos!G:G,"DEBITO")+SUMIFS(df_extratos!I:I,df_extratos!F:F,Conciliacao!BE8,df_extratos!G:G,"DEBITO")+SUMIFS(df_extratos!I:I,df_extratos!F:F,Conciliacao!BF8,df_extratos!G:G,"DEBITO")+SUMIFS(df_extratos!I:I,df_extratos!F:F,Conciliacao!BG8,df_extratos!G:G,"DEBITO")</f>
        <v>-2698.84</v>
      </c>
      <c r="N8" s="11">
        <f t="shared" si="0"/>
        <v>0</v>
      </c>
      <c r="O8" s="25">
        <f>SUMIFS(df_ajustes_conciliaco!D:D,df_ajustes_conciliaco!C:C,Conciliacao!A8)</f>
        <v>0</v>
      </c>
      <c r="P8" s="22">
        <f t="shared" si="1"/>
        <v>0</v>
      </c>
      <c r="BD8" s="20">
        <v>45664.5</v>
      </c>
      <c r="BE8" s="20">
        <v>45664.125</v>
      </c>
      <c r="BF8" s="20">
        <v>45664.541666666657</v>
      </c>
      <c r="BG8" s="20">
        <v>45664.625</v>
      </c>
    </row>
    <row r="9" spans="1:59" x14ac:dyDescent="0.3">
      <c r="A9" s="5">
        <f t="shared" si="2"/>
        <v>45665</v>
      </c>
      <c r="B9" s="3">
        <f>-SUMIFS(df_extrato_zig!G:G,df_extrato_zig!E:E,Conciliacao!A9,df_extrato_zig!D:D,"Saque")-SUMIFS(df_extrato_zig!G:G,df_extrato_zig!E:E,Conciliacao!A9,df_extrato_zig!D:D,"Antecipação")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3">
        <f>SUMIFS(df_mutuos!I:I,df_mutuos!B:B,Conciliacao!A9)</f>
        <v>0</v>
      </c>
      <c r="F9" s="6">
        <f>SUMIFS(df_bloqueios_judiciais!E:E,df_bloqueios_judiciais!D:D,Conciliacao!A9,df_bloqueios_judiciais!E:E,"&gt;0")</f>
        <v>0</v>
      </c>
      <c r="G9" s="7">
        <f>SUMIFS(df_extratos!I:I,df_extratos!F:F,Conciliacao!BD9,df_extratos!G:G,"CREDITO")+SUMIFS(df_extratos!I:I,df_extratos!F:F,Conciliacao!A9,df_extratos!G:G,"CREDITO")+SUMIFS(df_extratos!I:I,df_extratos!F:F,Conciliacao!BE9,df_extratos!G:G,"CREDITO")+SUMIFS(df_extratos!I:I,df_extratos!F:F,Conciliacao!BF9,df_extratos!G:G,"CREDITO")+SUMIFS(df_extratos!I:I,df_extratos!F:F,Conciliacao!BG9,df_extratos!G:G,"CREDITO")</f>
        <v>0</v>
      </c>
      <c r="H9" s="9">
        <f>G9-SUM(B9:F9)</f>
        <v>0</v>
      </c>
      <c r="I9" s="4">
        <f>SUMIFS(df_blueme_sem_parcelamento!E:E,df_blueme_sem_parcelamento!H:H,Conciliacao!A9)*(-1)</f>
        <v>0</v>
      </c>
      <c r="J9" s="4">
        <f>SUMIFS(df_blueme_com_parcelamento!J:J,df_blueme_com_parcelamento!M:M,Conciliacao!A9)*(-1)</f>
        <v>0</v>
      </c>
      <c r="K9" s="4">
        <f>SUMIFS(df_mutuos!J:J,df_mutuos!B:B,Conciliacao!A9)*(-1)</f>
        <v>0</v>
      </c>
      <c r="L9" s="8">
        <f>SUMIFS(df_bloqueios_judiciais!E:E,df_bloqueios_judiciais!D:D,Conciliacao!A9,df_bloqueios_judiciais!E:E,"&lt;0")</f>
        <v>0</v>
      </c>
      <c r="M9" s="10">
        <f>SUMIFS(df_extratos!I:I,df_extratos!F:F,Conciliacao!BD9,df_extratos!G:G,"DEBITO")+SUMIFS(df_extratos!I:I,df_extratos!F:F,Conciliacao!A9,df_extratos!G:G,"DEBITO")+SUMIFS(df_extratos!I:I,df_extratos!F:F,Conciliacao!BE9,df_extratos!G:G,"DEBITO")+SUMIFS(df_extratos!I:I,df_extratos!F:F,Conciliacao!BF9,df_extratos!G:G,"DEBITO")+SUMIFS(df_extratos!I:I,df_extratos!F:F,Conciliacao!BG9,df_extratos!G:G,"DEBITO")</f>
        <v>0</v>
      </c>
      <c r="N9" s="11">
        <f t="shared" si="0"/>
        <v>0</v>
      </c>
      <c r="O9" s="25">
        <f>SUMIFS(df_ajustes_conciliaco!D:D,df_ajustes_conciliaco!C:C,Conciliacao!A9)</f>
        <v>0</v>
      </c>
      <c r="P9" s="22">
        <f t="shared" si="1"/>
        <v>0</v>
      </c>
      <c r="BD9" s="20">
        <v>45665.5</v>
      </c>
      <c r="BE9" s="20">
        <v>45665.125</v>
      </c>
      <c r="BF9" s="20">
        <v>45665.541666666657</v>
      </c>
      <c r="BG9" s="20">
        <v>45665.625</v>
      </c>
    </row>
    <row r="10" spans="1:59" x14ac:dyDescent="0.3">
      <c r="A10" s="5">
        <f t="shared" si="2"/>
        <v>45666</v>
      </c>
      <c r="B10" s="3">
        <f>-SUMIFS(df_extrato_zig!G:G,df_extrato_zig!E:E,Conciliacao!A10,df_extrato_zig!D:D,"Saque")-SUMIFS(df_extrato_zig!G:G,df_extrato_zig!E:E,Conciliacao!A10,df_extrato_zig!D:D,"Antecipação")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0</v>
      </c>
      <c r="E10" s="3">
        <f>SUMIFS(df_mutuos!I:I,df_mutuos!B:B,Conciliacao!A10)</f>
        <v>0</v>
      </c>
      <c r="F10" s="6">
        <f>SUMIFS(df_bloqueios_judiciais!E:E,df_bloqueios_judiciais!D:D,Conciliacao!A10,df_bloqueios_judiciais!E:E,"&gt;0")</f>
        <v>0</v>
      </c>
      <c r="G10" s="7">
        <f>SUMIFS(df_extratos!I:I,df_extratos!F:F,Conciliacao!BD10,df_extratos!G:G,"CREDITO")+SUMIFS(df_extratos!I:I,df_extratos!F:F,Conciliacao!A10,df_extratos!G:G,"CREDITO")+SUMIFS(df_extratos!I:I,df_extratos!F:F,Conciliacao!BE10,df_extratos!G:G,"CREDITO")+SUMIFS(df_extratos!I:I,df_extratos!F:F,Conciliacao!BF10,df_extratos!G:G,"CREDITO")+SUMIFS(df_extratos!I:I,df_extratos!F:F,Conciliacao!BG10,df_extratos!G:G,"CREDITO")</f>
        <v>0</v>
      </c>
      <c r="H10" s="9">
        <f>G10-SUM(B10:F10)</f>
        <v>0</v>
      </c>
      <c r="I10" s="4">
        <f>SUMIFS(df_blueme_sem_parcelamento!E:E,df_blueme_sem_parcelamento!H:H,Conciliacao!A10)*(-1)</f>
        <v>0</v>
      </c>
      <c r="J10" s="4">
        <f>SUMIFS(df_blueme_com_parcelamento!J:J,df_blueme_com_parcelamento!M:M,Conciliacao!A10)*(-1)</f>
        <v>0</v>
      </c>
      <c r="K10" s="4">
        <f>SUMIFS(df_mutuos!J:J,df_mutuos!B:B,Conciliacao!A10)*(-1)</f>
        <v>0</v>
      </c>
      <c r="L10" s="8">
        <f>SUMIFS(df_bloqueios_judiciais!E:E,df_bloqueios_judiciais!D:D,Conciliacao!A10,df_bloqueios_judiciais!E:E,"&lt;0")</f>
        <v>0</v>
      </c>
      <c r="M10" s="10">
        <f>SUMIFS(df_extratos!I:I,df_extratos!F:F,Conciliacao!BD10,df_extratos!G:G,"DEBITO")+SUMIFS(df_extratos!I:I,df_extratos!F:F,Conciliacao!A10,df_extratos!G:G,"DEBITO")+SUMIFS(df_extratos!I:I,df_extratos!F:F,Conciliacao!BE10,df_extratos!G:G,"DEBITO")+SUMIFS(df_extratos!I:I,df_extratos!F:F,Conciliacao!BF10,df_extratos!G:G,"DEBITO")+SUMIFS(df_extratos!I:I,df_extratos!F:F,Conciliacao!BG10,df_extratos!G:G,"DEBITO")</f>
        <v>0</v>
      </c>
      <c r="N10" s="11">
        <f t="shared" si="0"/>
        <v>0</v>
      </c>
      <c r="O10" s="25">
        <f>SUMIFS(df_ajustes_conciliaco!D:D,df_ajustes_conciliaco!C:C,Conciliacao!A10)</f>
        <v>0</v>
      </c>
      <c r="P10" s="22">
        <f t="shared" si="1"/>
        <v>0</v>
      </c>
      <c r="BD10" s="20">
        <v>45666.5</v>
      </c>
      <c r="BE10" s="20">
        <v>45666.125</v>
      </c>
      <c r="BF10" s="20">
        <v>45666.541666666657</v>
      </c>
      <c r="BG10" s="20">
        <v>45666.625</v>
      </c>
    </row>
    <row r="11" spans="1:59" x14ac:dyDescent="0.3">
      <c r="A11" s="5">
        <f t="shared" si="2"/>
        <v>45667</v>
      </c>
      <c r="B11" s="3">
        <f>-SUMIFS(df_extrato_zig!G:G,df_extrato_zig!E:E,Conciliacao!A11,df_extrato_zig!D:D,"Saque")-SUMIFS(df_extrato_zig!G:G,df_extrato_zig!E:E,Conciliacao!A11,df_extrato_zig!D:D,"Antecipação")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0</v>
      </c>
      <c r="E11" s="3">
        <f>SUMIFS(df_mutuos!I:I,df_mutuos!B:B,Conciliacao!A11)</f>
        <v>0</v>
      </c>
      <c r="F11" s="6">
        <f>SUMIFS(df_bloqueios_judiciais!E:E,df_bloqueios_judiciais!D:D,Conciliacao!A11,df_bloqueios_judiciais!E:E,"&gt;0")</f>
        <v>0</v>
      </c>
      <c r="G11" s="7">
        <f>SUMIFS(df_extratos!I:I,df_extratos!F:F,Conciliacao!BD11,df_extratos!G:G,"CREDITO")+SUMIFS(df_extratos!I:I,df_extratos!F:F,Conciliacao!A11,df_extratos!G:G,"CREDITO")+SUMIFS(df_extratos!I:I,df_extratos!F:F,Conciliacao!BE11,df_extratos!G:G,"CREDITO")+SUMIFS(df_extratos!I:I,df_extratos!F:F,Conciliacao!BF11,df_extratos!G:G,"CREDITO")+SUMIFS(df_extratos!I:I,df_extratos!F:F,Conciliacao!BG11,df_extratos!G:G,"CREDITO")</f>
        <v>0</v>
      </c>
      <c r="H11" s="9">
        <f>G11-SUM(B11:F11)</f>
        <v>0</v>
      </c>
      <c r="I11" s="4">
        <f>SUMIFS(df_blueme_sem_parcelamento!E:E,df_blueme_sem_parcelamento!H:H,Conciliacao!A11)*(-1)</f>
        <v>0</v>
      </c>
      <c r="J11" s="4">
        <f>SUMIFS(df_blueme_com_parcelamento!J:J,df_blueme_com_parcelamento!M:M,Conciliacao!A11)*(-1)</f>
        <v>0</v>
      </c>
      <c r="K11" s="4">
        <f>SUMIFS(df_mutuos!J:J,df_mutuos!B:B,Conciliacao!A11)*(-1)</f>
        <v>0</v>
      </c>
      <c r="L11" s="8">
        <f>SUMIFS(df_bloqueios_judiciais!E:E,df_bloqueios_judiciais!D:D,Conciliacao!A11,df_bloqueios_judiciais!E:E,"&lt;0")</f>
        <v>0</v>
      </c>
      <c r="M11" s="10">
        <f>SUMIFS(df_extratos!I:I,df_extratos!F:F,Conciliacao!BD11,df_extratos!G:G,"DEBITO")+SUMIFS(df_extratos!I:I,df_extratos!F:F,Conciliacao!A11,df_extratos!G:G,"DEBITO")+SUMIFS(df_extratos!I:I,df_extratos!F:F,Conciliacao!BE11,df_extratos!G:G,"DEBITO")+SUMIFS(df_extratos!I:I,df_extratos!F:F,Conciliacao!BF11,df_extratos!G:G,"DEBITO")+SUMIFS(df_extratos!I:I,df_extratos!F:F,Conciliacao!BG11,df_extratos!G:G,"DEBITO")</f>
        <v>0</v>
      </c>
      <c r="N11" s="11">
        <f t="shared" si="0"/>
        <v>0</v>
      </c>
      <c r="O11" s="25">
        <f>SUMIFS(df_ajustes_conciliaco!D:D,df_ajustes_conciliaco!C:C,Conciliacao!A11)</f>
        <v>0</v>
      </c>
      <c r="P11" s="22">
        <f t="shared" si="1"/>
        <v>0</v>
      </c>
      <c r="BD11" s="20">
        <v>45667.5</v>
      </c>
      <c r="BE11" s="20">
        <v>45667.125</v>
      </c>
      <c r="BF11" s="20">
        <v>45667.541666666657</v>
      </c>
      <c r="BG11" s="20">
        <v>45667.625</v>
      </c>
    </row>
    <row r="12" spans="1:59" x14ac:dyDescent="0.3">
      <c r="A12" s="5">
        <f t="shared" si="2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3">
        <f>SUMIFS(df_mutuos!I:I,df_mutuos!B:B,Conciliacao!A12)</f>
        <v>0</v>
      </c>
      <c r="F12" s="6">
        <f>SUMIFS(df_bloqueios_judiciais!E:E,df_bloqueios_judiciais!D:D,Conciliacao!A12,df_bloqueios_judiciais!E:E,"&gt;0")</f>
        <v>0</v>
      </c>
      <c r="G12" s="7">
        <f>SUMIFS(df_extratos!I:I,df_extratos!F:F,Conciliacao!BD12,df_extratos!G:G,"CREDITO")+SUMIFS(df_extratos!I:I,df_extratos!F:F,Conciliacao!A12,df_extratos!G:G,"CREDITO")+SUMIFS(df_extratos!I:I,df_extratos!F:F,Conciliacao!BE12,df_extratos!G:G,"CREDITO")+SUMIFS(df_extratos!I:I,df_extratos!F:F,Conciliacao!BF12,df_extratos!G:G,"CREDITO")+SUMIFS(df_extratos!I:I,df_extratos!F:F,Conciliacao!BG12,df_extratos!G:G,"CREDITO")</f>
        <v>0</v>
      </c>
      <c r="H12" s="9">
        <f>G12-SUM(B12:F12)</f>
        <v>0</v>
      </c>
      <c r="I12" s="4">
        <f>SUMIFS(df_blueme_sem_parcelamento!E:E,df_blueme_sem_parcelamento!H:H,Conciliacao!A12)*(-1)</f>
        <v>0</v>
      </c>
      <c r="J12" s="4">
        <f>SUMIFS(df_blueme_com_parcelamento!J:J,df_blueme_com_parcelamento!M:M,Conciliacao!A12)*(-1)</f>
        <v>0</v>
      </c>
      <c r="K12" s="4">
        <f>SUMIFS(df_mutuos!J:J,df_mutuos!B:B,Conciliacao!A12)*(-1)</f>
        <v>0</v>
      </c>
      <c r="L12" s="8">
        <f>SUMIFS(df_bloqueios_judiciais!E:E,df_bloqueios_judiciais!D:D,Conciliacao!A12,df_bloqueios_judiciais!E:E,"&lt;0")</f>
        <v>0</v>
      </c>
      <c r="M12" s="10">
        <f>SUMIFS(df_extratos!I:I,df_extratos!F:F,Conciliacao!BD12,df_extratos!G:G,"DEBITO")+SUMIFS(df_extratos!I:I,df_extratos!F:F,Conciliacao!A12,df_extratos!G:G,"DEBITO")+SUMIFS(df_extratos!I:I,df_extratos!F:F,Conciliacao!BE12,df_extratos!G:G,"DEBITO")+SUMIFS(df_extratos!I:I,df_extratos!F:F,Conciliacao!BF12,df_extratos!G:G,"DEBITO")+SUMIFS(df_extratos!I:I,df_extratos!F:F,Conciliacao!BG12,df_extratos!G:G,"DEBITO")</f>
        <v>0</v>
      </c>
      <c r="N12" s="11">
        <f t="shared" si="0"/>
        <v>0</v>
      </c>
      <c r="O12" s="25">
        <f>SUMIFS(df_ajustes_conciliaco!D:D,df_ajustes_conciliaco!C:C,Conciliacao!A12)</f>
        <v>0</v>
      </c>
      <c r="P12" s="22">
        <f t="shared" si="1"/>
        <v>0</v>
      </c>
      <c r="BD12" s="20">
        <v>45668.5</v>
      </c>
      <c r="BE12" s="20">
        <v>45668.125</v>
      </c>
      <c r="BF12" s="20">
        <v>45668.541666666657</v>
      </c>
      <c r="BG12" s="20">
        <v>45668.625</v>
      </c>
    </row>
    <row r="13" spans="1:59" x14ac:dyDescent="0.3">
      <c r="A13" s="5">
        <f t="shared" si="2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3">
        <f>SUMIFS(df_mutuos!I:I,df_mutuos!B:B,Conciliacao!A13)</f>
        <v>0</v>
      </c>
      <c r="F13" s="6">
        <f>SUMIFS(df_bloqueios_judiciais!E:E,df_bloqueios_judiciais!D:D,Conciliacao!A13,df_bloqueios_judiciais!E:E,"&gt;0")</f>
        <v>0</v>
      </c>
      <c r="G13" s="7">
        <f>SUMIFS(df_extratos!I:I,df_extratos!F:F,Conciliacao!BD13,df_extratos!G:G,"CREDITO")+SUMIFS(df_extratos!I:I,df_extratos!F:F,Conciliacao!A13,df_extratos!G:G,"CREDITO")+SUMIFS(df_extratos!I:I,df_extratos!F:F,Conciliacao!BE13,df_extratos!G:G,"CREDITO")+SUMIFS(df_extratos!I:I,df_extratos!F:F,Conciliacao!BF13,df_extratos!G:G,"CREDITO")+SUMIFS(df_extratos!I:I,df_extratos!F:F,Conciliacao!BG13,df_extratos!G:G,"CREDITO")</f>
        <v>0</v>
      </c>
      <c r="H13" s="9">
        <f>G13-SUM(B13:F13)</f>
        <v>0</v>
      </c>
      <c r="I13" s="4">
        <f>SUMIFS(df_blueme_sem_parcelamento!E:E,df_blueme_sem_parcelamento!H:H,Conciliacao!A13)*(-1)</f>
        <v>0</v>
      </c>
      <c r="J13" s="4">
        <f>SUMIFS(df_blueme_com_parcelamento!J:J,df_blueme_com_parcelamento!M:M,Conciliacao!A13)*(-1)</f>
        <v>0</v>
      </c>
      <c r="K13" s="4">
        <f>SUMIFS(df_mutuos!J:J,df_mutuos!B:B,Conciliacao!A13)*(-1)</f>
        <v>0</v>
      </c>
      <c r="L13" s="8">
        <f>SUMIFS(df_bloqueios_judiciais!E:E,df_bloqueios_judiciais!D:D,Conciliacao!A13,df_bloqueios_judiciais!E:E,"&lt;0")</f>
        <v>0</v>
      </c>
      <c r="M13" s="10">
        <f>SUMIFS(df_extratos!I:I,df_extratos!F:F,Conciliacao!BD13,df_extratos!G:G,"DEBITO")+SUMIFS(df_extratos!I:I,df_extratos!F:F,Conciliacao!A13,df_extratos!G:G,"DEBITO")+SUMIFS(df_extratos!I:I,df_extratos!F:F,Conciliacao!BE13,df_extratos!G:G,"DEBITO")+SUMIFS(df_extratos!I:I,df_extratos!F:F,Conciliacao!BF13,df_extratos!G:G,"DEBITO")+SUMIFS(df_extratos!I:I,df_extratos!F:F,Conciliacao!BG13,df_extratos!G:G,"DEBITO")</f>
        <v>0</v>
      </c>
      <c r="N13" s="11">
        <f t="shared" si="0"/>
        <v>0</v>
      </c>
      <c r="O13" s="25">
        <f>SUMIFS(df_ajustes_conciliaco!D:D,df_ajustes_conciliaco!C:C,Conciliacao!A13)</f>
        <v>0</v>
      </c>
      <c r="P13" s="22">
        <f t="shared" si="1"/>
        <v>0</v>
      </c>
      <c r="BD13" s="20">
        <v>45669.5</v>
      </c>
      <c r="BE13" s="20">
        <v>45669.125</v>
      </c>
      <c r="BF13" s="20">
        <v>45669.541666666657</v>
      </c>
      <c r="BG13" s="20">
        <v>45669.625</v>
      </c>
    </row>
    <row r="14" spans="1:59" x14ac:dyDescent="0.3">
      <c r="A14" s="5">
        <f t="shared" si="2"/>
        <v>45670</v>
      </c>
      <c r="B14" s="3">
        <f>-SUMIFS(df_extrato_zig!G:G,df_extrato_zig!E:E,Conciliacao!A14,df_extrato_zig!D:D,"Saque")-SUMIFS(df_extrato_zig!G:G,df_extrato_zig!E:E,Conciliacao!A14,df_extrato_zig!D:D,"Antecipação")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3">
        <f>SUMIFS(df_mutuos!I:I,df_mutuos!B:B,Conciliacao!A14)</f>
        <v>0</v>
      </c>
      <c r="F14" s="6">
        <f>SUMIFS(df_bloqueios_judiciais!E:E,df_bloqueios_judiciais!D:D,Conciliacao!A14,df_bloqueios_judiciais!E:E,"&gt;0")</f>
        <v>0</v>
      </c>
      <c r="G14" s="7">
        <f>SUMIFS(df_extratos!I:I,df_extratos!F:F,Conciliacao!BD14,df_extratos!G:G,"CREDITO")+SUMIFS(df_extratos!I:I,df_extratos!F:F,Conciliacao!A14,df_extratos!G:G,"CREDITO")+SUMIFS(df_extratos!I:I,df_extratos!F:F,Conciliacao!BE14,df_extratos!G:G,"CREDITO")+SUMIFS(df_extratos!I:I,df_extratos!F:F,Conciliacao!BF14,df_extratos!G:G,"CREDITO")+SUMIFS(df_extratos!I:I,df_extratos!F:F,Conciliacao!BG14,df_extratos!G:G,"CREDITO")</f>
        <v>0</v>
      </c>
      <c r="H14" s="9">
        <f>G14-SUM(B14:F14)</f>
        <v>0</v>
      </c>
      <c r="I14" s="4">
        <f>SUMIFS(df_blueme_sem_parcelamento!E:E,df_blueme_sem_parcelamento!H:H,Conciliacao!A14)*(-1)</f>
        <v>0</v>
      </c>
      <c r="J14" s="4">
        <f>SUMIFS(df_blueme_com_parcelamento!J:J,df_blueme_com_parcelamento!M:M,Conciliacao!A14)*(-1)</f>
        <v>0</v>
      </c>
      <c r="K14" s="4">
        <f>SUMIFS(df_mutuos!J:J,df_mutuos!B:B,Conciliacao!A14)*(-1)</f>
        <v>0</v>
      </c>
      <c r="L14" s="8">
        <f>SUMIFS(df_bloqueios_judiciais!E:E,df_bloqueios_judiciais!D:D,Conciliacao!A14,df_bloqueios_judiciais!E:E,"&lt;0")</f>
        <v>0</v>
      </c>
      <c r="M14" s="10">
        <f>SUMIFS(df_extratos!I:I,df_extratos!F:F,Conciliacao!BD14,df_extratos!G:G,"DEBITO")+SUMIFS(df_extratos!I:I,df_extratos!F:F,Conciliacao!A14,df_extratos!G:G,"DEBITO")+SUMIFS(df_extratos!I:I,df_extratos!F:F,Conciliacao!BE14,df_extratos!G:G,"DEBITO")+SUMIFS(df_extratos!I:I,df_extratos!F:F,Conciliacao!BF14,df_extratos!G:G,"DEBITO")+SUMIFS(df_extratos!I:I,df_extratos!F:F,Conciliacao!BG14,df_extratos!G:G,"DEBITO")</f>
        <v>0</v>
      </c>
      <c r="N14" s="11">
        <f t="shared" si="0"/>
        <v>0</v>
      </c>
      <c r="O14" s="25">
        <f>SUMIFS(df_ajustes_conciliaco!D:D,df_ajustes_conciliaco!C:C,Conciliacao!A14)</f>
        <v>0</v>
      </c>
      <c r="P14" s="22">
        <f t="shared" si="1"/>
        <v>0</v>
      </c>
      <c r="BD14" s="20">
        <v>45670.5</v>
      </c>
      <c r="BE14" s="20">
        <v>45670.125</v>
      </c>
      <c r="BF14" s="20">
        <v>45670.541666666657</v>
      </c>
      <c r="BG14" s="20">
        <v>45670.625</v>
      </c>
    </row>
    <row r="15" spans="1:59" x14ac:dyDescent="0.3">
      <c r="A15" s="5">
        <f t="shared" si="2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3">
        <f>SUMIFS(df_mutuos!I:I,df_mutuos!B:B,Conciliacao!A15)</f>
        <v>0</v>
      </c>
      <c r="F15" s="6">
        <f>SUMIFS(df_bloqueios_judiciais!E:E,df_bloqueios_judiciais!D:D,Conciliacao!A15,df_bloqueios_judiciais!E:E,"&gt;0")</f>
        <v>0</v>
      </c>
      <c r="G15" s="7">
        <f>SUMIFS(df_extratos!I:I,df_extratos!F:F,Conciliacao!BD15,df_extratos!G:G,"CREDITO")+SUMIFS(df_extratos!I:I,df_extratos!F:F,Conciliacao!A15,df_extratos!G:G,"CREDITO")+SUMIFS(df_extratos!I:I,df_extratos!F:F,Conciliacao!BE15,df_extratos!G:G,"CREDITO")+SUMIFS(df_extratos!I:I,df_extratos!F:F,Conciliacao!BF15,df_extratos!G:G,"CREDITO")+SUMIFS(df_extratos!I:I,df_extratos!F:F,Conciliacao!BG15,df_extratos!G:G,"CREDITO")</f>
        <v>0</v>
      </c>
      <c r="H15" s="9">
        <f>G15-SUM(B15:F15)</f>
        <v>0</v>
      </c>
      <c r="I15" s="4">
        <f>SUMIFS(df_blueme_sem_parcelamento!E:E,df_blueme_sem_parcelamento!H:H,Conciliacao!A15)*(-1)</f>
        <v>-30</v>
      </c>
      <c r="J15" s="4">
        <f>SUMIFS(df_blueme_com_parcelamento!J:J,df_blueme_com_parcelamento!M:M,Conciliacao!A15)*(-1)</f>
        <v>0</v>
      </c>
      <c r="K15" s="4">
        <f>SUMIFS(df_mutuos!J:J,df_mutuos!B:B,Conciliacao!A15)*(-1)</f>
        <v>0</v>
      </c>
      <c r="L15" s="8">
        <f>SUMIFS(df_bloqueios_judiciais!E:E,df_bloqueios_judiciais!D:D,Conciliacao!A15,df_bloqueios_judiciais!E:E,"&lt;0")</f>
        <v>0</v>
      </c>
      <c r="M15" s="10">
        <f>SUMIFS(df_extratos!I:I,df_extratos!F:F,Conciliacao!BD15,df_extratos!G:G,"DEBITO")+SUMIFS(df_extratos!I:I,df_extratos!F:F,Conciliacao!A15,df_extratos!G:G,"DEBITO")+SUMIFS(df_extratos!I:I,df_extratos!F:F,Conciliacao!BE15,df_extratos!G:G,"DEBITO")+SUMIFS(df_extratos!I:I,df_extratos!F:F,Conciliacao!BF15,df_extratos!G:G,"DEBITO")+SUMIFS(df_extratos!I:I,df_extratos!F:F,Conciliacao!BG15,df_extratos!G:G,"DEBITO")</f>
        <v>-30</v>
      </c>
      <c r="N15" s="11">
        <f t="shared" si="0"/>
        <v>0</v>
      </c>
      <c r="O15" s="25">
        <f>SUMIFS(df_ajustes_conciliaco!D:D,df_ajustes_conciliaco!C:C,Conciliacao!A15)</f>
        <v>0</v>
      </c>
      <c r="P15" s="22">
        <f t="shared" si="1"/>
        <v>0</v>
      </c>
      <c r="BD15" s="20">
        <v>45671.5</v>
      </c>
      <c r="BE15" s="20">
        <v>45671.125</v>
      </c>
      <c r="BF15" s="20">
        <v>45671.541666666657</v>
      </c>
      <c r="BG15" s="20">
        <v>45671.625</v>
      </c>
    </row>
    <row r="16" spans="1:59" x14ac:dyDescent="0.3">
      <c r="A16" s="5">
        <f t="shared" si="2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3">
        <f>SUMIFS(df_mutuos!I:I,df_mutuos!B:B,Conciliacao!A16)</f>
        <v>0</v>
      </c>
      <c r="F16" s="6">
        <f>SUMIFS(df_bloqueios_judiciais!E:E,df_bloqueios_judiciais!D:D,Conciliacao!A16,df_bloqueios_judiciais!E:E,"&gt;0")</f>
        <v>0</v>
      </c>
      <c r="G16" s="7">
        <f>SUMIFS(df_extratos!I:I,df_extratos!F:F,Conciliacao!BD16,df_extratos!G:G,"CREDITO")+SUMIFS(df_extratos!I:I,df_extratos!F:F,Conciliacao!A16,df_extratos!G:G,"CREDITO")+SUMIFS(df_extratos!I:I,df_extratos!F:F,Conciliacao!BE16,df_extratos!G:G,"CREDITO")+SUMIFS(df_extratos!I:I,df_extratos!F:F,Conciliacao!BF16,df_extratos!G:G,"CREDITO")+SUMIFS(df_extratos!I:I,df_extratos!F:F,Conciliacao!BG16,df_extratos!G:G,"CREDITO")</f>
        <v>0</v>
      </c>
      <c r="H16" s="9">
        <f>G16-SUM(B16:F16)</f>
        <v>0</v>
      </c>
      <c r="I16" s="4">
        <f>SUMIFS(df_blueme_sem_parcelamento!E:E,df_blueme_sem_parcelamento!H:H,Conciliacao!A16)*(-1)</f>
        <v>-1024.49</v>
      </c>
      <c r="J16" s="4">
        <f>SUMIFS(df_blueme_com_parcelamento!J:J,df_blueme_com_parcelamento!M:M,Conciliacao!A16)*(-1)</f>
        <v>0</v>
      </c>
      <c r="K16" s="4">
        <f>SUMIFS(df_mutuos!J:J,df_mutuos!B:B,Conciliacao!A16)*(-1)</f>
        <v>0</v>
      </c>
      <c r="L16" s="8">
        <f>SUMIFS(df_bloqueios_judiciais!E:E,df_bloqueios_judiciais!D:D,Conciliacao!A16,df_bloqueios_judiciais!E:E,"&lt;0")</f>
        <v>0</v>
      </c>
      <c r="M16" s="10">
        <f>SUMIFS(df_extratos!I:I,df_extratos!F:F,Conciliacao!BD16,df_extratos!G:G,"DEBITO")+SUMIFS(df_extratos!I:I,df_extratos!F:F,Conciliacao!A16,df_extratos!G:G,"DEBITO")+SUMIFS(df_extratos!I:I,df_extratos!F:F,Conciliacao!BE16,df_extratos!G:G,"DEBITO")+SUMIFS(df_extratos!I:I,df_extratos!F:F,Conciliacao!BF16,df_extratos!G:G,"DEBITO")+SUMIFS(df_extratos!I:I,df_extratos!F:F,Conciliacao!BG16,df_extratos!G:G,"DEBITO")</f>
        <v>-1024.49</v>
      </c>
      <c r="N16" s="11">
        <f t="shared" si="0"/>
        <v>0</v>
      </c>
      <c r="O16" s="25">
        <f>SUMIFS(df_ajustes_conciliaco!D:D,df_ajustes_conciliaco!C:C,Conciliacao!A16)</f>
        <v>0</v>
      </c>
      <c r="P16" s="22">
        <f t="shared" si="1"/>
        <v>0</v>
      </c>
      <c r="BD16" s="20">
        <v>45672.5</v>
      </c>
      <c r="BE16" s="20">
        <v>45672.125</v>
      </c>
      <c r="BF16" s="20">
        <v>45672.541666666657</v>
      </c>
      <c r="BG16" s="20">
        <v>45672.625</v>
      </c>
    </row>
    <row r="17" spans="1:59" x14ac:dyDescent="0.3">
      <c r="A17" s="5">
        <f t="shared" si="2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3">
        <f>SUMIFS(df_mutuos!I:I,df_mutuos!B:B,Conciliacao!A17)</f>
        <v>0</v>
      </c>
      <c r="F17" s="6">
        <f>SUMIFS(df_bloqueios_judiciais!E:E,df_bloqueios_judiciais!D:D,Conciliacao!A17,df_bloqueios_judiciais!E:E,"&gt;0")</f>
        <v>0</v>
      </c>
      <c r="G17" s="7">
        <f>SUMIFS(df_extratos!I:I,df_extratos!F:F,Conciliacao!BD17,df_extratos!G:G,"CREDITO")+SUMIFS(df_extratos!I:I,df_extratos!F:F,Conciliacao!A17,df_extratos!G:G,"CREDITO")+SUMIFS(df_extratos!I:I,df_extratos!F:F,Conciliacao!BE17,df_extratos!G:G,"CREDITO")+SUMIFS(df_extratos!I:I,df_extratos!F:F,Conciliacao!BF17,df_extratos!G:G,"CREDITO")+SUMIFS(df_extratos!I:I,df_extratos!F:F,Conciliacao!BG17,df_extratos!G:G,"CREDITO")</f>
        <v>0</v>
      </c>
      <c r="H17" s="9">
        <f>G17-SUM(B17:F17)</f>
        <v>0</v>
      </c>
      <c r="I17" s="4">
        <f>SUMIFS(df_blueme_sem_parcelamento!E:E,df_blueme_sem_parcelamento!H:H,Conciliacao!A17)*(-1)</f>
        <v>0</v>
      </c>
      <c r="J17" s="4">
        <f>SUMIFS(df_blueme_com_parcelamento!J:J,df_blueme_com_parcelamento!M:M,Conciliacao!A17)*(-1)</f>
        <v>0</v>
      </c>
      <c r="K17" s="4">
        <f>SUMIFS(df_mutuos!J:J,df_mutuos!B:B,Conciliacao!A17)*(-1)</f>
        <v>0</v>
      </c>
      <c r="L17" s="8">
        <f>SUMIFS(df_bloqueios_judiciais!E:E,df_bloqueios_judiciais!D:D,Conciliacao!A17,df_bloqueios_judiciais!E:E,"&lt;0")</f>
        <v>0</v>
      </c>
      <c r="M17" s="10">
        <f>SUMIFS(df_extratos!I:I,df_extratos!F:F,Conciliacao!BD17,df_extratos!G:G,"DEBITO")+SUMIFS(df_extratos!I:I,df_extratos!F:F,Conciliacao!A17,df_extratos!G:G,"DEBITO")+SUMIFS(df_extratos!I:I,df_extratos!F:F,Conciliacao!BE17,df_extratos!G:G,"DEBITO")+SUMIFS(df_extratos!I:I,df_extratos!F:F,Conciliacao!BF17,df_extratos!G:G,"DEBITO")+SUMIFS(df_extratos!I:I,df_extratos!F:F,Conciliacao!BG17,df_extratos!G:G,"DEBITO")</f>
        <v>0</v>
      </c>
      <c r="N17" s="11">
        <f t="shared" si="0"/>
        <v>0</v>
      </c>
      <c r="O17" s="25">
        <f>SUMIFS(df_ajustes_conciliaco!D:D,df_ajustes_conciliaco!C:C,Conciliacao!A17)</f>
        <v>0</v>
      </c>
      <c r="P17" s="22">
        <f t="shared" si="1"/>
        <v>0</v>
      </c>
      <c r="BD17" s="20">
        <v>45673.5</v>
      </c>
      <c r="BE17" s="20">
        <v>45673.125</v>
      </c>
      <c r="BF17" s="20">
        <v>45673.541666666657</v>
      </c>
      <c r="BG17" s="20">
        <v>45673.625</v>
      </c>
    </row>
    <row r="18" spans="1:59" x14ac:dyDescent="0.3">
      <c r="A18" s="5">
        <f t="shared" si="2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3">
        <f>SUMIFS(df_mutuos!I:I,df_mutuos!B:B,Conciliacao!A18)</f>
        <v>0</v>
      </c>
      <c r="F18" s="6">
        <f>SUMIFS(df_bloqueios_judiciais!E:E,df_bloqueios_judiciais!D:D,Conciliacao!A18,df_bloqueios_judiciais!E:E,"&gt;0")</f>
        <v>0</v>
      </c>
      <c r="G18" s="7">
        <f>SUMIFS(df_extratos!I:I,df_extratos!F:F,Conciliacao!BD18,df_extratos!G:G,"CREDITO")+SUMIFS(df_extratos!I:I,df_extratos!F:F,Conciliacao!A18,df_extratos!G:G,"CREDITO")+SUMIFS(df_extratos!I:I,df_extratos!F:F,Conciliacao!BE18,df_extratos!G:G,"CREDITO")+SUMIFS(df_extratos!I:I,df_extratos!F:F,Conciliacao!BF18,df_extratos!G:G,"CREDITO")+SUMIFS(df_extratos!I:I,df_extratos!F:F,Conciliacao!BG18,df_extratos!G:G,"CREDITO")</f>
        <v>0</v>
      </c>
      <c r="H18" s="9">
        <f>G18-SUM(B18:F18)</f>
        <v>0</v>
      </c>
      <c r="I18" s="4">
        <f>SUMIFS(df_blueme_sem_parcelamento!E:E,df_blueme_sem_parcelamento!H:H,Conciliacao!A18)*(-1)</f>
        <v>0</v>
      </c>
      <c r="J18" s="4">
        <f>SUMIFS(df_blueme_com_parcelamento!J:J,df_blueme_com_parcelamento!M:M,Conciliacao!A18)*(-1)</f>
        <v>0</v>
      </c>
      <c r="K18" s="4">
        <f>SUMIFS(df_mutuos!J:J,df_mutuos!B:B,Conciliacao!A18)*(-1)</f>
        <v>0</v>
      </c>
      <c r="L18" s="8">
        <f>SUMIFS(df_bloqueios_judiciais!E:E,df_bloqueios_judiciais!D:D,Conciliacao!A18,df_bloqueios_judiciais!E:E,"&lt;0")</f>
        <v>0</v>
      </c>
      <c r="M18" s="10">
        <f>SUMIFS(df_extratos!I:I,df_extratos!F:F,Conciliacao!BD18,df_extratos!G:G,"DEBITO")+SUMIFS(df_extratos!I:I,df_extratos!F:F,Conciliacao!A18,df_extratos!G:G,"DEBITO")+SUMIFS(df_extratos!I:I,df_extratos!F:F,Conciliacao!BE18,df_extratos!G:G,"DEBITO")+SUMIFS(df_extratos!I:I,df_extratos!F:F,Conciliacao!BF18,df_extratos!G:G,"DEBITO")+SUMIFS(df_extratos!I:I,df_extratos!F:F,Conciliacao!BG18,df_extratos!G:G,"DEBITO")</f>
        <v>0</v>
      </c>
      <c r="N18" s="11">
        <f t="shared" si="0"/>
        <v>0</v>
      </c>
      <c r="O18" s="25">
        <f>SUMIFS(df_ajustes_conciliaco!D:D,df_ajustes_conciliaco!C:C,Conciliacao!A18)</f>
        <v>0</v>
      </c>
      <c r="P18" s="22">
        <f t="shared" si="1"/>
        <v>0</v>
      </c>
      <c r="BD18" s="20">
        <v>45674.5</v>
      </c>
      <c r="BE18" s="20">
        <v>45674.125</v>
      </c>
      <c r="BF18" s="20">
        <v>45674.541666666657</v>
      </c>
      <c r="BG18" s="20">
        <v>45674.625</v>
      </c>
    </row>
    <row r="19" spans="1:59" x14ac:dyDescent="0.3">
      <c r="A19" s="5">
        <f t="shared" si="2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3">
        <f>SUMIFS(df_mutuos!I:I,df_mutuos!B:B,Conciliacao!A19)</f>
        <v>0</v>
      </c>
      <c r="F19" s="6">
        <f>SUMIFS(df_bloqueios_judiciais!E:E,df_bloqueios_judiciais!D:D,Conciliacao!A19,df_bloqueios_judiciais!E:E,"&gt;0")</f>
        <v>0</v>
      </c>
      <c r="G19" s="7">
        <f>SUMIFS(df_extratos!I:I,df_extratos!F:F,Conciliacao!BD19,df_extratos!G:G,"CREDITO")+SUMIFS(df_extratos!I:I,df_extratos!F:F,Conciliacao!A19,df_extratos!G:G,"CREDITO")+SUMIFS(df_extratos!I:I,df_extratos!F:F,Conciliacao!BE19,df_extratos!G:G,"CREDITO")+SUMIFS(df_extratos!I:I,df_extratos!F:F,Conciliacao!BF19,df_extratos!G:G,"CREDITO")+SUMIFS(df_extratos!I:I,df_extratos!F:F,Conciliacao!BG19,df_extratos!G:G,"CREDITO")</f>
        <v>0</v>
      </c>
      <c r="H19" s="9">
        <f>G19-SUM(B19:F19)</f>
        <v>0</v>
      </c>
      <c r="I19" s="4">
        <f>SUMIFS(df_blueme_sem_parcelamento!E:E,df_blueme_sem_parcelamento!H:H,Conciliacao!A19)*(-1)</f>
        <v>0</v>
      </c>
      <c r="J19" s="4">
        <f>SUMIFS(df_blueme_com_parcelamento!J:J,df_blueme_com_parcelamento!M:M,Conciliacao!A19)*(-1)</f>
        <v>0</v>
      </c>
      <c r="K19" s="4">
        <f>SUMIFS(df_mutuos!J:J,df_mutuos!B:B,Conciliacao!A19)*(-1)</f>
        <v>0</v>
      </c>
      <c r="L19" s="8">
        <f>SUMIFS(df_bloqueios_judiciais!E:E,df_bloqueios_judiciais!D:D,Conciliacao!A19,df_bloqueios_judiciais!E:E,"&lt;0")</f>
        <v>0</v>
      </c>
      <c r="M19" s="10">
        <f>SUMIFS(df_extratos!I:I,df_extratos!F:F,Conciliacao!BD19,df_extratos!G:G,"DEBITO")+SUMIFS(df_extratos!I:I,df_extratos!F:F,Conciliacao!A19,df_extratos!G:G,"DEBITO")+SUMIFS(df_extratos!I:I,df_extratos!F:F,Conciliacao!BE19,df_extratos!G:G,"DEBITO")+SUMIFS(df_extratos!I:I,df_extratos!F:F,Conciliacao!BF19,df_extratos!G:G,"DEBITO")+SUMIFS(df_extratos!I:I,df_extratos!F:F,Conciliacao!BG19,df_extratos!G:G,"DEBITO")</f>
        <v>0</v>
      </c>
      <c r="N19" s="11">
        <f t="shared" si="0"/>
        <v>0</v>
      </c>
      <c r="O19" s="25">
        <f>SUMIFS(df_ajustes_conciliaco!D:D,df_ajustes_conciliaco!C:C,Conciliacao!A19)</f>
        <v>0</v>
      </c>
      <c r="P19" s="22">
        <f t="shared" si="1"/>
        <v>0</v>
      </c>
      <c r="BD19" s="20">
        <v>45675.5</v>
      </c>
      <c r="BE19" s="20">
        <v>45675.125</v>
      </c>
      <c r="BF19" s="20">
        <v>45675.541666666657</v>
      </c>
      <c r="BG19" s="20">
        <v>45675.625</v>
      </c>
    </row>
    <row r="20" spans="1:59" x14ac:dyDescent="0.3">
      <c r="A20" s="5">
        <f t="shared" si="2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3">
        <f>SUMIFS(df_mutuos!I:I,df_mutuos!B:B,Conciliacao!A20)</f>
        <v>0</v>
      </c>
      <c r="F20" s="6">
        <f>SUMIFS(df_bloqueios_judiciais!E:E,df_bloqueios_judiciais!D:D,Conciliacao!A20,df_bloqueios_judiciais!E:E,"&gt;0")</f>
        <v>0</v>
      </c>
      <c r="G20" s="7">
        <f>SUMIFS(df_extratos!I:I,df_extratos!F:F,Conciliacao!BD20,df_extratos!G:G,"CREDITO")+SUMIFS(df_extratos!I:I,df_extratos!F:F,Conciliacao!A20,df_extratos!G:G,"CREDITO")+SUMIFS(df_extratos!I:I,df_extratos!F:F,Conciliacao!BE20,df_extratos!G:G,"CREDITO")+SUMIFS(df_extratos!I:I,df_extratos!F:F,Conciliacao!BF20,df_extratos!G:G,"CREDITO")+SUMIFS(df_extratos!I:I,df_extratos!F:F,Conciliacao!BG20,df_extratos!G:G,"CREDITO")</f>
        <v>0</v>
      </c>
      <c r="H20" s="9">
        <f>G20-SUM(B20:F20)</f>
        <v>0</v>
      </c>
      <c r="I20" s="4">
        <f>SUMIFS(df_blueme_sem_parcelamento!E:E,df_blueme_sem_parcelamento!H:H,Conciliacao!A20)*(-1)</f>
        <v>0</v>
      </c>
      <c r="J20" s="4">
        <f>SUMIFS(df_blueme_com_parcelamento!J:J,df_blueme_com_parcelamento!M:M,Conciliacao!A20)*(-1)</f>
        <v>0</v>
      </c>
      <c r="K20" s="4">
        <f>SUMIFS(df_mutuos!J:J,df_mutuos!B:B,Conciliacao!A20)*(-1)</f>
        <v>0</v>
      </c>
      <c r="L20" s="8">
        <f>SUMIFS(df_bloqueios_judiciais!E:E,df_bloqueios_judiciais!D:D,Conciliacao!A20,df_bloqueios_judiciais!E:E,"&lt;0")</f>
        <v>0</v>
      </c>
      <c r="M20" s="10">
        <f>SUMIFS(df_extratos!I:I,df_extratos!F:F,Conciliacao!BD20,df_extratos!G:G,"DEBITO")+SUMIFS(df_extratos!I:I,df_extratos!F:F,Conciliacao!A20,df_extratos!G:G,"DEBITO")+SUMIFS(df_extratos!I:I,df_extratos!F:F,Conciliacao!BE20,df_extratos!G:G,"DEBITO")+SUMIFS(df_extratos!I:I,df_extratos!F:F,Conciliacao!BF20,df_extratos!G:G,"DEBITO")+SUMIFS(df_extratos!I:I,df_extratos!F:F,Conciliacao!BG20,df_extratos!G:G,"DEBITO")</f>
        <v>0</v>
      </c>
      <c r="N20" s="11">
        <f t="shared" si="0"/>
        <v>0</v>
      </c>
      <c r="O20" s="25">
        <f>SUMIFS(df_ajustes_conciliaco!D:D,df_ajustes_conciliaco!C:C,Conciliacao!A20)</f>
        <v>0</v>
      </c>
      <c r="P20" s="22">
        <f t="shared" si="1"/>
        <v>0</v>
      </c>
      <c r="BD20" s="20">
        <v>45676.5</v>
      </c>
      <c r="BE20" s="20">
        <v>45676.125</v>
      </c>
      <c r="BF20" s="20">
        <v>45676.541666666657</v>
      </c>
      <c r="BG20" s="20">
        <v>45676.625</v>
      </c>
    </row>
    <row r="21" spans="1:59" x14ac:dyDescent="0.3">
      <c r="A21" s="5">
        <f t="shared" si="2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373.96</v>
      </c>
      <c r="E21" s="3">
        <f>SUMIFS(df_mutuos!I:I,df_mutuos!B:B,Conciliacao!A21)</f>
        <v>0</v>
      </c>
      <c r="F21" s="6">
        <f>SUMIFS(df_bloqueios_judiciais!E:E,df_bloqueios_judiciais!D:D,Conciliacao!A21,df_bloqueios_judiciais!E:E,"&gt;0")</f>
        <v>0</v>
      </c>
      <c r="G21" s="7">
        <f>SUMIFS(df_extratos!I:I,df_extratos!F:F,Conciliacao!BD21,df_extratos!G:G,"CREDITO")+SUMIFS(df_extratos!I:I,df_extratos!F:F,Conciliacao!A21,df_extratos!G:G,"CREDITO")+SUMIFS(df_extratos!I:I,df_extratos!F:F,Conciliacao!BE21,df_extratos!G:G,"CREDITO")+SUMIFS(df_extratos!I:I,df_extratos!F:F,Conciliacao!BF21,df_extratos!G:G,"CREDITO")+SUMIFS(df_extratos!I:I,df_extratos!F:F,Conciliacao!BG21,df_extratos!G:G,"CREDITO")</f>
        <v>373.96</v>
      </c>
      <c r="H21" s="9">
        <f>G21-SUM(B21:F21)</f>
        <v>0</v>
      </c>
      <c r="I21" s="4">
        <f>SUMIFS(df_blueme_sem_parcelamento!E:E,df_blueme_sem_parcelamento!H:H,Conciliacao!A21)*(-1)</f>
        <v>-388.81000000000006</v>
      </c>
      <c r="J21" s="4">
        <f>SUMIFS(df_blueme_com_parcelamento!J:J,df_blueme_com_parcelamento!M:M,Conciliacao!A21)*(-1)</f>
        <v>0</v>
      </c>
      <c r="K21" s="4">
        <f>SUMIFS(df_mutuos!J:J,df_mutuos!B:B,Conciliacao!A21)*(-1)</f>
        <v>0</v>
      </c>
      <c r="L21" s="8">
        <f>SUMIFS(df_bloqueios_judiciais!E:E,df_bloqueios_judiciais!D:D,Conciliacao!A21,df_bloqueios_judiciais!E:E,"&lt;0")</f>
        <v>0</v>
      </c>
      <c r="M21" s="10">
        <f>SUMIFS(df_extratos!I:I,df_extratos!F:F,Conciliacao!BD21,df_extratos!G:G,"DEBITO")+SUMIFS(df_extratos!I:I,df_extratos!F:F,Conciliacao!A21,df_extratos!G:G,"DEBITO")+SUMIFS(df_extratos!I:I,df_extratos!F:F,Conciliacao!BE21,df_extratos!G:G,"DEBITO")+SUMIFS(df_extratos!I:I,df_extratos!F:F,Conciliacao!BF21,df_extratos!G:G,"DEBITO")+SUMIFS(df_extratos!I:I,df_extratos!F:F,Conciliacao!BG21,df_extratos!G:G,"DEBITO")</f>
        <v>-388.81</v>
      </c>
      <c r="N21" s="11">
        <f t="shared" si="0"/>
        <v>0</v>
      </c>
      <c r="O21" s="25">
        <f>SUMIFS(df_ajustes_conciliaco!D:D,df_ajustes_conciliaco!C:C,Conciliacao!A21)</f>
        <v>0</v>
      </c>
      <c r="P21" s="22">
        <f t="shared" si="1"/>
        <v>0</v>
      </c>
      <c r="BD21" s="20">
        <v>45677.5</v>
      </c>
      <c r="BE21" s="20">
        <v>45677.125</v>
      </c>
      <c r="BF21" s="20">
        <v>45677.541666666657</v>
      </c>
      <c r="BG21" s="20">
        <v>45677.625</v>
      </c>
    </row>
    <row r="22" spans="1:59" x14ac:dyDescent="0.3">
      <c r="A22" s="5">
        <f t="shared" si="2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3">
        <f>SUMIFS(df_mutuos!I:I,df_mutuos!B:B,Conciliacao!A22)</f>
        <v>0</v>
      </c>
      <c r="F22" s="6">
        <f>SUMIFS(df_bloqueios_judiciais!E:E,df_bloqueios_judiciais!D:D,Conciliacao!A22,df_bloqueios_judiciais!E:E,"&gt;0")</f>
        <v>0</v>
      </c>
      <c r="G22" s="7">
        <f>SUMIFS(df_extratos!I:I,df_extratos!F:F,Conciliacao!BD22,df_extratos!G:G,"CREDITO")+SUMIFS(df_extratos!I:I,df_extratos!F:F,Conciliacao!A22,df_extratos!G:G,"CREDITO")+SUMIFS(df_extratos!I:I,df_extratos!F:F,Conciliacao!BE22,df_extratos!G:G,"CREDITO")+SUMIFS(df_extratos!I:I,df_extratos!F:F,Conciliacao!BF22,df_extratos!G:G,"CREDITO")+SUMIFS(df_extratos!I:I,df_extratos!F:F,Conciliacao!BG22,df_extratos!G:G,"CREDITO")</f>
        <v>0</v>
      </c>
      <c r="H22" s="9">
        <f>G22-SUM(B22:F22)</f>
        <v>0</v>
      </c>
      <c r="I22" s="4">
        <f>SUMIFS(df_blueme_sem_parcelamento!E:E,df_blueme_sem_parcelamento!H:H,Conciliacao!A22)*(-1)</f>
        <v>0</v>
      </c>
      <c r="J22" s="4">
        <f>SUMIFS(df_blueme_com_parcelamento!J:J,df_blueme_com_parcelamento!M:M,Conciliacao!A22)*(-1)</f>
        <v>0</v>
      </c>
      <c r="K22" s="4">
        <f>SUMIFS(df_mutuos!J:J,df_mutuos!B:B,Conciliacao!A22)*(-1)</f>
        <v>0</v>
      </c>
      <c r="L22" s="8">
        <f>SUMIFS(df_bloqueios_judiciais!E:E,df_bloqueios_judiciais!D:D,Conciliacao!A22,df_bloqueios_judiciais!E:E,"&lt;0")</f>
        <v>0</v>
      </c>
      <c r="M22" s="10">
        <f>SUMIFS(df_extratos!I:I,df_extratos!F:F,Conciliacao!BD22,df_extratos!G:G,"DEBITO")+SUMIFS(df_extratos!I:I,df_extratos!F:F,Conciliacao!A22,df_extratos!G:G,"DEBITO")+SUMIFS(df_extratos!I:I,df_extratos!F:F,Conciliacao!BE22,df_extratos!G:G,"DEBITO")+SUMIFS(df_extratos!I:I,df_extratos!F:F,Conciliacao!BF22,df_extratos!G:G,"DEBITO")+SUMIFS(df_extratos!I:I,df_extratos!F:F,Conciliacao!BG22,df_extratos!G:G,"DEBITO")</f>
        <v>0</v>
      </c>
      <c r="N22" s="11">
        <f t="shared" si="0"/>
        <v>0</v>
      </c>
      <c r="O22" s="25">
        <f>SUMIFS(df_ajustes_conciliaco!D:D,df_ajustes_conciliaco!C:C,Conciliacao!A22)</f>
        <v>0</v>
      </c>
      <c r="P22" s="22">
        <f t="shared" si="1"/>
        <v>0</v>
      </c>
      <c r="BD22" s="20">
        <v>45678.5</v>
      </c>
      <c r="BE22" s="20">
        <v>45678.125</v>
      </c>
      <c r="BF22" s="20">
        <v>45678.541666666657</v>
      </c>
      <c r="BG22" s="20">
        <v>45678.625</v>
      </c>
    </row>
    <row r="23" spans="1:59" x14ac:dyDescent="0.3">
      <c r="A23" s="5">
        <f t="shared" si="2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3">
        <f>SUMIFS(df_mutuos!I:I,df_mutuos!B:B,Conciliacao!A23)</f>
        <v>0</v>
      </c>
      <c r="F23" s="6">
        <f>SUMIFS(df_bloqueios_judiciais!E:E,df_bloqueios_judiciais!D:D,Conciliacao!A23,df_bloqueios_judiciais!E:E,"&gt;0")</f>
        <v>0</v>
      </c>
      <c r="G23" s="7">
        <f>SUMIFS(df_extratos!I:I,df_extratos!F:F,Conciliacao!BD23,df_extratos!G:G,"CREDITO")+SUMIFS(df_extratos!I:I,df_extratos!F:F,Conciliacao!A23,df_extratos!G:G,"CREDITO")+SUMIFS(df_extratos!I:I,df_extratos!F:F,Conciliacao!BE23,df_extratos!G:G,"CREDITO")+SUMIFS(df_extratos!I:I,df_extratos!F:F,Conciliacao!BF23,df_extratos!G:G,"CREDITO")+SUMIFS(df_extratos!I:I,df_extratos!F:F,Conciliacao!BG23,df_extratos!G:G,"CREDITO")</f>
        <v>0</v>
      </c>
      <c r="H23" s="9">
        <f>G23-SUM(B23:F23)</f>
        <v>0</v>
      </c>
      <c r="I23" s="4">
        <f>SUMIFS(df_blueme_sem_parcelamento!E:E,df_blueme_sem_parcelamento!H:H,Conciliacao!A23)*(-1)</f>
        <v>0</v>
      </c>
      <c r="J23" s="4">
        <f>SUMIFS(df_blueme_com_parcelamento!J:J,df_blueme_com_parcelamento!M:M,Conciliacao!A23)*(-1)</f>
        <v>0</v>
      </c>
      <c r="K23" s="4">
        <f>SUMIFS(df_mutuos!J:J,df_mutuos!B:B,Conciliacao!A23)*(-1)</f>
        <v>0</v>
      </c>
      <c r="L23" s="8">
        <f>SUMIFS(df_bloqueios_judiciais!E:E,df_bloqueios_judiciais!D:D,Conciliacao!A23,df_bloqueios_judiciais!E:E,"&lt;0")</f>
        <v>0</v>
      </c>
      <c r="M23" s="10">
        <f>SUMIFS(df_extratos!I:I,df_extratos!F:F,Conciliacao!BD23,df_extratos!G:G,"DEBITO")+SUMIFS(df_extratos!I:I,df_extratos!F:F,Conciliacao!A23,df_extratos!G:G,"DEBITO")+SUMIFS(df_extratos!I:I,df_extratos!F:F,Conciliacao!BE23,df_extratos!G:G,"DEBITO")+SUMIFS(df_extratos!I:I,df_extratos!F:F,Conciliacao!BF23,df_extratos!G:G,"DEBITO")+SUMIFS(df_extratos!I:I,df_extratos!F:F,Conciliacao!BG23,df_extratos!G:G,"DEBITO")</f>
        <v>0</v>
      </c>
      <c r="N23" s="11">
        <f t="shared" si="0"/>
        <v>0</v>
      </c>
      <c r="O23" s="25">
        <f>SUMIFS(df_ajustes_conciliaco!D:D,df_ajustes_conciliaco!C:C,Conciliacao!A23)</f>
        <v>0</v>
      </c>
      <c r="P23" s="22">
        <f t="shared" si="1"/>
        <v>0</v>
      </c>
      <c r="BD23" s="20">
        <v>45679.5</v>
      </c>
      <c r="BE23" s="20">
        <v>45679.125</v>
      </c>
      <c r="BF23" s="20">
        <v>45679.541666666657</v>
      </c>
      <c r="BG23" s="20">
        <v>45679.625</v>
      </c>
    </row>
    <row r="24" spans="1:59" x14ac:dyDescent="0.3">
      <c r="A24" s="5">
        <f t="shared" si="2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3">
        <f>SUMIFS(df_mutuos!I:I,df_mutuos!B:B,Conciliacao!A24)</f>
        <v>0</v>
      </c>
      <c r="F24" s="6">
        <f>SUMIFS(df_bloqueios_judiciais!E:E,df_bloqueios_judiciais!D:D,Conciliacao!A24,df_bloqueios_judiciais!E:E,"&gt;0")</f>
        <v>0</v>
      </c>
      <c r="G24" s="7">
        <f>SUMIFS(df_extratos!I:I,df_extratos!F:F,Conciliacao!BD24,df_extratos!G:G,"CREDITO")+SUMIFS(df_extratos!I:I,df_extratos!F:F,Conciliacao!A24,df_extratos!G:G,"CREDITO")+SUMIFS(df_extratos!I:I,df_extratos!F:F,Conciliacao!BE24,df_extratos!G:G,"CREDITO")+SUMIFS(df_extratos!I:I,df_extratos!F:F,Conciliacao!BF24,df_extratos!G:G,"CREDITO")+SUMIFS(df_extratos!I:I,df_extratos!F:F,Conciliacao!BG24,df_extratos!G:G,"CREDITO")</f>
        <v>0</v>
      </c>
      <c r="H24" s="9">
        <f>G24-SUM(B24:F24)</f>
        <v>0</v>
      </c>
      <c r="I24" s="4">
        <f>SUMIFS(df_blueme_sem_parcelamento!E:E,df_blueme_sem_parcelamento!H:H,Conciliacao!A24)*(-1)</f>
        <v>0</v>
      </c>
      <c r="J24" s="4">
        <f>SUMIFS(df_blueme_com_parcelamento!J:J,df_blueme_com_parcelamento!M:M,Conciliacao!A24)*(-1)</f>
        <v>0</v>
      </c>
      <c r="K24" s="4">
        <f>SUMIFS(df_mutuos!J:J,df_mutuos!B:B,Conciliacao!A24)*(-1)</f>
        <v>0</v>
      </c>
      <c r="L24" s="8">
        <f>SUMIFS(df_bloqueios_judiciais!E:E,df_bloqueios_judiciais!D:D,Conciliacao!A24,df_bloqueios_judiciais!E:E,"&lt;0")</f>
        <v>0</v>
      </c>
      <c r="M24" s="10">
        <f>SUMIFS(df_extratos!I:I,df_extratos!F:F,Conciliacao!BD24,df_extratos!G:G,"DEBITO")+SUMIFS(df_extratos!I:I,df_extratos!F:F,Conciliacao!A24,df_extratos!G:G,"DEBITO")+SUMIFS(df_extratos!I:I,df_extratos!F:F,Conciliacao!BE24,df_extratos!G:G,"DEBITO")+SUMIFS(df_extratos!I:I,df_extratos!F:F,Conciliacao!BF24,df_extratos!G:G,"DEBITO")+SUMIFS(df_extratos!I:I,df_extratos!F:F,Conciliacao!BG24,df_extratos!G:G,"DEBITO")</f>
        <v>0</v>
      </c>
      <c r="N24" s="11">
        <f t="shared" si="0"/>
        <v>0</v>
      </c>
      <c r="O24" s="25">
        <f>SUMIFS(df_ajustes_conciliaco!D:D,df_ajustes_conciliaco!C:C,Conciliacao!A24)</f>
        <v>0</v>
      </c>
      <c r="P24" s="22">
        <f t="shared" si="1"/>
        <v>0</v>
      </c>
      <c r="BD24" s="20">
        <v>45680.5</v>
      </c>
      <c r="BE24" s="20">
        <v>45680.125</v>
      </c>
      <c r="BF24" s="20">
        <v>45680.541666666657</v>
      </c>
      <c r="BG24" s="20">
        <v>45680.625</v>
      </c>
    </row>
    <row r="25" spans="1:59" x14ac:dyDescent="0.3">
      <c r="A25" s="5">
        <f t="shared" si="2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3">
        <f>SUMIFS(df_mutuos!I:I,df_mutuos!B:B,Conciliacao!A25)</f>
        <v>0</v>
      </c>
      <c r="F25" s="6">
        <f>SUMIFS(df_bloqueios_judiciais!E:E,df_bloqueios_judiciais!D:D,Conciliacao!A25,df_bloqueios_judiciais!E:E,"&gt;0")</f>
        <v>0</v>
      </c>
      <c r="G25" s="7">
        <f>SUMIFS(df_extratos!I:I,df_extratos!F:F,Conciliacao!BD25,df_extratos!G:G,"CREDITO")+SUMIFS(df_extratos!I:I,df_extratos!F:F,Conciliacao!A25,df_extratos!G:G,"CREDITO")+SUMIFS(df_extratos!I:I,df_extratos!F:F,Conciliacao!BE25,df_extratos!G:G,"CREDITO")+SUMIFS(df_extratos!I:I,df_extratos!F:F,Conciliacao!BF25,df_extratos!G:G,"CREDITO")+SUMIFS(df_extratos!I:I,df_extratos!F:F,Conciliacao!BG25,df_extratos!G:G,"CREDITO")</f>
        <v>0</v>
      </c>
      <c r="H25" s="9">
        <f>G25-SUM(B25:F25)</f>
        <v>0</v>
      </c>
      <c r="I25" s="4">
        <f>SUMIFS(df_blueme_sem_parcelamento!E:E,df_blueme_sem_parcelamento!H:H,Conciliacao!A25)*(-1)</f>
        <v>0</v>
      </c>
      <c r="J25" s="4">
        <f>SUMIFS(df_blueme_com_parcelamento!J:J,df_blueme_com_parcelamento!M:M,Conciliacao!A25)*(-1)</f>
        <v>0</v>
      </c>
      <c r="K25" s="4">
        <f>SUMIFS(df_mutuos!J:J,df_mutuos!B:B,Conciliacao!A25)*(-1)</f>
        <v>0</v>
      </c>
      <c r="L25" s="8">
        <f>SUMIFS(df_bloqueios_judiciais!E:E,df_bloqueios_judiciais!D:D,Conciliacao!A25,df_bloqueios_judiciais!E:E,"&lt;0")</f>
        <v>0</v>
      </c>
      <c r="M25" s="10">
        <f>SUMIFS(df_extratos!I:I,df_extratos!F:F,Conciliacao!BD25,df_extratos!G:G,"DEBITO")+SUMIFS(df_extratos!I:I,df_extratos!F:F,Conciliacao!A25,df_extratos!G:G,"DEBITO")+SUMIFS(df_extratos!I:I,df_extratos!F:F,Conciliacao!BE25,df_extratos!G:G,"DEBITO")+SUMIFS(df_extratos!I:I,df_extratos!F:F,Conciliacao!BF25,df_extratos!G:G,"DEBITO")+SUMIFS(df_extratos!I:I,df_extratos!F:F,Conciliacao!BG25,df_extratos!G:G,"DEBITO")</f>
        <v>0</v>
      </c>
      <c r="N25" s="11">
        <f t="shared" si="0"/>
        <v>0</v>
      </c>
      <c r="O25" s="25">
        <f>SUMIFS(df_ajustes_conciliaco!D:D,df_ajustes_conciliaco!C:C,Conciliacao!A25)</f>
        <v>0</v>
      </c>
      <c r="P25" s="22">
        <f t="shared" si="1"/>
        <v>0</v>
      </c>
      <c r="BD25" s="20">
        <v>45681.5</v>
      </c>
      <c r="BE25" s="20">
        <v>45681.125</v>
      </c>
      <c r="BF25" s="20">
        <v>45681.541666666657</v>
      </c>
      <c r="BG25" s="20">
        <v>45681.625</v>
      </c>
    </row>
    <row r="26" spans="1:59" x14ac:dyDescent="0.3">
      <c r="A26" s="5">
        <f t="shared" si="2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3">
        <f>SUMIFS(df_mutuos!I:I,df_mutuos!B:B,Conciliacao!A26)</f>
        <v>0</v>
      </c>
      <c r="F26" s="6">
        <f>SUMIFS(df_bloqueios_judiciais!E:E,df_bloqueios_judiciais!D:D,Conciliacao!A26,df_bloqueios_judiciais!E:E,"&gt;0")</f>
        <v>0</v>
      </c>
      <c r="G26" s="7">
        <f>SUMIFS(df_extratos!I:I,df_extratos!F:F,Conciliacao!BD26,df_extratos!G:G,"CREDITO")+SUMIFS(df_extratos!I:I,df_extratos!F:F,Conciliacao!A26,df_extratos!G:G,"CREDITO")+SUMIFS(df_extratos!I:I,df_extratos!F:F,Conciliacao!BE26,df_extratos!G:G,"CREDITO")+SUMIFS(df_extratos!I:I,df_extratos!F:F,Conciliacao!BF26,df_extratos!G:G,"CREDITO")+SUMIFS(df_extratos!I:I,df_extratos!F:F,Conciliacao!BG26,df_extratos!G:G,"CREDITO")</f>
        <v>0</v>
      </c>
      <c r="H26" s="9">
        <f>G26-SUM(B26:F26)</f>
        <v>0</v>
      </c>
      <c r="I26" s="4">
        <f>SUMIFS(df_blueme_sem_parcelamento!E:E,df_blueme_sem_parcelamento!H:H,Conciliacao!A26)*(-1)</f>
        <v>0</v>
      </c>
      <c r="J26" s="4">
        <f>SUMIFS(df_blueme_com_parcelamento!J:J,df_blueme_com_parcelamento!M:M,Conciliacao!A26)*(-1)</f>
        <v>0</v>
      </c>
      <c r="K26" s="4">
        <f>SUMIFS(df_mutuos!J:J,df_mutuos!B:B,Conciliacao!A26)*(-1)</f>
        <v>0</v>
      </c>
      <c r="L26" s="8">
        <f>SUMIFS(df_bloqueios_judiciais!E:E,df_bloqueios_judiciais!D:D,Conciliacao!A26,df_bloqueios_judiciais!E:E,"&lt;0")</f>
        <v>0</v>
      </c>
      <c r="M26" s="10">
        <f>SUMIFS(df_extratos!I:I,df_extratos!F:F,Conciliacao!BD26,df_extratos!G:G,"DEBITO")+SUMIFS(df_extratos!I:I,df_extratos!F:F,Conciliacao!A26,df_extratos!G:G,"DEBITO")+SUMIFS(df_extratos!I:I,df_extratos!F:F,Conciliacao!BE26,df_extratos!G:G,"DEBITO")+SUMIFS(df_extratos!I:I,df_extratos!F:F,Conciliacao!BF26,df_extratos!G:G,"DEBITO")+SUMIFS(df_extratos!I:I,df_extratos!F:F,Conciliacao!BG26,df_extratos!G:G,"DEBITO")</f>
        <v>0</v>
      </c>
      <c r="N26" s="11">
        <f t="shared" si="0"/>
        <v>0</v>
      </c>
      <c r="O26" s="25">
        <f>SUMIFS(df_ajustes_conciliaco!D:D,df_ajustes_conciliaco!C:C,Conciliacao!A26)</f>
        <v>0</v>
      </c>
      <c r="P26" s="22">
        <f t="shared" si="1"/>
        <v>0</v>
      </c>
      <c r="BD26" s="20">
        <v>45682.5</v>
      </c>
      <c r="BE26" s="20">
        <v>45682.125</v>
      </c>
      <c r="BF26" s="20">
        <v>45682.541666666657</v>
      </c>
      <c r="BG26" s="20">
        <v>45682.625</v>
      </c>
    </row>
    <row r="27" spans="1:59" x14ac:dyDescent="0.3">
      <c r="A27" s="5">
        <f t="shared" si="2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3">
        <f>SUMIFS(df_mutuos!I:I,df_mutuos!B:B,Conciliacao!A27)</f>
        <v>0</v>
      </c>
      <c r="F27" s="6">
        <f>SUMIFS(df_bloqueios_judiciais!E:E,df_bloqueios_judiciais!D:D,Conciliacao!A27,df_bloqueios_judiciais!E:E,"&gt;0")</f>
        <v>0</v>
      </c>
      <c r="G27" s="7">
        <f>SUMIFS(df_extratos!I:I,df_extratos!F:F,Conciliacao!BD27,df_extratos!G:G,"CREDITO")+SUMIFS(df_extratos!I:I,df_extratos!F:F,Conciliacao!A27,df_extratos!G:G,"CREDITO")+SUMIFS(df_extratos!I:I,df_extratos!F:F,Conciliacao!BE27,df_extratos!G:G,"CREDITO")+SUMIFS(df_extratos!I:I,df_extratos!F:F,Conciliacao!BF27,df_extratos!G:G,"CREDITO")+SUMIFS(df_extratos!I:I,df_extratos!F:F,Conciliacao!BG27,df_extratos!G:G,"CREDITO")</f>
        <v>0</v>
      </c>
      <c r="H27" s="9">
        <f>G27-SUM(B27:F27)</f>
        <v>0</v>
      </c>
      <c r="I27" s="4">
        <f>SUMIFS(df_blueme_sem_parcelamento!E:E,df_blueme_sem_parcelamento!H:H,Conciliacao!A27)*(-1)</f>
        <v>0</v>
      </c>
      <c r="J27" s="4">
        <f>SUMIFS(df_blueme_com_parcelamento!J:J,df_blueme_com_parcelamento!M:M,Conciliacao!A27)*(-1)</f>
        <v>0</v>
      </c>
      <c r="K27" s="4">
        <f>SUMIFS(df_mutuos!J:J,df_mutuos!B:B,Conciliacao!A27)*(-1)</f>
        <v>0</v>
      </c>
      <c r="L27" s="8">
        <f>SUMIFS(df_bloqueios_judiciais!E:E,df_bloqueios_judiciais!D:D,Conciliacao!A27,df_bloqueios_judiciais!E:E,"&lt;0")</f>
        <v>0</v>
      </c>
      <c r="M27" s="10">
        <f>SUMIFS(df_extratos!I:I,df_extratos!F:F,Conciliacao!BD27,df_extratos!G:G,"DEBITO")+SUMIFS(df_extratos!I:I,df_extratos!F:F,Conciliacao!A27,df_extratos!G:G,"DEBITO")+SUMIFS(df_extratos!I:I,df_extratos!F:F,Conciliacao!BE27,df_extratos!G:G,"DEBITO")+SUMIFS(df_extratos!I:I,df_extratos!F:F,Conciliacao!BF27,df_extratos!G:G,"DEBITO")+SUMIFS(df_extratos!I:I,df_extratos!F:F,Conciliacao!BG27,df_extratos!G:G,"DEBITO")</f>
        <v>0</v>
      </c>
      <c r="N27" s="11">
        <f t="shared" si="0"/>
        <v>0</v>
      </c>
      <c r="O27" s="25">
        <f>SUMIFS(df_ajustes_conciliaco!D:D,df_ajustes_conciliaco!C:C,Conciliacao!A27)</f>
        <v>0</v>
      </c>
      <c r="P27" s="22">
        <f t="shared" si="1"/>
        <v>0</v>
      </c>
      <c r="BD27" s="20">
        <v>45683.5</v>
      </c>
      <c r="BE27" s="20">
        <v>45683.125</v>
      </c>
      <c r="BF27" s="20">
        <v>45683.541666666657</v>
      </c>
      <c r="BG27" s="20">
        <v>45683.625</v>
      </c>
    </row>
    <row r="28" spans="1:59" x14ac:dyDescent="0.3">
      <c r="A28" s="5">
        <f t="shared" si="2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3">
        <f>SUMIFS(df_mutuos!I:I,df_mutuos!B:B,Conciliacao!A28)</f>
        <v>0</v>
      </c>
      <c r="F28" s="6">
        <f>SUMIFS(df_bloqueios_judiciais!E:E,df_bloqueios_judiciais!D:D,Conciliacao!A28,df_bloqueios_judiciais!E:E,"&gt;0")</f>
        <v>0</v>
      </c>
      <c r="G28" s="7">
        <f>SUMIFS(df_extratos!I:I,df_extratos!F:F,Conciliacao!BD28,df_extratos!G:G,"CREDITO")+SUMIFS(df_extratos!I:I,df_extratos!F:F,Conciliacao!A28,df_extratos!G:G,"CREDITO")+SUMIFS(df_extratos!I:I,df_extratos!F:F,Conciliacao!BE28,df_extratos!G:G,"CREDITO")+SUMIFS(df_extratos!I:I,df_extratos!F:F,Conciliacao!BF28,df_extratos!G:G,"CREDITO")+SUMIFS(df_extratos!I:I,df_extratos!F:F,Conciliacao!BG28,df_extratos!G:G,"CREDITO")</f>
        <v>0</v>
      </c>
      <c r="H28" s="9">
        <f>G28-SUM(B28:F28)</f>
        <v>0</v>
      </c>
      <c r="I28" s="4">
        <f>SUMIFS(df_blueme_sem_parcelamento!E:E,df_blueme_sem_parcelamento!H:H,Conciliacao!A28)*(-1)</f>
        <v>-1631.83</v>
      </c>
      <c r="J28" s="4">
        <f>SUMIFS(df_blueme_com_parcelamento!J:J,df_blueme_com_parcelamento!M:M,Conciliacao!A28)*(-1)</f>
        <v>0</v>
      </c>
      <c r="K28" s="4">
        <f>SUMIFS(df_mutuos!J:J,df_mutuos!B:B,Conciliacao!A28)*(-1)</f>
        <v>0</v>
      </c>
      <c r="L28" s="8">
        <f>SUMIFS(df_bloqueios_judiciais!E:E,df_bloqueios_judiciais!D:D,Conciliacao!A28,df_bloqueios_judiciais!E:E,"&lt;0")</f>
        <v>0</v>
      </c>
      <c r="M28" s="10">
        <f>SUMIFS(df_extratos!I:I,df_extratos!F:F,Conciliacao!BD28,df_extratos!G:G,"DEBITO")+SUMIFS(df_extratos!I:I,df_extratos!F:F,Conciliacao!A28,df_extratos!G:G,"DEBITO")+SUMIFS(df_extratos!I:I,df_extratos!F:F,Conciliacao!BE28,df_extratos!G:G,"DEBITO")+SUMIFS(df_extratos!I:I,df_extratos!F:F,Conciliacao!BF28,df_extratos!G:G,"DEBITO")+SUMIFS(df_extratos!I:I,df_extratos!F:F,Conciliacao!BG28,df_extratos!G:G,"DEBITO")</f>
        <v>-1631.83</v>
      </c>
      <c r="N28" s="11">
        <f t="shared" si="0"/>
        <v>0</v>
      </c>
      <c r="O28" s="25">
        <f>SUMIFS(df_ajustes_conciliaco!D:D,df_ajustes_conciliaco!C:C,Conciliacao!A28)</f>
        <v>0</v>
      </c>
      <c r="P28" s="22">
        <f t="shared" si="1"/>
        <v>0</v>
      </c>
      <c r="BD28" s="20">
        <v>45684.5</v>
      </c>
      <c r="BE28" s="20">
        <v>45684.125</v>
      </c>
      <c r="BF28" s="20">
        <v>45684.541666666657</v>
      </c>
      <c r="BG28" s="20">
        <v>45684.625</v>
      </c>
    </row>
    <row r="29" spans="1:59" x14ac:dyDescent="0.3">
      <c r="A29" s="5">
        <f t="shared" si="2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3">
        <f>SUMIFS(df_mutuos!I:I,df_mutuos!B:B,Conciliacao!A29)</f>
        <v>0</v>
      </c>
      <c r="F29" s="6">
        <f>SUMIFS(df_bloqueios_judiciais!E:E,df_bloqueios_judiciais!D:D,Conciliacao!A29,df_bloqueios_judiciais!E:E,"&gt;0")</f>
        <v>0</v>
      </c>
      <c r="G29" s="7">
        <f>SUMIFS(df_extratos!I:I,df_extratos!F:F,Conciliacao!BD29,df_extratos!G:G,"CREDITO")+SUMIFS(df_extratos!I:I,df_extratos!F:F,Conciliacao!A29,df_extratos!G:G,"CREDITO")+SUMIFS(df_extratos!I:I,df_extratos!F:F,Conciliacao!BE29,df_extratos!G:G,"CREDITO")+SUMIFS(df_extratos!I:I,df_extratos!F:F,Conciliacao!BF29,df_extratos!G:G,"CREDITO")+SUMIFS(df_extratos!I:I,df_extratos!F:F,Conciliacao!BG29,df_extratos!G:G,"CREDITO")</f>
        <v>0</v>
      </c>
      <c r="H29" s="9">
        <f>G29-SUM(B29:F29)</f>
        <v>0</v>
      </c>
      <c r="I29" s="4">
        <f>SUMIFS(df_blueme_sem_parcelamento!E:E,df_blueme_sem_parcelamento!H:H,Conciliacao!A29)*(-1)</f>
        <v>0</v>
      </c>
      <c r="J29" s="4">
        <f>SUMIFS(df_blueme_com_parcelamento!J:J,df_blueme_com_parcelamento!M:M,Conciliacao!A29)*(-1)</f>
        <v>0</v>
      </c>
      <c r="K29" s="4">
        <f>SUMIFS(df_mutuos!J:J,df_mutuos!B:B,Conciliacao!A29)*(-1)</f>
        <v>0</v>
      </c>
      <c r="L29" s="8">
        <f>SUMIFS(df_bloqueios_judiciais!E:E,df_bloqueios_judiciais!D:D,Conciliacao!A29,df_bloqueios_judiciais!E:E,"&lt;0")</f>
        <v>0</v>
      </c>
      <c r="M29" s="10">
        <f>SUMIFS(df_extratos!I:I,df_extratos!F:F,Conciliacao!BD29,df_extratos!G:G,"DEBITO")+SUMIFS(df_extratos!I:I,df_extratos!F:F,Conciliacao!A29,df_extratos!G:G,"DEBITO")+SUMIFS(df_extratos!I:I,df_extratos!F:F,Conciliacao!BE29,df_extratos!G:G,"DEBITO")+SUMIFS(df_extratos!I:I,df_extratos!F:F,Conciliacao!BF29,df_extratos!G:G,"DEBITO")+SUMIFS(df_extratos!I:I,df_extratos!F:F,Conciliacao!BG29,df_extratos!G:G,"DEBITO")</f>
        <v>0</v>
      </c>
      <c r="N29" s="11">
        <f t="shared" si="0"/>
        <v>0</v>
      </c>
      <c r="O29" s="25">
        <f>SUMIFS(df_ajustes_conciliaco!D:D,df_ajustes_conciliaco!C:C,Conciliacao!A29)</f>
        <v>0</v>
      </c>
      <c r="P29" s="22">
        <f t="shared" si="1"/>
        <v>0</v>
      </c>
      <c r="BD29" s="20">
        <v>45685.5</v>
      </c>
      <c r="BE29" s="20">
        <v>45685.125</v>
      </c>
      <c r="BF29" s="20">
        <v>45685.541666666657</v>
      </c>
      <c r="BG29" s="20">
        <v>45685.625</v>
      </c>
    </row>
    <row r="30" spans="1:59" x14ac:dyDescent="0.3">
      <c r="A30" s="5">
        <f t="shared" si="2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3">
        <f>SUMIFS(df_mutuos!I:I,df_mutuos!B:B,Conciliacao!A30)</f>
        <v>0</v>
      </c>
      <c r="F30" s="6">
        <f>SUMIFS(df_bloqueios_judiciais!E:E,df_bloqueios_judiciais!D:D,Conciliacao!A30,df_bloqueios_judiciais!E:E,"&gt;0")</f>
        <v>0</v>
      </c>
      <c r="G30" s="7">
        <f>SUMIFS(df_extratos!I:I,df_extratos!F:F,Conciliacao!BD30,df_extratos!G:G,"CREDITO")+SUMIFS(df_extratos!I:I,df_extratos!F:F,Conciliacao!A30,df_extratos!G:G,"CREDITO")+SUMIFS(df_extratos!I:I,df_extratos!F:F,Conciliacao!BE30,df_extratos!G:G,"CREDITO")+SUMIFS(df_extratos!I:I,df_extratos!F:F,Conciliacao!BF30,df_extratos!G:G,"CREDITO")+SUMIFS(df_extratos!I:I,df_extratos!F:F,Conciliacao!BG30,df_extratos!G:G,"CREDITO")</f>
        <v>0</v>
      </c>
      <c r="H30" s="9">
        <f>G30-SUM(B30:F30)</f>
        <v>0</v>
      </c>
      <c r="I30" s="4">
        <f>SUMIFS(df_blueme_sem_parcelamento!E:E,df_blueme_sem_parcelamento!H:H,Conciliacao!A30)*(-1)</f>
        <v>0</v>
      </c>
      <c r="J30" s="4">
        <f>SUMIFS(df_blueme_com_parcelamento!J:J,df_blueme_com_parcelamento!M:M,Conciliacao!A30)*(-1)</f>
        <v>0</v>
      </c>
      <c r="K30" s="4">
        <f>SUMIFS(df_mutuos!J:J,df_mutuos!B:B,Conciliacao!A30)*(-1)</f>
        <v>0</v>
      </c>
      <c r="L30" s="8">
        <f>SUMIFS(df_bloqueios_judiciais!E:E,df_bloqueios_judiciais!D:D,Conciliacao!A30,df_bloqueios_judiciais!E:E,"&lt;0")</f>
        <v>0</v>
      </c>
      <c r="M30" s="10">
        <f>SUMIFS(df_extratos!I:I,df_extratos!F:F,Conciliacao!BD30,df_extratos!G:G,"DEBITO")+SUMIFS(df_extratos!I:I,df_extratos!F:F,Conciliacao!A30,df_extratos!G:G,"DEBITO")+SUMIFS(df_extratos!I:I,df_extratos!F:F,Conciliacao!BE30,df_extratos!G:G,"DEBITO")+SUMIFS(df_extratos!I:I,df_extratos!F:F,Conciliacao!BF30,df_extratos!G:G,"DEBITO")+SUMIFS(df_extratos!I:I,df_extratos!F:F,Conciliacao!BG30,df_extratos!G:G,"DEBITO")</f>
        <v>0</v>
      </c>
      <c r="N30" s="11">
        <f t="shared" si="0"/>
        <v>0</v>
      </c>
      <c r="O30" s="25">
        <f>SUMIFS(df_ajustes_conciliaco!D:D,df_ajustes_conciliaco!C:C,Conciliacao!A30)</f>
        <v>0</v>
      </c>
      <c r="P30" s="22">
        <f t="shared" si="1"/>
        <v>0</v>
      </c>
      <c r="BD30" s="20">
        <v>45686.5</v>
      </c>
      <c r="BE30" s="20">
        <v>45686.125</v>
      </c>
      <c r="BF30" s="20">
        <v>45686.541666666657</v>
      </c>
      <c r="BG30" s="20">
        <v>45686.625</v>
      </c>
    </row>
    <row r="31" spans="1:59" x14ac:dyDescent="0.3">
      <c r="A31" s="5">
        <f t="shared" si="2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8000</v>
      </c>
      <c r="E31" s="3">
        <f>SUMIFS(df_mutuos!I:I,df_mutuos!B:B,Conciliacao!A31)</f>
        <v>0</v>
      </c>
      <c r="F31" s="6">
        <f>SUMIFS(df_bloqueios_judiciais!E:E,df_bloqueios_judiciais!D:D,Conciliacao!A31,df_bloqueios_judiciais!E:E,"&gt;0")</f>
        <v>0</v>
      </c>
      <c r="G31" s="7">
        <f>SUMIFS(df_extratos!I:I,df_extratos!F:F,Conciliacao!BD31,df_extratos!G:G,"CREDITO")+SUMIFS(df_extratos!I:I,df_extratos!F:F,Conciliacao!A31,df_extratos!G:G,"CREDITO")+SUMIFS(df_extratos!I:I,df_extratos!F:F,Conciliacao!BE31,df_extratos!G:G,"CREDITO")+SUMIFS(df_extratos!I:I,df_extratos!F:F,Conciliacao!BF31,df_extratos!G:G,"CREDITO")+SUMIFS(df_extratos!I:I,df_extratos!F:F,Conciliacao!BG31,df_extratos!G:G,"CREDITO")</f>
        <v>8000</v>
      </c>
      <c r="H31" s="9">
        <f>G31-SUM(B31:F31)</f>
        <v>0</v>
      </c>
      <c r="I31" s="4">
        <f>SUMIFS(df_blueme_sem_parcelamento!E:E,df_blueme_sem_parcelamento!H:H,Conciliacao!A31)*(-1)</f>
        <v>-8.5</v>
      </c>
      <c r="J31" s="4">
        <f>SUMIFS(df_blueme_com_parcelamento!J:J,df_blueme_com_parcelamento!M:M,Conciliacao!A31)*(-1)</f>
        <v>0</v>
      </c>
      <c r="K31" s="4">
        <f>SUMIFS(df_mutuos!J:J,df_mutuos!B:B,Conciliacao!A31)*(-1)</f>
        <v>-5000</v>
      </c>
      <c r="L31" s="8">
        <f>SUMIFS(df_bloqueios_judiciais!E:E,df_bloqueios_judiciais!D:D,Conciliacao!A31,df_bloqueios_judiciais!E:E,"&lt;0")</f>
        <v>0</v>
      </c>
      <c r="M31" s="10">
        <f>SUMIFS(df_extratos!I:I,df_extratos!F:F,Conciliacao!BD31,df_extratos!G:G,"DEBITO")+SUMIFS(df_extratos!I:I,df_extratos!F:F,Conciliacao!A31,df_extratos!G:G,"DEBITO")+SUMIFS(df_extratos!I:I,df_extratos!F:F,Conciliacao!BE31,df_extratos!G:G,"DEBITO")+SUMIFS(df_extratos!I:I,df_extratos!F:F,Conciliacao!BF31,df_extratos!G:G,"DEBITO")+SUMIFS(df_extratos!I:I,df_extratos!F:F,Conciliacao!BG31,df_extratos!G:G,"DEBITO")</f>
        <v>-5008.5</v>
      </c>
      <c r="N31" s="11">
        <f t="shared" si="0"/>
        <v>0</v>
      </c>
      <c r="O31" s="25">
        <f>SUMIFS(df_ajustes_conciliaco!D:D,df_ajustes_conciliaco!C:C,Conciliacao!A31)</f>
        <v>0</v>
      </c>
      <c r="P31" s="22">
        <f t="shared" si="1"/>
        <v>0</v>
      </c>
      <c r="BD31" s="20">
        <v>45687.5</v>
      </c>
      <c r="BE31" s="20">
        <v>45687.125</v>
      </c>
      <c r="BF31" s="20">
        <v>45687.541666666657</v>
      </c>
      <c r="BG31" s="20">
        <v>45687.625</v>
      </c>
    </row>
    <row r="32" spans="1:59" x14ac:dyDescent="0.3">
      <c r="A32" s="5">
        <f t="shared" si="2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3">
        <f>SUMIFS(df_mutuos!I:I,df_mutuos!B:B,Conciliacao!A32)</f>
        <v>0</v>
      </c>
      <c r="F32" s="6">
        <f>SUMIFS(df_bloqueios_judiciais!E:E,df_bloqueios_judiciais!D:D,Conciliacao!A32,df_bloqueios_judiciais!E:E,"&gt;0")</f>
        <v>0</v>
      </c>
      <c r="G32" s="7">
        <f>SUMIFS(df_extratos!I:I,df_extratos!F:F,Conciliacao!BD32,df_extratos!G:G,"CREDITO")+SUMIFS(df_extratos!I:I,df_extratos!F:F,Conciliacao!A32,df_extratos!G:G,"CREDITO")+SUMIFS(df_extratos!I:I,df_extratos!F:F,Conciliacao!BE32,df_extratos!G:G,"CREDITO")+SUMIFS(df_extratos!I:I,df_extratos!F:F,Conciliacao!BF32,df_extratos!G:G,"CREDITO")+SUMIFS(df_extratos!I:I,df_extratos!F:F,Conciliacao!BG32,df_extratos!G:G,"CREDITO")</f>
        <v>0</v>
      </c>
      <c r="H32" s="9">
        <f>G32-SUM(B32:F32)</f>
        <v>0</v>
      </c>
      <c r="I32" s="4">
        <f>SUMIFS(df_blueme_sem_parcelamento!E:E,df_blueme_sem_parcelamento!H:H,Conciliacao!A32)*(-1)</f>
        <v>-1429.66</v>
      </c>
      <c r="J32" s="4">
        <f>SUMIFS(df_blueme_com_parcelamento!J:J,df_blueme_com_parcelamento!M:M,Conciliacao!A32)*(-1)</f>
        <v>0</v>
      </c>
      <c r="K32" s="4">
        <f>SUMIFS(df_mutuos!J:J,df_mutuos!B:B,Conciliacao!A32)*(-1)</f>
        <v>0</v>
      </c>
      <c r="L32" s="8">
        <f>SUMIFS(df_bloqueios_judiciais!E:E,df_bloqueios_judiciais!D:D,Conciliacao!A32,df_bloqueios_judiciais!E:E,"&lt;0")</f>
        <v>0</v>
      </c>
      <c r="M32" s="10">
        <f>SUMIFS(df_extratos!I:I,df_extratos!F:F,Conciliacao!BD32,df_extratos!G:G,"DEBITO")+SUMIFS(df_extratos!I:I,df_extratos!F:F,Conciliacao!A32,df_extratos!G:G,"DEBITO")+SUMIFS(df_extratos!I:I,df_extratos!F:F,Conciliacao!BE32,df_extratos!G:G,"DEBITO")+SUMIFS(df_extratos!I:I,df_extratos!F:F,Conciliacao!BF32,df_extratos!G:G,"DEBITO")+SUMIFS(df_extratos!I:I,df_extratos!F:F,Conciliacao!BG32,df_extratos!G:G,"DEBITO")</f>
        <v>-1429.66</v>
      </c>
      <c r="N32" s="11">
        <f t="shared" si="0"/>
        <v>0</v>
      </c>
      <c r="O32" s="25">
        <f>SUMIFS(df_ajustes_conciliaco!D:D,df_ajustes_conciliaco!C:C,Conciliacao!A32)</f>
        <v>0</v>
      </c>
      <c r="P32" s="22">
        <f t="shared" si="1"/>
        <v>0</v>
      </c>
      <c r="BD32" s="20">
        <v>45688.5</v>
      </c>
      <c r="BE32" s="20">
        <v>45688.125</v>
      </c>
      <c r="BF32" s="20">
        <v>45688.541666666657</v>
      </c>
      <c r="BG32" s="20">
        <v>45688.625</v>
      </c>
    </row>
    <row r="33" spans="1:59" x14ac:dyDescent="0.3">
      <c r="A33" s="5">
        <f t="shared" si="2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3">
        <f>SUMIFS(df_mutuos!I:I,df_mutuos!B:B,Conciliacao!A33)</f>
        <v>0</v>
      </c>
      <c r="F33" s="6">
        <f>SUMIFS(df_bloqueios_judiciais!E:E,df_bloqueios_judiciais!D:D,Conciliacao!A33,df_bloqueios_judiciais!E:E,"&gt;0")</f>
        <v>0</v>
      </c>
      <c r="G33" s="7">
        <f>SUMIFS(df_extratos!I:I,df_extratos!F:F,Conciliacao!BD33,df_extratos!G:G,"CREDITO")+SUMIFS(df_extratos!I:I,df_extratos!F:F,Conciliacao!A33,df_extratos!G:G,"CREDITO")+SUMIFS(df_extratos!I:I,df_extratos!F:F,Conciliacao!BE33,df_extratos!G:G,"CREDITO")+SUMIFS(df_extratos!I:I,df_extratos!F:F,Conciliacao!BF33,df_extratos!G:G,"CREDITO")+SUMIFS(df_extratos!I:I,df_extratos!F:F,Conciliacao!BG33,df_extratos!G:G,"CREDITO")</f>
        <v>0</v>
      </c>
      <c r="H33" s="9">
        <f>G33-SUM(B33:F33)</f>
        <v>0</v>
      </c>
      <c r="I33" s="4">
        <f>SUMIFS(df_blueme_sem_parcelamento!E:E,df_blueme_sem_parcelamento!H:H,Conciliacao!A33)*(-1)</f>
        <v>0</v>
      </c>
      <c r="J33" s="4">
        <f>SUMIFS(df_blueme_com_parcelamento!J:J,df_blueme_com_parcelamento!M:M,Conciliacao!A33)*(-1)</f>
        <v>0</v>
      </c>
      <c r="K33" s="4">
        <f>SUMIFS(df_mutuos!J:J,df_mutuos!B:B,Conciliacao!A33)*(-1)</f>
        <v>0</v>
      </c>
      <c r="L33" s="8">
        <f>SUMIFS(df_bloqueios_judiciais!E:E,df_bloqueios_judiciais!D:D,Conciliacao!A33,df_bloqueios_judiciais!E:E,"&lt;0")</f>
        <v>0</v>
      </c>
      <c r="M33" s="10">
        <f>SUMIFS(df_extratos!I:I,df_extratos!F:F,Conciliacao!BD33,df_extratos!G:G,"DEBITO")+SUMIFS(df_extratos!I:I,df_extratos!F:F,Conciliacao!A33,df_extratos!G:G,"DEBITO")+SUMIFS(df_extratos!I:I,df_extratos!F:F,Conciliacao!BE33,df_extratos!G:G,"DEBITO")+SUMIFS(df_extratos!I:I,df_extratos!F:F,Conciliacao!BF33,df_extratos!G:G,"DEBITO")+SUMIFS(df_extratos!I:I,df_extratos!F:F,Conciliacao!BG33,df_extratos!G:G,"DEBITO")</f>
        <v>0</v>
      </c>
      <c r="N33" s="11">
        <f t="shared" si="0"/>
        <v>0</v>
      </c>
      <c r="O33" s="25">
        <f>SUMIFS(df_ajustes_conciliaco!D:D,df_ajustes_conciliaco!C:C,Conciliacao!A33)</f>
        <v>0</v>
      </c>
      <c r="P33" s="22">
        <f t="shared" si="1"/>
        <v>0</v>
      </c>
      <c r="BD33" s="20">
        <v>45689.5</v>
      </c>
      <c r="BE33" s="20">
        <v>45689.125</v>
      </c>
      <c r="BF33" s="20">
        <v>45689.541666666657</v>
      </c>
      <c r="BG33" s="20">
        <v>45689.625</v>
      </c>
    </row>
    <row r="34" spans="1:59" x14ac:dyDescent="0.3">
      <c r="A34" s="5">
        <f t="shared" si="2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3">
        <f>SUMIFS(df_mutuos!I:I,df_mutuos!B:B,Conciliacao!A34)</f>
        <v>0</v>
      </c>
      <c r="F34" s="6">
        <f>SUMIFS(df_bloqueios_judiciais!E:E,df_bloqueios_judiciais!D:D,Conciliacao!A34,df_bloqueios_judiciais!E:E,"&gt;0")</f>
        <v>0</v>
      </c>
      <c r="G34" s="7">
        <f>SUMIFS(df_extratos!I:I,df_extratos!F:F,Conciliacao!BD34,df_extratos!G:G,"CREDITO")+SUMIFS(df_extratos!I:I,df_extratos!F:F,Conciliacao!A34,df_extratos!G:G,"CREDITO")+SUMIFS(df_extratos!I:I,df_extratos!F:F,Conciliacao!BE34,df_extratos!G:G,"CREDITO")+SUMIFS(df_extratos!I:I,df_extratos!F:F,Conciliacao!BF34,df_extratos!G:G,"CREDITO")+SUMIFS(df_extratos!I:I,df_extratos!F:F,Conciliacao!BG34,df_extratos!G:G,"CREDITO")</f>
        <v>0</v>
      </c>
      <c r="H34" s="9">
        <f>G34-SUM(B34:F34)</f>
        <v>0</v>
      </c>
      <c r="I34" s="4">
        <f>SUMIFS(df_blueme_sem_parcelamento!E:E,df_blueme_sem_parcelamento!H:H,Conciliacao!A34)*(-1)</f>
        <v>0</v>
      </c>
      <c r="J34" s="4">
        <f>SUMIFS(df_blueme_com_parcelamento!J:J,df_blueme_com_parcelamento!M:M,Conciliacao!A34)*(-1)</f>
        <v>0</v>
      </c>
      <c r="K34" s="4">
        <f>SUMIFS(df_mutuos!J:J,df_mutuos!B:B,Conciliacao!A34)*(-1)</f>
        <v>0</v>
      </c>
      <c r="L34" s="8">
        <f>SUMIFS(df_bloqueios_judiciais!E:E,df_bloqueios_judiciais!D:D,Conciliacao!A34,df_bloqueios_judiciais!E:E,"&lt;0")</f>
        <v>0</v>
      </c>
      <c r="M34" s="10">
        <f>SUMIFS(df_extratos!I:I,df_extratos!F:F,Conciliacao!BD34,df_extratos!G:G,"DEBITO")+SUMIFS(df_extratos!I:I,df_extratos!F:F,Conciliacao!A34,df_extratos!G:G,"DEBITO")+SUMIFS(df_extratos!I:I,df_extratos!F:F,Conciliacao!BE34,df_extratos!G:G,"DEBITO")+SUMIFS(df_extratos!I:I,df_extratos!F:F,Conciliacao!BF34,df_extratos!G:G,"DEBITO")+SUMIFS(df_extratos!I:I,df_extratos!F:F,Conciliacao!BG34,df_extratos!G:G,"DEBITO")</f>
        <v>0</v>
      </c>
      <c r="N34" s="11">
        <f t="shared" si="0"/>
        <v>0</v>
      </c>
      <c r="O34" s="25">
        <f>SUMIFS(df_ajustes_conciliaco!D:D,df_ajustes_conciliaco!C:C,Conciliacao!A34)</f>
        <v>0</v>
      </c>
      <c r="P34" s="22">
        <f t="shared" si="1"/>
        <v>0</v>
      </c>
      <c r="BD34" s="20">
        <v>45690.5</v>
      </c>
      <c r="BE34" s="20">
        <v>45690.125</v>
      </c>
      <c r="BF34" s="20">
        <v>45690.541666666657</v>
      </c>
      <c r="BG34" s="20">
        <v>45690.625</v>
      </c>
    </row>
    <row r="35" spans="1:59" x14ac:dyDescent="0.3">
      <c r="A35" s="5">
        <f t="shared" si="2"/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3">
        <f>SUMIFS(df_mutuos!I:I,df_mutuos!B:B,Conciliacao!A35)</f>
        <v>0</v>
      </c>
      <c r="F35" s="6">
        <f>SUMIFS(df_bloqueios_judiciais!E:E,df_bloqueios_judiciais!D:D,Conciliacao!A35,df_bloqueios_judiciais!E:E,"&gt;0")</f>
        <v>0</v>
      </c>
      <c r="G35" s="7">
        <f>SUMIFS(df_extratos!I:I,df_extratos!F:F,Conciliacao!BD35,df_extratos!G:G,"CREDITO")+SUMIFS(df_extratos!I:I,df_extratos!F:F,Conciliacao!A35,df_extratos!G:G,"CREDITO")+SUMIFS(df_extratos!I:I,df_extratos!F:F,Conciliacao!BE35,df_extratos!G:G,"CREDITO")+SUMIFS(df_extratos!I:I,df_extratos!F:F,Conciliacao!BF35,df_extratos!G:G,"CREDITO")+SUMIFS(df_extratos!I:I,df_extratos!F:F,Conciliacao!BG35,df_extratos!G:G,"CREDITO")</f>
        <v>0</v>
      </c>
      <c r="H35" s="9">
        <f>G35-SUM(B35:F35)</f>
        <v>0</v>
      </c>
      <c r="I35" s="4">
        <f>SUMIFS(df_blueme_sem_parcelamento!E:E,df_blueme_sem_parcelamento!H:H,Conciliacao!A35)*(-1)</f>
        <v>0</v>
      </c>
      <c r="J35" s="4">
        <f>SUMIFS(df_blueme_com_parcelamento!J:J,df_blueme_com_parcelamento!M:M,Conciliacao!A35)*(-1)</f>
        <v>0</v>
      </c>
      <c r="K35" s="4">
        <f>SUMIFS(df_mutuos!J:J,df_mutuos!B:B,Conciliacao!A35)*(-1)</f>
        <v>0</v>
      </c>
      <c r="L35" s="8">
        <f>SUMIFS(df_bloqueios_judiciais!E:E,df_bloqueios_judiciais!D:D,Conciliacao!A35,df_bloqueios_judiciais!E:E,"&lt;0")</f>
        <v>0</v>
      </c>
      <c r="M35" s="10">
        <f>SUMIFS(df_extratos!I:I,df_extratos!F:F,Conciliacao!BD35,df_extratos!G:G,"DEBITO")+SUMIFS(df_extratos!I:I,df_extratos!F:F,Conciliacao!A35,df_extratos!G:G,"DEBITO")+SUMIFS(df_extratos!I:I,df_extratos!F:F,Conciliacao!BE35,df_extratos!G:G,"DEBITO")+SUMIFS(df_extratos!I:I,df_extratos!F:F,Conciliacao!BF35,df_extratos!G:G,"DEBITO")+SUMIFS(df_extratos!I:I,df_extratos!F:F,Conciliacao!BG35,df_extratos!G:G,"DEBITO")</f>
        <v>0</v>
      </c>
      <c r="N35" s="11">
        <f t="shared" si="0"/>
        <v>0</v>
      </c>
      <c r="O35" s="25">
        <f>SUMIFS(df_ajustes_conciliaco!D:D,df_ajustes_conciliaco!C:C,Conciliacao!A35)</f>
        <v>0</v>
      </c>
      <c r="P35" s="22">
        <f t="shared" si="1"/>
        <v>0</v>
      </c>
      <c r="BD35" s="20">
        <v>45691.5</v>
      </c>
      <c r="BE35" s="20">
        <v>45691.125</v>
      </c>
      <c r="BF35" s="20">
        <v>45691.541666666657</v>
      </c>
      <c r="BG35" s="20">
        <v>45691.625</v>
      </c>
    </row>
    <row r="36" spans="1:59" x14ac:dyDescent="0.3">
      <c r="A36" s="5">
        <f t="shared" si="2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3">
        <f>SUMIFS(df_mutuos!I:I,df_mutuos!B:B,Conciliacao!A36)</f>
        <v>0</v>
      </c>
      <c r="F36" s="6">
        <f>SUMIFS(df_bloqueios_judiciais!E:E,df_bloqueios_judiciais!D:D,Conciliacao!A36,df_bloqueios_judiciais!E:E,"&gt;0")</f>
        <v>0</v>
      </c>
      <c r="G36" s="7">
        <f>SUMIFS(df_extratos!I:I,df_extratos!F:F,Conciliacao!BD36,df_extratos!G:G,"CREDITO")+SUMIFS(df_extratos!I:I,df_extratos!F:F,Conciliacao!A36,df_extratos!G:G,"CREDITO")+SUMIFS(df_extratos!I:I,df_extratos!F:F,Conciliacao!BE36,df_extratos!G:G,"CREDITO")+SUMIFS(df_extratos!I:I,df_extratos!F:F,Conciliacao!BF36,df_extratos!G:G,"CREDITO")+SUMIFS(df_extratos!I:I,df_extratos!F:F,Conciliacao!BG36,df_extratos!G:G,"CREDITO")</f>
        <v>0</v>
      </c>
      <c r="H36" s="9">
        <f>G36-SUM(B36:F36)</f>
        <v>0</v>
      </c>
      <c r="I36" s="4">
        <f>SUMIFS(df_blueme_sem_parcelamento!E:E,df_blueme_sem_parcelamento!H:H,Conciliacao!A36)*(-1)</f>
        <v>0</v>
      </c>
      <c r="J36" s="4">
        <f>SUMIFS(df_blueme_com_parcelamento!J:J,df_blueme_com_parcelamento!M:M,Conciliacao!A36)*(-1)</f>
        <v>0</v>
      </c>
      <c r="K36" s="4">
        <f>SUMIFS(df_mutuos!J:J,df_mutuos!B:B,Conciliacao!A36)*(-1)</f>
        <v>0</v>
      </c>
      <c r="L36" s="8">
        <f>SUMIFS(df_bloqueios_judiciais!E:E,df_bloqueios_judiciais!D:D,Conciliacao!A36,df_bloqueios_judiciais!E:E,"&lt;0")</f>
        <v>0</v>
      </c>
      <c r="M36" s="10">
        <f>SUMIFS(df_extratos!I:I,df_extratos!F:F,Conciliacao!BD36,df_extratos!G:G,"DEBITO")+SUMIFS(df_extratos!I:I,df_extratos!F:F,Conciliacao!A36,df_extratos!G:G,"DEBITO")+SUMIFS(df_extratos!I:I,df_extratos!F:F,Conciliacao!BE36,df_extratos!G:G,"DEBITO")+SUMIFS(df_extratos!I:I,df_extratos!F:F,Conciliacao!BF36,df_extratos!G:G,"DEBITO")+SUMIFS(df_extratos!I:I,df_extratos!F:F,Conciliacao!BG36,df_extratos!G:G,"DEBITO")</f>
        <v>0</v>
      </c>
      <c r="N36" s="11">
        <f t="shared" si="0"/>
        <v>0</v>
      </c>
      <c r="O36" s="25">
        <f>SUMIFS(df_ajustes_conciliaco!D:D,df_ajustes_conciliaco!C:C,Conciliacao!A36)</f>
        <v>0</v>
      </c>
      <c r="P36" s="22">
        <f t="shared" si="1"/>
        <v>0</v>
      </c>
      <c r="BD36" s="20">
        <v>45692.5</v>
      </c>
      <c r="BE36" s="20">
        <v>45692.125</v>
      </c>
      <c r="BF36" s="20">
        <v>45692.541666666657</v>
      </c>
      <c r="BG36" s="20">
        <v>45692.625</v>
      </c>
    </row>
    <row r="37" spans="1:59" x14ac:dyDescent="0.3">
      <c r="A37" s="5">
        <f t="shared" si="2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2698.43</v>
      </c>
      <c r="E37" s="3">
        <f>SUMIFS(df_mutuos!I:I,df_mutuos!B:B,Conciliacao!A37)</f>
        <v>0</v>
      </c>
      <c r="F37" s="6">
        <f>SUMIFS(df_bloqueios_judiciais!E:E,df_bloqueios_judiciais!D:D,Conciliacao!A37,df_bloqueios_judiciais!E:E,"&gt;0")</f>
        <v>0</v>
      </c>
      <c r="G37" s="7">
        <f>SUMIFS(df_extratos!I:I,df_extratos!F:F,Conciliacao!BD37,df_extratos!G:G,"CREDITO")+SUMIFS(df_extratos!I:I,df_extratos!F:F,Conciliacao!A37,df_extratos!G:G,"CREDITO")+SUMIFS(df_extratos!I:I,df_extratos!F:F,Conciliacao!BE37,df_extratos!G:G,"CREDITO")+SUMIFS(df_extratos!I:I,df_extratos!F:F,Conciliacao!BF37,df_extratos!G:G,"CREDITO")+SUMIFS(df_extratos!I:I,df_extratos!F:F,Conciliacao!BG37,df_extratos!G:G,"CREDITO")</f>
        <v>2698.43</v>
      </c>
      <c r="H37" s="9">
        <f>G37-SUM(B37:F37)</f>
        <v>0</v>
      </c>
      <c r="I37" s="4">
        <f>SUMIFS(df_blueme_sem_parcelamento!E:E,df_blueme_sem_parcelamento!H:H,Conciliacao!A37)*(-1)</f>
        <v>-2700.43</v>
      </c>
      <c r="J37" s="4">
        <f>SUMIFS(df_blueme_com_parcelamento!J:J,df_blueme_com_parcelamento!M:M,Conciliacao!A37)*(-1)</f>
        <v>0</v>
      </c>
      <c r="K37" s="4">
        <f>SUMIFS(df_mutuos!J:J,df_mutuos!B:B,Conciliacao!A37)*(-1)</f>
        <v>0</v>
      </c>
      <c r="L37" s="8">
        <f>SUMIFS(df_bloqueios_judiciais!E:E,df_bloqueios_judiciais!D:D,Conciliacao!A37,df_bloqueios_judiciais!E:E,"&lt;0")</f>
        <v>0</v>
      </c>
      <c r="M37" s="10">
        <f>SUMIFS(df_extratos!I:I,df_extratos!F:F,Conciliacao!BD37,df_extratos!G:G,"DEBITO")+SUMIFS(df_extratos!I:I,df_extratos!F:F,Conciliacao!A37,df_extratos!G:G,"DEBITO")+SUMIFS(df_extratos!I:I,df_extratos!F:F,Conciliacao!BE37,df_extratos!G:G,"DEBITO")+SUMIFS(df_extratos!I:I,df_extratos!F:F,Conciliacao!BF37,df_extratos!G:G,"DEBITO")+SUMIFS(df_extratos!I:I,df_extratos!F:F,Conciliacao!BG37,df_extratos!G:G,"DEBITO")</f>
        <v>-2700.43</v>
      </c>
      <c r="N37" s="11">
        <f t="shared" si="0"/>
        <v>0</v>
      </c>
      <c r="O37" s="25">
        <f>SUMIFS(df_ajustes_conciliaco!D:D,df_ajustes_conciliaco!C:C,Conciliacao!A37)</f>
        <v>0</v>
      </c>
      <c r="P37" s="22">
        <f t="shared" si="1"/>
        <v>0</v>
      </c>
      <c r="BD37" s="20">
        <v>45693.5</v>
      </c>
      <c r="BE37" s="20">
        <v>45693.125</v>
      </c>
      <c r="BF37" s="20">
        <v>45693.541666666657</v>
      </c>
      <c r="BG37" s="20">
        <v>45693.625</v>
      </c>
    </row>
    <row r="38" spans="1:59" x14ac:dyDescent="0.3">
      <c r="A38" s="5">
        <f t="shared" si="2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3">
        <f>SUMIFS(df_mutuos!I:I,df_mutuos!B:B,Conciliacao!A38)</f>
        <v>0</v>
      </c>
      <c r="F38" s="6">
        <f>SUMIFS(df_bloqueios_judiciais!E:E,df_bloqueios_judiciais!D:D,Conciliacao!A38,df_bloqueios_judiciais!E:E,"&gt;0")</f>
        <v>0</v>
      </c>
      <c r="G38" s="7">
        <f>SUMIFS(df_extratos!I:I,df_extratos!F:F,Conciliacao!BD38,df_extratos!G:G,"CREDITO")+SUMIFS(df_extratos!I:I,df_extratos!F:F,Conciliacao!A38,df_extratos!G:G,"CREDITO")+SUMIFS(df_extratos!I:I,df_extratos!F:F,Conciliacao!BE38,df_extratos!G:G,"CREDITO")+SUMIFS(df_extratos!I:I,df_extratos!F:F,Conciliacao!BF38,df_extratos!G:G,"CREDITO")+SUMIFS(df_extratos!I:I,df_extratos!F:F,Conciliacao!BG38,df_extratos!G:G,"CREDITO")</f>
        <v>0</v>
      </c>
      <c r="H38" s="9">
        <f>G38-SUM(B38:F38)</f>
        <v>0</v>
      </c>
      <c r="I38" s="4">
        <f>SUMIFS(df_blueme_sem_parcelamento!E:E,df_blueme_sem_parcelamento!H:H,Conciliacao!A38)*(-1)</f>
        <v>0</v>
      </c>
      <c r="J38" s="4">
        <f>SUMIFS(df_blueme_com_parcelamento!J:J,df_blueme_com_parcelamento!M:M,Conciliacao!A38)*(-1)</f>
        <v>0</v>
      </c>
      <c r="K38" s="4">
        <f>SUMIFS(df_mutuos!J:J,df_mutuos!B:B,Conciliacao!A38)*(-1)</f>
        <v>0</v>
      </c>
      <c r="L38" s="8">
        <f>SUMIFS(df_bloqueios_judiciais!E:E,df_bloqueios_judiciais!D:D,Conciliacao!A38,df_bloqueios_judiciais!E:E,"&lt;0")</f>
        <v>0</v>
      </c>
      <c r="M38" s="10">
        <f>SUMIFS(df_extratos!I:I,df_extratos!F:F,Conciliacao!BD38,df_extratos!G:G,"DEBITO")+SUMIFS(df_extratos!I:I,df_extratos!F:F,Conciliacao!A38,df_extratos!G:G,"DEBITO")+SUMIFS(df_extratos!I:I,df_extratos!F:F,Conciliacao!BE38,df_extratos!G:G,"DEBITO")+SUMIFS(df_extratos!I:I,df_extratos!F:F,Conciliacao!BF38,df_extratos!G:G,"DEBITO")+SUMIFS(df_extratos!I:I,df_extratos!F:F,Conciliacao!BG38,df_extratos!G:G,"DEBITO")</f>
        <v>0</v>
      </c>
      <c r="N38" s="11">
        <f t="shared" si="0"/>
        <v>0</v>
      </c>
      <c r="O38" s="25">
        <f>SUMIFS(df_ajustes_conciliaco!D:D,df_ajustes_conciliaco!C:C,Conciliacao!A38)</f>
        <v>0</v>
      </c>
      <c r="P38" s="22">
        <f t="shared" si="1"/>
        <v>0</v>
      </c>
      <c r="BD38" s="20">
        <v>45694.5</v>
      </c>
      <c r="BE38" s="20">
        <v>45694.125</v>
      </c>
      <c r="BF38" s="20">
        <v>45694.541666666657</v>
      </c>
      <c r="BG38" s="20">
        <v>45694.625</v>
      </c>
    </row>
    <row r="39" spans="1:59" x14ac:dyDescent="0.3">
      <c r="A39" s="5">
        <f t="shared" si="2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3">
        <f>SUMIFS(df_mutuos!I:I,df_mutuos!B:B,Conciliacao!A39)</f>
        <v>0</v>
      </c>
      <c r="F39" s="6">
        <f>SUMIFS(df_bloqueios_judiciais!E:E,df_bloqueios_judiciais!D:D,Conciliacao!A39,df_bloqueios_judiciais!E:E,"&gt;0")</f>
        <v>0</v>
      </c>
      <c r="G39" s="7">
        <f>SUMIFS(df_extratos!I:I,df_extratos!F:F,Conciliacao!BD39,df_extratos!G:G,"CREDITO")+SUMIFS(df_extratos!I:I,df_extratos!F:F,Conciliacao!A39,df_extratos!G:G,"CREDITO")+SUMIFS(df_extratos!I:I,df_extratos!F:F,Conciliacao!BE39,df_extratos!G:G,"CREDITO")+SUMIFS(df_extratos!I:I,df_extratos!F:F,Conciliacao!BF39,df_extratos!G:G,"CREDITO")+SUMIFS(df_extratos!I:I,df_extratos!F:F,Conciliacao!BG39,df_extratos!G:G,"CREDITO")</f>
        <v>0</v>
      </c>
      <c r="H39" s="9">
        <f>G39-SUM(B39:F39)</f>
        <v>0</v>
      </c>
      <c r="I39" s="4">
        <f>SUMIFS(df_blueme_sem_parcelamento!E:E,df_blueme_sem_parcelamento!H:H,Conciliacao!A39)*(-1)</f>
        <v>0</v>
      </c>
      <c r="J39" s="4">
        <f>SUMIFS(df_blueme_com_parcelamento!J:J,df_blueme_com_parcelamento!M:M,Conciliacao!A39)*(-1)</f>
        <v>0</v>
      </c>
      <c r="K39" s="4">
        <f>SUMIFS(df_mutuos!J:J,df_mutuos!B:B,Conciliacao!A39)*(-1)</f>
        <v>0</v>
      </c>
      <c r="L39" s="8">
        <f>SUMIFS(df_bloqueios_judiciais!E:E,df_bloqueios_judiciais!D:D,Conciliacao!A39,df_bloqueios_judiciais!E:E,"&lt;0")</f>
        <v>0</v>
      </c>
      <c r="M39" s="10">
        <f>SUMIFS(df_extratos!I:I,df_extratos!F:F,Conciliacao!BD39,df_extratos!G:G,"DEBITO")+SUMIFS(df_extratos!I:I,df_extratos!F:F,Conciliacao!A39,df_extratos!G:G,"DEBITO")+SUMIFS(df_extratos!I:I,df_extratos!F:F,Conciliacao!BE39,df_extratos!G:G,"DEBITO")+SUMIFS(df_extratos!I:I,df_extratos!F:F,Conciliacao!BF39,df_extratos!G:G,"DEBITO")+SUMIFS(df_extratos!I:I,df_extratos!F:F,Conciliacao!BG39,df_extratos!G:G,"DEBITO")</f>
        <v>0</v>
      </c>
      <c r="N39" s="11">
        <f t="shared" si="0"/>
        <v>0</v>
      </c>
      <c r="O39" s="25">
        <f>SUMIFS(df_ajustes_conciliaco!D:D,df_ajustes_conciliaco!C:C,Conciliacao!A39)</f>
        <v>0</v>
      </c>
      <c r="P39" s="22">
        <f t="shared" si="1"/>
        <v>0</v>
      </c>
      <c r="BD39" s="20">
        <v>45695.5</v>
      </c>
      <c r="BE39" s="20">
        <v>45695.125</v>
      </c>
      <c r="BF39" s="20">
        <v>45695.541666666657</v>
      </c>
      <c r="BG39" s="20">
        <v>45695.625</v>
      </c>
    </row>
    <row r="40" spans="1:59" x14ac:dyDescent="0.3">
      <c r="A40" s="5">
        <f t="shared" si="2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3">
        <f>SUMIFS(df_mutuos!I:I,df_mutuos!B:B,Conciliacao!A40)</f>
        <v>0</v>
      </c>
      <c r="F40" s="6">
        <f>SUMIFS(df_bloqueios_judiciais!E:E,df_bloqueios_judiciais!D:D,Conciliacao!A40,df_bloqueios_judiciais!E:E,"&gt;0")</f>
        <v>0</v>
      </c>
      <c r="G40" s="7">
        <f>SUMIFS(df_extratos!I:I,df_extratos!F:F,Conciliacao!BD40,df_extratos!G:G,"CREDITO")+SUMIFS(df_extratos!I:I,df_extratos!F:F,Conciliacao!A40,df_extratos!G:G,"CREDITO")+SUMIFS(df_extratos!I:I,df_extratos!F:F,Conciliacao!BE40,df_extratos!G:G,"CREDITO")+SUMIFS(df_extratos!I:I,df_extratos!F:F,Conciliacao!BF40,df_extratos!G:G,"CREDITO")+SUMIFS(df_extratos!I:I,df_extratos!F:F,Conciliacao!BG40,df_extratos!G:G,"CREDITO")</f>
        <v>0</v>
      </c>
      <c r="H40" s="9">
        <f>G40-SUM(B40:F40)</f>
        <v>0</v>
      </c>
      <c r="I40" s="4">
        <f>SUMIFS(df_blueme_sem_parcelamento!E:E,df_blueme_sem_parcelamento!H:H,Conciliacao!A40)*(-1)</f>
        <v>0</v>
      </c>
      <c r="J40" s="4">
        <f>SUMIFS(df_blueme_com_parcelamento!J:J,df_blueme_com_parcelamento!M:M,Conciliacao!A40)*(-1)</f>
        <v>0</v>
      </c>
      <c r="K40" s="4">
        <f>SUMIFS(df_mutuos!J:J,df_mutuos!B:B,Conciliacao!A40)*(-1)</f>
        <v>0</v>
      </c>
      <c r="L40" s="8">
        <f>SUMIFS(df_bloqueios_judiciais!E:E,df_bloqueios_judiciais!D:D,Conciliacao!A40,df_bloqueios_judiciais!E:E,"&lt;0")</f>
        <v>0</v>
      </c>
      <c r="M40" s="10">
        <f>SUMIFS(df_extratos!I:I,df_extratos!F:F,Conciliacao!BD40,df_extratos!G:G,"DEBITO")+SUMIFS(df_extratos!I:I,df_extratos!F:F,Conciliacao!A40,df_extratos!G:G,"DEBITO")+SUMIFS(df_extratos!I:I,df_extratos!F:F,Conciliacao!BE40,df_extratos!G:G,"DEBITO")+SUMIFS(df_extratos!I:I,df_extratos!F:F,Conciliacao!BF40,df_extratos!G:G,"DEBITO")+SUMIFS(df_extratos!I:I,df_extratos!F:F,Conciliacao!BG40,df_extratos!G:G,"DEBITO")</f>
        <v>0</v>
      </c>
      <c r="N40" s="11">
        <f t="shared" si="0"/>
        <v>0</v>
      </c>
      <c r="O40" s="25">
        <f>SUMIFS(df_ajustes_conciliaco!D:D,df_ajustes_conciliaco!C:C,Conciliacao!A40)</f>
        <v>0</v>
      </c>
      <c r="P40" s="22">
        <f t="shared" si="1"/>
        <v>0</v>
      </c>
      <c r="BD40" s="20">
        <v>45696.5</v>
      </c>
      <c r="BE40" s="20">
        <v>45696.125</v>
      </c>
      <c r="BF40" s="20">
        <v>45696.541666666657</v>
      </c>
      <c r="BG40" s="20">
        <v>45696.625</v>
      </c>
    </row>
    <row r="41" spans="1:59" x14ac:dyDescent="0.3">
      <c r="A41" s="5">
        <f t="shared" si="2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3">
        <f>SUMIFS(df_mutuos!I:I,df_mutuos!B:B,Conciliacao!A41)</f>
        <v>0</v>
      </c>
      <c r="F41" s="6">
        <f>SUMIFS(df_bloqueios_judiciais!E:E,df_bloqueios_judiciais!D:D,Conciliacao!A41,df_bloqueios_judiciais!E:E,"&gt;0")</f>
        <v>0</v>
      </c>
      <c r="G41" s="7">
        <f>SUMIFS(df_extratos!I:I,df_extratos!F:F,Conciliacao!BD41,df_extratos!G:G,"CREDITO")+SUMIFS(df_extratos!I:I,df_extratos!F:F,Conciliacao!A41,df_extratos!G:G,"CREDITO")+SUMIFS(df_extratos!I:I,df_extratos!F:F,Conciliacao!BE41,df_extratos!G:G,"CREDITO")+SUMIFS(df_extratos!I:I,df_extratos!F:F,Conciliacao!BF41,df_extratos!G:G,"CREDITO")+SUMIFS(df_extratos!I:I,df_extratos!F:F,Conciliacao!BG41,df_extratos!G:G,"CREDITO")</f>
        <v>0</v>
      </c>
      <c r="H41" s="9">
        <f>G41-SUM(B41:F41)</f>
        <v>0</v>
      </c>
      <c r="I41" s="4">
        <f>SUMIFS(df_blueme_sem_parcelamento!E:E,df_blueme_sem_parcelamento!H:H,Conciliacao!A41)*(-1)</f>
        <v>0</v>
      </c>
      <c r="J41" s="4">
        <f>SUMIFS(df_blueme_com_parcelamento!J:J,df_blueme_com_parcelamento!M:M,Conciliacao!A41)*(-1)</f>
        <v>0</v>
      </c>
      <c r="K41" s="4">
        <f>SUMIFS(df_mutuos!J:J,df_mutuos!B:B,Conciliacao!A41)*(-1)</f>
        <v>0</v>
      </c>
      <c r="L41" s="8">
        <f>SUMIFS(df_bloqueios_judiciais!E:E,df_bloqueios_judiciais!D:D,Conciliacao!A41,df_bloqueios_judiciais!E:E,"&lt;0")</f>
        <v>0</v>
      </c>
      <c r="M41" s="10">
        <f>SUMIFS(df_extratos!I:I,df_extratos!F:F,Conciliacao!BD41,df_extratos!G:G,"DEBITO")+SUMIFS(df_extratos!I:I,df_extratos!F:F,Conciliacao!A41,df_extratos!G:G,"DEBITO")+SUMIFS(df_extratos!I:I,df_extratos!F:F,Conciliacao!BE41,df_extratos!G:G,"DEBITO")+SUMIFS(df_extratos!I:I,df_extratos!F:F,Conciliacao!BF41,df_extratos!G:G,"DEBITO")+SUMIFS(df_extratos!I:I,df_extratos!F:F,Conciliacao!BG41,df_extratos!G:G,"DEBITO")</f>
        <v>0</v>
      </c>
      <c r="N41" s="11">
        <f t="shared" si="0"/>
        <v>0</v>
      </c>
      <c r="O41" s="25">
        <f>SUMIFS(df_ajustes_conciliaco!D:D,df_ajustes_conciliaco!C:C,Conciliacao!A41)</f>
        <v>0</v>
      </c>
      <c r="P41" s="22">
        <f t="shared" si="1"/>
        <v>0</v>
      </c>
      <c r="BD41" s="20">
        <v>45697.5</v>
      </c>
      <c r="BE41" s="20">
        <v>45697.125</v>
      </c>
      <c r="BF41" s="20">
        <v>45697.541666666657</v>
      </c>
      <c r="BG41" s="20">
        <v>45697.625</v>
      </c>
    </row>
    <row r="42" spans="1:59" x14ac:dyDescent="0.3">
      <c r="A42" s="5">
        <f t="shared" si="2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3">
        <f>SUMIFS(df_mutuos!I:I,df_mutuos!B:B,Conciliacao!A42)</f>
        <v>0</v>
      </c>
      <c r="F42" s="6">
        <f>SUMIFS(df_bloqueios_judiciais!E:E,df_bloqueios_judiciais!D:D,Conciliacao!A42,df_bloqueios_judiciais!E:E,"&gt;0")</f>
        <v>0</v>
      </c>
      <c r="G42" s="7">
        <f>SUMIFS(df_extratos!I:I,df_extratos!F:F,Conciliacao!BD42,df_extratos!G:G,"CREDITO")+SUMIFS(df_extratos!I:I,df_extratos!F:F,Conciliacao!A42,df_extratos!G:G,"CREDITO")+SUMIFS(df_extratos!I:I,df_extratos!F:F,Conciliacao!BE42,df_extratos!G:G,"CREDITO")+SUMIFS(df_extratos!I:I,df_extratos!F:F,Conciliacao!BF42,df_extratos!G:G,"CREDITO")+SUMIFS(df_extratos!I:I,df_extratos!F:F,Conciliacao!BG42,df_extratos!G:G,"CREDITO")</f>
        <v>0</v>
      </c>
      <c r="H42" s="9">
        <f>G42-SUM(B42:F42)</f>
        <v>0</v>
      </c>
      <c r="I42" s="4">
        <f>SUMIFS(df_blueme_sem_parcelamento!E:E,df_blueme_sem_parcelamento!H:H,Conciliacao!A42)*(-1)</f>
        <v>0</v>
      </c>
      <c r="J42" s="4">
        <f>SUMIFS(df_blueme_com_parcelamento!J:J,df_blueme_com_parcelamento!M:M,Conciliacao!A42)*(-1)</f>
        <v>0</v>
      </c>
      <c r="K42" s="4">
        <f>SUMIFS(df_mutuos!J:J,df_mutuos!B:B,Conciliacao!A42)*(-1)</f>
        <v>0</v>
      </c>
      <c r="L42" s="8">
        <f>SUMIFS(df_bloqueios_judiciais!E:E,df_bloqueios_judiciais!D:D,Conciliacao!A42,df_bloqueios_judiciais!E:E,"&lt;0")</f>
        <v>0</v>
      </c>
      <c r="M42" s="10">
        <f>SUMIFS(df_extratos!I:I,df_extratos!F:F,Conciliacao!BD42,df_extratos!G:G,"DEBITO")+SUMIFS(df_extratos!I:I,df_extratos!F:F,Conciliacao!A42,df_extratos!G:G,"DEBITO")+SUMIFS(df_extratos!I:I,df_extratos!F:F,Conciliacao!BE42,df_extratos!G:G,"DEBITO")+SUMIFS(df_extratos!I:I,df_extratos!F:F,Conciliacao!BF42,df_extratos!G:G,"DEBITO")+SUMIFS(df_extratos!I:I,df_extratos!F:F,Conciliacao!BG42,df_extratos!G:G,"DEBITO")</f>
        <v>0</v>
      </c>
      <c r="N42" s="11">
        <f t="shared" si="0"/>
        <v>0</v>
      </c>
      <c r="O42" s="25">
        <f>SUMIFS(df_ajustes_conciliaco!D:D,df_ajustes_conciliaco!C:C,Conciliacao!A42)</f>
        <v>0</v>
      </c>
      <c r="P42" s="22">
        <f t="shared" si="1"/>
        <v>0</v>
      </c>
      <c r="BD42" s="20">
        <v>45698.5</v>
      </c>
      <c r="BE42" s="20">
        <v>45698.125</v>
      </c>
      <c r="BF42" s="20">
        <v>45698.541666666657</v>
      </c>
      <c r="BG42" s="20">
        <v>45698.625</v>
      </c>
    </row>
    <row r="43" spans="1:59" x14ac:dyDescent="0.3">
      <c r="A43" s="5">
        <f t="shared" si="2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3">
        <f>SUMIFS(df_mutuos!I:I,df_mutuos!B:B,Conciliacao!A43)</f>
        <v>0</v>
      </c>
      <c r="F43" s="6">
        <f>SUMIFS(df_bloqueios_judiciais!E:E,df_bloqueios_judiciais!D:D,Conciliacao!A43,df_bloqueios_judiciais!E:E,"&gt;0")</f>
        <v>0</v>
      </c>
      <c r="G43" s="7">
        <f>SUMIFS(df_extratos!I:I,df_extratos!F:F,Conciliacao!BD43,df_extratos!G:G,"CREDITO")+SUMIFS(df_extratos!I:I,df_extratos!F:F,Conciliacao!A43,df_extratos!G:G,"CREDITO")+SUMIFS(df_extratos!I:I,df_extratos!F:F,Conciliacao!BE43,df_extratos!G:G,"CREDITO")+SUMIFS(df_extratos!I:I,df_extratos!F:F,Conciliacao!BF43,df_extratos!G:G,"CREDITO")+SUMIFS(df_extratos!I:I,df_extratos!F:F,Conciliacao!BG43,df_extratos!G:G,"CREDITO")</f>
        <v>0</v>
      </c>
      <c r="H43" s="9">
        <f>G43-SUM(B43:F43)</f>
        <v>0</v>
      </c>
      <c r="I43" s="4">
        <f>SUMIFS(df_blueme_sem_parcelamento!E:E,df_blueme_sem_parcelamento!H:H,Conciliacao!A43)*(-1)</f>
        <v>0</v>
      </c>
      <c r="J43" s="4">
        <f>SUMIFS(df_blueme_com_parcelamento!J:J,df_blueme_com_parcelamento!M:M,Conciliacao!A43)*(-1)</f>
        <v>0</v>
      </c>
      <c r="K43" s="4">
        <f>SUMIFS(df_mutuos!J:J,df_mutuos!B:B,Conciliacao!A43)*(-1)</f>
        <v>0</v>
      </c>
      <c r="L43" s="8">
        <f>SUMIFS(df_bloqueios_judiciais!E:E,df_bloqueios_judiciais!D:D,Conciliacao!A43,df_bloqueios_judiciais!E:E,"&lt;0")</f>
        <v>0</v>
      </c>
      <c r="M43" s="10">
        <f>SUMIFS(df_extratos!I:I,df_extratos!F:F,Conciliacao!BD43,df_extratos!G:G,"DEBITO")+SUMIFS(df_extratos!I:I,df_extratos!F:F,Conciliacao!A43,df_extratos!G:G,"DEBITO")+SUMIFS(df_extratos!I:I,df_extratos!F:F,Conciliacao!BE43,df_extratos!G:G,"DEBITO")+SUMIFS(df_extratos!I:I,df_extratos!F:F,Conciliacao!BF43,df_extratos!G:G,"DEBITO")+SUMIFS(df_extratos!I:I,df_extratos!F:F,Conciliacao!BG43,df_extratos!G:G,"DEBITO")</f>
        <v>0</v>
      </c>
      <c r="N43" s="11">
        <f t="shared" si="0"/>
        <v>0</v>
      </c>
      <c r="O43" s="25">
        <f>SUMIFS(df_ajustes_conciliaco!D:D,df_ajustes_conciliaco!C:C,Conciliacao!A43)</f>
        <v>0</v>
      </c>
      <c r="P43" s="22">
        <f t="shared" si="1"/>
        <v>0</v>
      </c>
      <c r="BD43" s="20">
        <v>45699.5</v>
      </c>
      <c r="BE43" s="20">
        <v>45699.125</v>
      </c>
      <c r="BF43" s="20">
        <v>45699.541666666657</v>
      </c>
      <c r="BG43" s="20">
        <v>45699.625</v>
      </c>
    </row>
    <row r="44" spans="1:59" x14ac:dyDescent="0.3">
      <c r="A44" s="5">
        <f t="shared" si="2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3">
        <f>SUMIFS(df_mutuos!I:I,df_mutuos!B:B,Conciliacao!A44)</f>
        <v>0</v>
      </c>
      <c r="F44" s="6">
        <f>SUMIFS(df_bloqueios_judiciais!E:E,df_bloqueios_judiciais!D:D,Conciliacao!A44,df_bloqueios_judiciais!E:E,"&gt;0")</f>
        <v>0</v>
      </c>
      <c r="G44" s="7">
        <f>SUMIFS(df_extratos!I:I,df_extratos!F:F,Conciliacao!BD44,df_extratos!G:G,"CREDITO")+SUMIFS(df_extratos!I:I,df_extratos!F:F,Conciliacao!A44,df_extratos!G:G,"CREDITO")+SUMIFS(df_extratos!I:I,df_extratos!F:F,Conciliacao!BE44,df_extratos!G:G,"CREDITO")+SUMIFS(df_extratos!I:I,df_extratos!F:F,Conciliacao!BF44,df_extratos!G:G,"CREDITO")+SUMIFS(df_extratos!I:I,df_extratos!F:F,Conciliacao!BG44,df_extratos!G:G,"CREDITO")</f>
        <v>0</v>
      </c>
      <c r="H44" s="9">
        <f>G44-SUM(B44:F44)</f>
        <v>0</v>
      </c>
      <c r="I44" s="4">
        <f>SUMIFS(df_blueme_sem_parcelamento!E:E,df_blueme_sem_parcelamento!H:H,Conciliacao!A44)*(-1)</f>
        <v>0</v>
      </c>
      <c r="J44" s="4">
        <f>SUMIFS(df_blueme_com_parcelamento!J:J,df_blueme_com_parcelamento!M:M,Conciliacao!A44)*(-1)</f>
        <v>0</v>
      </c>
      <c r="K44" s="4">
        <f>SUMIFS(df_mutuos!J:J,df_mutuos!B:B,Conciliacao!A44)*(-1)</f>
        <v>0</v>
      </c>
      <c r="L44" s="8">
        <f>SUMIFS(df_bloqueios_judiciais!E:E,df_bloqueios_judiciais!D:D,Conciliacao!A44,df_bloqueios_judiciais!E:E,"&lt;0")</f>
        <v>0</v>
      </c>
      <c r="M44" s="10">
        <f>SUMIFS(df_extratos!I:I,df_extratos!F:F,Conciliacao!BD44,df_extratos!G:G,"DEBITO")+SUMIFS(df_extratos!I:I,df_extratos!F:F,Conciliacao!A44,df_extratos!G:G,"DEBITO")+SUMIFS(df_extratos!I:I,df_extratos!F:F,Conciliacao!BE44,df_extratos!G:G,"DEBITO")+SUMIFS(df_extratos!I:I,df_extratos!F:F,Conciliacao!BF44,df_extratos!G:G,"DEBITO")+SUMIFS(df_extratos!I:I,df_extratos!F:F,Conciliacao!BG44,df_extratos!G:G,"DEBITO")</f>
        <v>0</v>
      </c>
      <c r="N44" s="11">
        <f t="shared" si="0"/>
        <v>0</v>
      </c>
      <c r="O44" s="25">
        <f>SUMIFS(df_ajustes_conciliaco!D:D,df_ajustes_conciliaco!C:C,Conciliacao!A44)</f>
        <v>0</v>
      </c>
      <c r="P44" s="22">
        <f t="shared" si="1"/>
        <v>0</v>
      </c>
      <c r="BD44" s="20">
        <v>45700.5</v>
      </c>
      <c r="BE44" s="20">
        <v>45700.125</v>
      </c>
      <c r="BF44" s="20">
        <v>45700.541666666657</v>
      </c>
      <c r="BG44" s="20">
        <v>45700.625</v>
      </c>
    </row>
    <row r="45" spans="1:59" x14ac:dyDescent="0.3">
      <c r="A45" s="5">
        <f t="shared" si="2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3">
        <f>SUMIFS(df_mutuos!I:I,df_mutuos!B:B,Conciliacao!A45)</f>
        <v>0</v>
      </c>
      <c r="F45" s="6">
        <f>SUMIFS(df_bloqueios_judiciais!E:E,df_bloqueios_judiciais!D:D,Conciliacao!A45,df_bloqueios_judiciais!E:E,"&gt;0")</f>
        <v>0</v>
      </c>
      <c r="G45" s="7">
        <f>SUMIFS(df_extratos!I:I,df_extratos!F:F,Conciliacao!BD45,df_extratos!G:G,"CREDITO")+SUMIFS(df_extratos!I:I,df_extratos!F:F,Conciliacao!A45,df_extratos!G:G,"CREDITO")+SUMIFS(df_extratos!I:I,df_extratos!F:F,Conciliacao!BE45,df_extratos!G:G,"CREDITO")+SUMIFS(df_extratos!I:I,df_extratos!F:F,Conciliacao!BF45,df_extratos!G:G,"CREDITO")+SUMIFS(df_extratos!I:I,df_extratos!F:F,Conciliacao!BG45,df_extratos!G:G,"CREDITO")</f>
        <v>0</v>
      </c>
      <c r="H45" s="9">
        <f>G45-SUM(B45:F45)</f>
        <v>0</v>
      </c>
      <c r="I45" s="4">
        <f>SUMIFS(df_blueme_sem_parcelamento!E:E,df_blueme_sem_parcelamento!H:H,Conciliacao!A45)*(-1)</f>
        <v>-30</v>
      </c>
      <c r="J45" s="4">
        <f>SUMIFS(df_blueme_com_parcelamento!J:J,df_blueme_com_parcelamento!M:M,Conciliacao!A45)*(-1)</f>
        <v>0</v>
      </c>
      <c r="K45" s="4">
        <f>SUMIFS(df_mutuos!J:J,df_mutuos!B:B,Conciliacao!A45)*(-1)</f>
        <v>0</v>
      </c>
      <c r="L45" s="8">
        <f>SUMIFS(df_bloqueios_judiciais!E:E,df_bloqueios_judiciais!D:D,Conciliacao!A45,df_bloqueios_judiciais!E:E,"&lt;0")</f>
        <v>0</v>
      </c>
      <c r="M45" s="10">
        <f>SUMIFS(df_extratos!I:I,df_extratos!F:F,Conciliacao!BD45,df_extratos!G:G,"DEBITO")+SUMIFS(df_extratos!I:I,df_extratos!F:F,Conciliacao!A45,df_extratos!G:G,"DEBITO")+SUMIFS(df_extratos!I:I,df_extratos!F:F,Conciliacao!BE45,df_extratos!G:G,"DEBITO")+SUMIFS(df_extratos!I:I,df_extratos!F:F,Conciliacao!BF45,df_extratos!G:G,"DEBITO")+SUMIFS(df_extratos!I:I,df_extratos!F:F,Conciliacao!BG45,df_extratos!G:G,"DEBITO")</f>
        <v>-30</v>
      </c>
      <c r="N45" s="11">
        <f t="shared" si="0"/>
        <v>0</v>
      </c>
      <c r="O45" s="25">
        <f>SUMIFS(df_ajustes_conciliaco!D:D,df_ajustes_conciliaco!C:C,Conciliacao!A45)</f>
        <v>0</v>
      </c>
      <c r="P45" s="22">
        <f t="shared" si="1"/>
        <v>0</v>
      </c>
      <c r="BD45" s="20">
        <v>45701.5</v>
      </c>
      <c r="BE45" s="20">
        <v>45701.125</v>
      </c>
      <c r="BF45" s="20">
        <v>45701.541666666657</v>
      </c>
      <c r="BG45" s="20">
        <v>45701.625</v>
      </c>
    </row>
    <row r="46" spans="1:59" x14ac:dyDescent="0.3">
      <c r="A46" s="5">
        <f t="shared" si="2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3">
        <f>SUMIFS(df_mutuos!I:I,df_mutuos!B:B,Conciliacao!A46)</f>
        <v>0</v>
      </c>
      <c r="F46" s="6">
        <f>SUMIFS(df_bloqueios_judiciais!E:E,df_bloqueios_judiciais!D:D,Conciliacao!A46,df_bloqueios_judiciais!E:E,"&gt;0")</f>
        <v>0</v>
      </c>
      <c r="G46" s="7">
        <f>SUMIFS(df_extratos!I:I,df_extratos!F:F,Conciliacao!BD46,df_extratos!G:G,"CREDITO")+SUMIFS(df_extratos!I:I,df_extratos!F:F,Conciliacao!A46,df_extratos!G:G,"CREDITO")+SUMIFS(df_extratos!I:I,df_extratos!F:F,Conciliacao!BE46,df_extratos!G:G,"CREDITO")+SUMIFS(df_extratos!I:I,df_extratos!F:F,Conciliacao!BF46,df_extratos!G:G,"CREDITO")+SUMIFS(df_extratos!I:I,df_extratos!F:F,Conciliacao!BG46,df_extratos!G:G,"CREDITO")</f>
        <v>0</v>
      </c>
      <c r="H46" s="9">
        <f>G46-SUM(B46:F46)</f>
        <v>0</v>
      </c>
      <c r="I46" s="4">
        <f>SUMIFS(df_blueme_sem_parcelamento!E:E,df_blueme_sem_parcelamento!H:H,Conciliacao!A46)*(-1)</f>
        <v>0</v>
      </c>
      <c r="J46" s="4">
        <f>SUMIFS(df_blueme_com_parcelamento!J:J,df_blueme_com_parcelamento!M:M,Conciliacao!A46)*(-1)</f>
        <v>0</v>
      </c>
      <c r="K46" s="4">
        <f>SUMIFS(df_mutuos!J:J,df_mutuos!B:B,Conciliacao!A46)*(-1)</f>
        <v>0</v>
      </c>
      <c r="L46" s="8">
        <f>SUMIFS(df_bloqueios_judiciais!E:E,df_bloqueios_judiciais!D:D,Conciliacao!A46,df_bloqueios_judiciais!E:E,"&lt;0")</f>
        <v>0</v>
      </c>
      <c r="M46" s="10">
        <f>SUMIFS(df_extratos!I:I,df_extratos!F:F,Conciliacao!BD46,df_extratos!G:G,"DEBITO")+SUMIFS(df_extratos!I:I,df_extratos!F:F,Conciliacao!A46,df_extratos!G:G,"DEBITO")+SUMIFS(df_extratos!I:I,df_extratos!F:F,Conciliacao!BE46,df_extratos!G:G,"DEBITO")+SUMIFS(df_extratos!I:I,df_extratos!F:F,Conciliacao!BF46,df_extratos!G:G,"DEBITO")+SUMIFS(df_extratos!I:I,df_extratos!F:F,Conciliacao!BG46,df_extratos!G:G,"DEBITO")</f>
        <v>0</v>
      </c>
      <c r="N46" s="11">
        <f t="shared" si="0"/>
        <v>0</v>
      </c>
      <c r="O46" s="25">
        <f>SUMIFS(df_ajustes_conciliaco!D:D,df_ajustes_conciliaco!C:C,Conciliacao!A46)</f>
        <v>0</v>
      </c>
      <c r="P46" s="22">
        <f t="shared" si="1"/>
        <v>0</v>
      </c>
      <c r="BD46" s="20">
        <v>45702.5</v>
      </c>
      <c r="BE46" s="20">
        <v>45702.125</v>
      </c>
      <c r="BF46" s="20">
        <v>45702.541666666657</v>
      </c>
      <c r="BG46" s="20">
        <v>45702.625</v>
      </c>
    </row>
    <row r="47" spans="1:59" x14ac:dyDescent="0.3">
      <c r="A47" s="5">
        <f t="shared" si="2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3">
        <f>SUMIFS(df_mutuos!I:I,df_mutuos!B:B,Conciliacao!A47)</f>
        <v>0</v>
      </c>
      <c r="F47" s="6">
        <f>SUMIFS(df_bloqueios_judiciais!E:E,df_bloqueios_judiciais!D:D,Conciliacao!A47,df_bloqueios_judiciais!E:E,"&gt;0")</f>
        <v>0</v>
      </c>
      <c r="G47" s="7">
        <f>SUMIFS(df_extratos!I:I,df_extratos!F:F,Conciliacao!BD47,df_extratos!G:G,"CREDITO")+SUMIFS(df_extratos!I:I,df_extratos!F:F,Conciliacao!A47,df_extratos!G:G,"CREDITO")+SUMIFS(df_extratos!I:I,df_extratos!F:F,Conciliacao!BE47,df_extratos!G:G,"CREDITO")+SUMIFS(df_extratos!I:I,df_extratos!F:F,Conciliacao!BF47,df_extratos!G:G,"CREDITO")+SUMIFS(df_extratos!I:I,df_extratos!F:F,Conciliacao!BG47,df_extratos!G:G,"CREDITO")</f>
        <v>0</v>
      </c>
      <c r="H47" s="9">
        <f>G47-SUM(B47:F47)</f>
        <v>0</v>
      </c>
      <c r="I47" s="4">
        <f>SUMIFS(df_blueme_sem_parcelamento!E:E,df_blueme_sem_parcelamento!H:H,Conciliacao!A47)*(-1)</f>
        <v>0</v>
      </c>
      <c r="J47" s="4">
        <f>SUMIFS(df_blueme_com_parcelamento!J:J,df_blueme_com_parcelamento!M:M,Conciliacao!A47)*(-1)</f>
        <v>0</v>
      </c>
      <c r="K47" s="4">
        <f>SUMIFS(df_mutuos!J:J,df_mutuos!B:B,Conciliacao!A47)*(-1)</f>
        <v>0</v>
      </c>
      <c r="L47" s="8">
        <f>SUMIFS(df_bloqueios_judiciais!E:E,df_bloqueios_judiciais!D:D,Conciliacao!A47,df_bloqueios_judiciais!E:E,"&lt;0")</f>
        <v>0</v>
      </c>
      <c r="M47" s="10">
        <f>SUMIFS(df_extratos!I:I,df_extratos!F:F,Conciliacao!BD47,df_extratos!G:G,"DEBITO")+SUMIFS(df_extratos!I:I,df_extratos!F:F,Conciliacao!A47,df_extratos!G:G,"DEBITO")+SUMIFS(df_extratos!I:I,df_extratos!F:F,Conciliacao!BE47,df_extratos!G:G,"DEBITO")+SUMIFS(df_extratos!I:I,df_extratos!F:F,Conciliacao!BF47,df_extratos!G:G,"DEBITO")+SUMIFS(df_extratos!I:I,df_extratos!F:F,Conciliacao!BG47,df_extratos!G:G,"DEBITO")</f>
        <v>0</v>
      </c>
      <c r="N47" s="11">
        <f t="shared" si="0"/>
        <v>0</v>
      </c>
      <c r="O47" s="25">
        <f>SUMIFS(df_ajustes_conciliaco!D:D,df_ajustes_conciliaco!C:C,Conciliacao!A47)</f>
        <v>0</v>
      </c>
      <c r="P47" s="22">
        <f t="shared" si="1"/>
        <v>0</v>
      </c>
      <c r="BD47" s="20">
        <v>45703.5</v>
      </c>
      <c r="BE47" s="20">
        <v>45703.125</v>
      </c>
      <c r="BF47" s="20">
        <v>45703.541666666657</v>
      </c>
      <c r="BG47" s="20">
        <v>45703.625</v>
      </c>
    </row>
    <row r="48" spans="1:59" x14ac:dyDescent="0.3">
      <c r="A48" s="5">
        <f t="shared" si="2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3">
        <f>SUMIFS(df_mutuos!I:I,df_mutuos!B:B,Conciliacao!A48)</f>
        <v>0</v>
      </c>
      <c r="F48" s="6">
        <f>SUMIFS(df_bloqueios_judiciais!E:E,df_bloqueios_judiciais!D:D,Conciliacao!A48,df_bloqueios_judiciais!E:E,"&gt;0")</f>
        <v>0</v>
      </c>
      <c r="G48" s="7">
        <f>SUMIFS(df_extratos!I:I,df_extratos!F:F,Conciliacao!BD48,df_extratos!G:G,"CREDITO")+SUMIFS(df_extratos!I:I,df_extratos!F:F,Conciliacao!A48,df_extratos!G:G,"CREDITO")+SUMIFS(df_extratos!I:I,df_extratos!F:F,Conciliacao!BE48,df_extratos!G:G,"CREDITO")+SUMIFS(df_extratos!I:I,df_extratos!F:F,Conciliacao!BF48,df_extratos!G:G,"CREDITO")+SUMIFS(df_extratos!I:I,df_extratos!F:F,Conciliacao!BG48,df_extratos!G:G,"CREDITO")</f>
        <v>0</v>
      </c>
      <c r="H48" s="9">
        <f>G48-SUM(B48:F48)</f>
        <v>0</v>
      </c>
      <c r="I48" s="4">
        <f>SUMIFS(df_blueme_sem_parcelamento!E:E,df_blueme_sem_parcelamento!H:H,Conciliacao!A48)*(-1)</f>
        <v>0</v>
      </c>
      <c r="J48" s="4">
        <f>SUMIFS(df_blueme_com_parcelamento!J:J,df_blueme_com_parcelamento!M:M,Conciliacao!A48)*(-1)</f>
        <v>0</v>
      </c>
      <c r="K48" s="4">
        <f>SUMIFS(df_mutuos!J:J,df_mutuos!B:B,Conciliacao!A48)*(-1)</f>
        <v>0</v>
      </c>
      <c r="L48" s="8">
        <f>SUMIFS(df_bloqueios_judiciais!E:E,df_bloqueios_judiciais!D:D,Conciliacao!A48,df_bloqueios_judiciais!E:E,"&lt;0")</f>
        <v>0</v>
      </c>
      <c r="M48" s="10">
        <f>SUMIFS(df_extratos!I:I,df_extratos!F:F,Conciliacao!BD48,df_extratos!G:G,"DEBITO")+SUMIFS(df_extratos!I:I,df_extratos!F:F,Conciliacao!A48,df_extratos!G:G,"DEBITO")+SUMIFS(df_extratos!I:I,df_extratos!F:F,Conciliacao!BE48,df_extratos!G:G,"DEBITO")+SUMIFS(df_extratos!I:I,df_extratos!F:F,Conciliacao!BF48,df_extratos!G:G,"DEBITO")+SUMIFS(df_extratos!I:I,df_extratos!F:F,Conciliacao!BG48,df_extratos!G:G,"DEBITO")</f>
        <v>0</v>
      </c>
      <c r="N48" s="11">
        <f t="shared" si="0"/>
        <v>0</v>
      </c>
      <c r="O48" s="25">
        <f>SUMIFS(df_ajustes_conciliaco!D:D,df_ajustes_conciliaco!C:C,Conciliacao!A48)</f>
        <v>0</v>
      </c>
      <c r="P48" s="22">
        <f t="shared" si="1"/>
        <v>0</v>
      </c>
      <c r="BD48" s="20">
        <v>45704.5</v>
      </c>
      <c r="BE48" s="20">
        <v>45704.125</v>
      </c>
      <c r="BF48" s="20">
        <v>45704.541666666657</v>
      </c>
      <c r="BG48" s="20">
        <v>45704.625</v>
      </c>
    </row>
    <row r="49" spans="1:59" x14ac:dyDescent="0.3">
      <c r="A49" s="5">
        <f t="shared" si="2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3">
        <f>SUMIFS(df_mutuos!I:I,df_mutuos!B:B,Conciliacao!A49)</f>
        <v>0</v>
      </c>
      <c r="F49" s="6">
        <f>SUMIFS(df_bloqueios_judiciais!E:E,df_bloqueios_judiciais!D:D,Conciliacao!A49,df_bloqueios_judiciais!E:E,"&gt;0")</f>
        <v>0</v>
      </c>
      <c r="G49" s="7">
        <f>SUMIFS(df_extratos!I:I,df_extratos!F:F,Conciliacao!BD49,df_extratos!G:G,"CREDITO")+SUMIFS(df_extratos!I:I,df_extratos!F:F,Conciliacao!A49,df_extratos!G:G,"CREDITO")+SUMIFS(df_extratos!I:I,df_extratos!F:F,Conciliacao!BE49,df_extratos!G:G,"CREDITO")+SUMIFS(df_extratos!I:I,df_extratos!F:F,Conciliacao!BF49,df_extratos!G:G,"CREDITO")+SUMIFS(df_extratos!I:I,df_extratos!F:F,Conciliacao!BG49,df_extratos!G:G,"CREDITO")</f>
        <v>0</v>
      </c>
      <c r="H49" s="9">
        <f>G49-SUM(B49:F49)</f>
        <v>0</v>
      </c>
      <c r="I49" s="4">
        <f>SUMIFS(df_blueme_sem_parcelamento!E:E,df_blueme_sem_parcelamento!H:H,Conciliacao!A49)*(-1)</f>
        <v>-1024.49</v>
      </c>
      <c r="J49" s="4">
        <f>SUMIFS(df_blueme_com_parcelamento!J:J,df_blueme_com_parcelamento!M:M,Conciliacao!A49)*(-1)</f>
        <v>0</v>
      </c>
      <c r="K49" s="4">
        <f>SUMIFS(df_mutuos!J:J,df_mutuos!B:B,Conciliacao!A49)*(-1)</f>
        <v>0</v>
      </c>
      <c r="L49" s="8">
        <f>SUMIFS(df_bloqueios_judiciais!E:E,df_bloqueios_judiciais!D:D,Conciliacao!A49,df_bloqueios_judiciais!E:E,"&lt;0")</f>
        <v>0</v>
      </c>
      <c r="M49" s="10">
        <f>SUMIFS(df_extratos!I:I,df_extratos!F:F,Conciliacao!BD49,df_extratos!G:G,"DEBITO")+SUMIFS(df_extratos!I:I,df_extratos!F:F,Conciliacao!A49,df_extratos!G:G,"DEBITO")+SUMIFS(df_extratos!I:I,df_extratos!F:F,Conciliacao!BE49,df_extratos!G:G,"DEBITO")+SUMIFS(df_extratos!I:I,df_extratos!F:F,Conciliacao!BF49,df_extratos!G:G,"DEBITO")+SUMIFS(df_extratos!I:I,df_extratos!F:F,Conciliacao!BG49,df_extratos!G:G,"DEBITO")</f>
        <v>-1024.49</v>
      </c>
      <c r="N49" s="11">
        <f t="shared" si="0"/>
        <v>0</v>
      </c>
      <c r="O49" s="25">
        <f>SUMIFS(df_ajustes_conciliaco!D:D,df_ajustes_conciliaco!C:C,Conciliacao!A49)</f>
        <v>0</v>
      </c>
      <c r="P49" s="22">
        <f t="shared" si="1"/>
        <v>0</v>
      </c>
      <c r="BD49" s="20">
        <v>45705.5</v>
      </c>
      <c r="BE49" s="20">
        <v>45705.125</v>
      </c>
      <c r="BF49" s="20">
        <v>45705.541666666657</v>
      </c>
      <c r="BG49" s="20">
        <v>45705.625</v>
      </c>
    </row>
    <row r="50" spans="1:59" x14ac:dyDescent="0.3">
      <c r="A50" s="5">
        <f t="shared" si="2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3">
        <f>SUMIFS(df_mutuos!I:I,df_mutuos!B:B,Conciliacao!A50)</f>
        <v>0</v>
      </c>
      <c r="F50" s="6">
        <f>SUMIFS(df_bloqueios_judiciais!E:E,df_bloqueios_judiciais!D:D,Conciliacao!A50,df_bloqueios_judiciais!E:E,"&gt;0")</f>
        <v>0</v>
      </c>
      <c r="G50" s="7">
        <f>SUMIFS(df_extratos!I:I,df_extratos!F:F,Conciliacao!BD50,df_extratos!G:G,"CREDITO")+SUMIFS(df_extratos!I:I,df_extratos!F:F,Conciliacao!A50,df_extratos!G:G,"CREDITO")+SUMIFS(df_extratos!I:I,df_extratos!F:F,Conciliacao!BE50,df_extratos!G:G,"CREDITO")+SUMIFS(df_extratos!I:I,df_extratos!F:F,Conciliacao!BF50,df_extratos!G:G,"CREDITO")+SUMIFS(df_extratos!I:I,df_extratos!F:F,Conciliacao!BG50,df_extratos!G:G,"CREDITO")</f>
        <v>0</v>
      </c>
      <c r="H50" s="9">
        <f>G50-SUM(B50:F50)</f>
        <v>0</v>
      </c>
      <c r="I50" s="4">
        <f>SUMIFS(df_blueme_sem_parcelamento!E:E,df_blueme_sem_parcelamento!H:H,Conciliacao!A50)*(-1)</f>
        <v>-1782.48</v>
      </c>
      <c r="J50" s="4">
        <f>SUMIFS(df_blueme_com_parcelamento!J:J,df_blueme_com_parcelamento!M:M,Conciliacao!A50)*(-1)</f>
        <v>0</v>
      </c>
      <c r="K50" s="4">
        <f>SUMIFS(df_mutuos!J:J,df_mutuos!B:B,Conciliacao!A50)*(-1)</f>
        <v>0</v>
      </c>
      <c r="L50" s="8">
        <f>SUMIFS(df_bloqueios_judiciais!E:E,df_bloqueios_judiciais!D:D,Conciliacao!A50,df_bloqueios_judiciais!E:E,"&lt;0")</f>
        <v>0</v>
      </c>
      <c r="M50" s="10">
        <f>SUMIFS(df_extratos!I:I,df_extratos!F:F,Conciliacao!BD50,df_extratos!G:G,"DEBITO")+SUMIFS(df_extratos!I:I,df_extratos!F:F,Conciliacao!A50,df_extratos!G:G,"DEBITO")+SUMIFS(df_extratos!I:I,df_extratos!F:F,Conciliacao!BE50,df_extratos!G:G,"DEBITO")+SUMIFS(df_extratos!I:I,df_extratos!F:F,Conciliacao!BF50,df_extratos!G:G,"DEBITO")+SUMIFS(df_extratos!I:I,df_extratos!F:F,Conciliacao!BG50,df_extratos!G:G,"DEBITO")</f>
        <v>-1782.48</v>
      </c>
      <c r="N50" s="11">
        <f t="shared" si="0"/>
        <v>0</v>
      </c>
      <c r="O50" s="25">
        <f>SUMIFS(df_ajustes_conciliaco!D:D,df_ajustes_conciliaco!C:C,Conciliacao!A50)</f>
        <v>0</v>
      </c>
      <c r="P50" s="22">
        <f t="shared" si="1"/>
        <v>0</v>
      </c>
      <c r="BD50" s="20">
        <v>45706.5</v>
      </c>
      <c r="BE50" s="20">
        <v>45706.125</v>
      </c>
      <c r="BF50" s="20">
        <v>45706.541666666657</v>
      </c>
      <c r="BG50" s="20">
        <v>45706.625</v>
      </c>
    </row>
    <row r="51" spans="1:59" x14ac:dyDescent="0.3">
      <c r="A51" s="5">
        <f t="shared" si="2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285.43</v>
      </c>
      <c r="E51" s="3">
        <f>SUMIFS(df_mutuos!I:I,df_mutuos!B:B,Conciliacao!A51)</f>
        <v>0</v>
      </c>
      <c r="F51" s="6">
        <f>SUMIFS(df_bloqueios_judiciais!E:E,df_bloqueios_judiciais!D:D,Conciliacao!A51,df_bloqueios_judiciais!E:E,"&gt;0")</f>
        <v>0</v>
      </c>
      <c r="G51" s="7">
        <f>SUMIFS(df_extratos!I:I,df_extratos!F:F,Conciliacao!BD51,df_extratos!G:G,"CREDITO")+SUMIFS(df_extratos!I:I,df_extratos!F:F,Conciliacao!A51,df_extratos!G:G,"CREDITO")+SUMIFS(df_extratos!I:I,df_extratos!F:F,Conciliacao!BE51,df_extratos!G:G,"CREDITO")+SUMIFS(df_extratos!I:I,df_extratos!F:F,Conciliacao!BF51,df_extratos!G:G,"CREDITO")+SUMIFS(df_extratos!I:I,df_extratos!F:F,Conciliacao!BG51,df_extratos!G:G,"CREDITO")</f>
        <v>285.43</v>
      </c>
      <c r="H51" s="9">
        <f>G51-SUM(B51:F51)</f>
        <v>0</v>
      </c>
      <c r="I51" s="4">
        <f>SUMIFS(df_blueme_sem_parcelamento!E:E,df_blueme_sem_parcelamento!H:H,Conciliacao!A51)*(-1)</f>
        <v>0</v>
      </c>
      <c r="J51" s="4">
        <f>SUMIFS(df_blueme_com_parcelamento!J:J,df_blueme_com_parcelamento!M:M,Conciliacao!A51)*(-1)</f>
        <v>0</v>
      </c>
      <c r="K51" s="4">
        <f>SUMIFS(df_mutuos!J:J,df_mutuos!B:B,Conciliacao!A51)*(-1)</f>
        <v>0</v>
      </c>
      <c r="L51" s="8">
        <f>SUMIFS(df_bloqueios_judiciais!E:E,df_bloqueios_judiciais!D:D,Conciliacao!A51,df_bloqueios_judiciais!E:E,"&lt;0")</f>
        <v>0</v>
      </c>
      <c r="M51" s="10">
        <f>SUMIFS(df_extratos!I:I,df_extratos!F:F,Conciliacao!BD51,df_extratos!G:G,"DEBITO")+SUMIFS(df_extratos!I:I,df_extratos!F:F,Conciliacao!A51,df_extratos!G:G,"DEBITO")+SUMIFS(df_extratos!I:I,df_extratos!F:F,Conciliacao!BE51,df_extratos!G:G,"DEBITO")+SUMIFS(df_extratos!I:I,df_extratos!F:F,Conciliacao!BF51,df_extratos!G:G,"DEBITO")+SUMIFS(df_extratos!I:I,df_extratos!F:F,Conciliacao!BG51,df_extratos!G:G,"DEBITO")</f>
        <v>0</v>
      </c>
      <c r="N51" s="11">
        <f t="shared" si="0"/>
        <v>0</v>
      </c>
      <c r="O51" s="25">
        <f>SUMIFS(df_ajustes_conciliaco!D:D,df_ajustes_conciliaco!C:C,Conciliacao!A51)</f>
        <v>0</v>
      </c>
      <c r="P51" s="22">
        <f t="shared" si="1"/>
        <v>0</v>
      </c>
      <c r="BD51" s="20">
        <v>45707.5</v>
      </c>
      <c r="BE51" s="20">
        <v>45707.125</v>
      </c>
      <c r="BF51" s="20">
        <v>45707.541666666657</v>
      </c>
      <c r="BG51" s="20">
        <v>45707.625</v>
      </c>
    </row>
    <row r="52" spans="1:59" x14ac:dyDescent="0.3">
      <c r="A52" s="5">
        <f t="shared" si="2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3">
        <f>SUMIFS(df_mutuos!I:I,df_mutuos!B:B,Conciliacao!A52)</f>
        <v>0</v>
      </c>
      <c r="F52" s="6">
        <f>SUMIFS(df_bloqueios_judiciais!E:E,df_bloqueios_judiciais!D:D,Conciliacao!A52,df_bloqueios_judiciais!E:E,"&gt;0")</f>
        <v>0</v>
      </c>
      <c r="G52" s="7">
        <f>SUMIFS(df_extratos!I:I,df_extratos!F:F,Conciliacao!BD52,df_extratos!G:G,"CREDITO")+SUMIFS(df_extratos!I:I,df_extratos!F:F,Conciliacao!A52,df_extratos!G:G,"CREDITO")+SUMIFS(df_extratos!I:I,df_extratos!F:F,Conciliacao!BE52,df_extratos!G:G,"CREDITO")+SUMIFS(df_extratos!I:I,df_extratos!F:F,Conciliacao!BF52,df_extratos!G:G,"CREDITO")+SUMIFS(df_extratos!I:I,df_extratos!F:F,Conciliacao!BG52,df_extratos!G:G,"CREDITO")</f>
        <v>0</v>
      </c>
      <c r="H52" s="9">
        <f>G52-SUM(B52:F52)</f>
        <v>0</v>
      </c>
      <c r="I52" s="4">
        <f>SUMIFS(df_blueme_sem_parcelamento!E:E,df_blueme_sem_parcelamento!H:H,Conciliacao!A52)*(-1)</f>
        <v>-312.71000000000004</v>
      </c>
      <c r="J52" s="4">
        <f>SUMIFS(df_blueme_com_parcelamento!J:J,df_blueme_com_parcelamento!M:M,Conciliacao!A52)*(-1)</f>
        <v>0</v>
      </c>
      <c r="K52" s="4">
        <f>SUMIFS(df_mutuos!J:J,df_mutuos!B:B,Conciliacao!A52)*(-1)</f>
        <v>0</v>
      </c>
      <c r="L52" s="8">
        <f>SUMIFS(df_bloqueios_judiciais!E:E,df_bloqueios_judiciais!D:D,Conciliacao!A52,df_bloqueios_judiciais!E:E,"&lt;0")</f>
        <v>0</v>
      </c>
      <c r="M52" s="10">
        <f>SUMIFS(df_extratos!I:I,df_extratos!F:F,Conciliacao!BD52,df_extratos!G:G,"DEBITO")+SUMIFS(df_extratos!I:I,df_extratos!F:F,Conciliacao!A52,df_extratos!G:G,"DEBITO")+SUMIFS(df_extratos!I:I,df_extratos!F:F,Conciliacao!BE52,df_extratos!G:G,"DEBITO")+SUMIFS(df_extratos!I:I,df_extratos!F:F,Conciliacao!BF52,df_extratos!G:G,"DEBITO")+SUMIFS(df_extratos!I:I,df_extratos!F:F,Conciliacao!BG52,df_extratos!G:G,"DEBITO")</f>
        <v>-312.71000000000004</v>
      </c>
      <c r="N52" s="11">
        <f t="shared" si="0"/>
        <v>0</v>
      </c>
      <c r="O52" s="25">
        <f>SUMIFS(df_ajustes_conciliaco!D:D,df_ajustes_conciliaco!C:C,Conciliacao!A52)</f>
        <v>0</v>
      </c>
      <c r="P52" s="22">
        <f t="shared" si="1"/>
        <v>0</v>
      </c>
      <c r="BD52" s="20">
        <v>45708.5</v>
      </c>
      <c r="BE52" s="20">
        <v>45708.125</v>
      </c>
      <c r="BF52" s="20">
        <v>45708.541666666657</v>
      </c>
      <c r="BG52" s="20">
        <v>45708.625</v>
      </c>
    </row>
    <row r="53" spans="1:59" x14ac:dyDescent="0.3">
      <c r="A53" s="5">
        <f t="shared" si="2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3">
        <f>SUMIFS(df_mutuos!I:I,df_mutuos!B:B,Conciliacao!A53)</f>
        <v>0</v>
      </c>
      <c r="F53" s="6">
        <f>SUMIFS(df_bloqueios_judiciais!E:E,df_bloqueios_judiciais!D:D,Conciliacao!A53,df_bloqueios_judiciais!E:E,"&gt;0")</f>
        <v>0</v>
      </c>
      <c r="G53" s="7">
        <f>SUMIFS(df_extratos!I:I,df_extratos!F:F,Conciliacao!BD53,df_extratos!G:G,"CREDITO")+SUMIFS(df_extratos!I:I,df_extratos!F:F,Conciliacao!A53,df_extratos!G:G,"CREDITO")+SUMIFS(df_extratos!I:I,df_extratos!F:F,Conciliacao!BE53,df_extratos!G:G,"CREDITO")+SUMIFS(df_extratos!I:I,df_extratos!F:F,Conciliacao!BF53,df_extratos!G:G,"CREDITO")+SUMIFS(df_extratos!I:I,df_extratos!F:F,Conciliacao!BG53,df_extratos!G:G,"CREDITO")</f>
        <v>0</v>
      </c>
      <c r="H53" s="9">
        <f>G53-SUM(B53:F53)</f>
        <v>0</v>
      </c>
      <c r="I53" s="4">
        <f>SUMIFS(df_blueme_sem_parcelamento!E:E,df_blueme_sem_parcelamento!H:H,Conciliacao!A53)*(-1)</f>
        <v>0</v>
      </c>
      <c r="J53" s="4">
        <f>SUMIFS(df_blueme_com_parcelamento!J:J,df_blueme_com_parcelamento!M:M,Conciliacao!A53)*(-1)</f>
        <v>0</v>
      </c>
      <c r="K53" s="4">
        <f>SUMIFS(df_mutuos!J:J,df_mutuos!B:B,Conciliacao!A53)*(-1)</f>
        <v>0</v>
      </c>
      <c r="L53" s="8">
        <f>SUMIFS(df_bloqueios_judiciais!E:E,df_bloqueios_judiciais!D:D,Conciliacao!A53,df_bloqueios_judiciais!E:E,"&lt;0")</f>
        <v>0</v>
      </c>
      <c r="M53" s="10">
        <f>SUMIFS(df_extratos!I:I,df_extratos!F:F,Conciliacao!BD53,df_extratos!G:G,"DEBITO")+SUMIFS(df_extratos!I:I,df_extratos!F:F,Conciliacao!A53,df_extratos!G:G,"DEBITO")+SUMIFS(df_extratos!I:I,df_extratos!F:F,Conciliacao!BE53,df_extratos!G:G,"DEBITO")+SUMIFS(df_extratos!I:I,df_extratos!F:F,Conciliacao!BF53,df_extratos!G:G,"DEBITO")+SUMIFS(df_extratos!I:I,df_extratos!F:F,Conciliacao!BG53,df_extratos!G:G,"DEBITO")</f>
        <v>0</v>
      </c>
      <c r="N53" s="11">
        <f t="shared" si="0"/>
        <v>0</v>
      </c>
      <c r="O53" s="25">
        <f>SUMIFS(df_ajustes_conciliaco!D:D,df_ajustes_conciliaco!C:C,Conciliacao!A53)</f>
        <v>0</v>
      </c>
      <c r="P53" s="22">
        <f t="shared" si="1"/>
        <v>0</v>
      </c>
      <c r="BD53" s="20">
        <v>45709.5</v>
      </c>
      <c r="BE53" s="20">
        <v>45709.125</v>
      </c>
      <c r="BF53" s="20">
        <v>45709.541666666657</v>
      </c>
      <c r="BG53" s="20">
        <v>45709.625</v>
      </c>
    </row>
    <row r="54" spans="1:59" x14ac:dyDescent="0.3">
      <c r="A54" s="5">
        <f t="shared" si="2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3">
        <f>SUMIFS(df_mutuos!I:I,df_mutuos!B:B,Conciliacao!A54)</f>
        <v>0</v>
      </c>
      <c r="F54" s="6">
        <f>SUMIFS(df_bloqueios_judiciais!E:E,df_bloqueios_judiciais!D:D,Conciliacao!A54,df_bloqueios_judiciais!E:E,"&gt;0")</f>
        <v>0</v>
      </c>
      <c r="G54" s="7">
        <f>SUMIFS(df_extratos!I:I,df_extratos!F:F,Conciliacao!BD54,df_extratos!G:G,"CREDITO")+SUMIFS(df_extratos!I:I,df_extratos!F:F,Conciliacao!A54,df_extratos!G:G,"CREDITO")+SUMIFS(df_extratos!I:I,df_extratos!F:F,Conciliacao!BE54,df_extratos!G:G,"CREDITO")+SUMIFS(df_extratos!I:I,df_extratos!F:F,Conciliacao!BF54,df_extratos!G:G,"CREDITO")+SUMIFS(df_extratos!I:I,df_extratos!F:F,Conciliacao!BG54,df_extratos!G:G,"CREDITO")</f>
        <v>0</v>
      </c>
      <c r="H54" s="9">
        <f>G54-SUM(B54:F54)</f>
        <v>0</v>
      </c>
      <c r="I54" s="4">
        <f>SUMIFS(df_blueme_sem_parcelamento!E:E,df_blueme_sem_parcelamento!H:H,Conciliacao!A54)*(-1)</f>
        <v>0</v>
      </c>
      <c r="J54" s="4">
        <f>SUMIFS(df_blueme_com_parcelamento!J:J,df_blueme_com_parcelamento!M:M,Conciliacao!A54)*(-1)</f>
        <v>0</v>
      </c>
      <c r="K54" s="4">
        <f>SUMIFS(df_mutuos!J:J,df_mutuos!B:B,Conciliacao!A54)*(-1)</f>
        <v>0</v>
      </c>
      <c r="L54" s="8">
        <f>SUMIFS(df_bloqueios_judiciais!E:E,df_bloqueios_judiciais!D:D,Conciliacao!A54,df_bloqueios_judiciais!E:E,"&lt;0")</f>
        <v>0</v>
      </c>
      <c r="M54" s="10">
        <f>SUMIFS(df_extratos!I:I,df_extratos!F:F,Conciliacao!BD54,df_extratos!G:G,"DEBITO")+SUMIFS(df_extratos!I:I,df_extratos!F:F,Conciliacao!A54,df_extratos!G:G,"DEBITO")+SUMIFS(df_extratos!I:I,df_extratos!F:F,Conciliacao!BE54,df_extratos!G:G,"DEBITO")+SUMIFS(df_extratos!I:I,df_extratos!F:F,Conciliacao!BF54,df_extratos!G:G,"DEBITO")+SUMIFS(df_extratos!I:I,df_extratos!F:F,Conciliacao!BG54,df_extratos!G:G,"DEBITO")</f>
        <v>0</v>
      </c>
      <c r="N54" s="11">
        <f t="shared" si="0"/>
        <v>0</v>
      </c>
      <c r="O54" s="25">
        <f>SUMIFS(df_ajustes_conciliaco!D:D,df_ajustes_conciliaco!C:C,Conciliacao!A54)</f>
        <v>0</v>
      </c>
      <c r="P54" s="22">
        <f t="shared" si="1"/>
        <v>0</v>
      </c>
      <c r="BD54" s="20">
        <v>45710.5</v>
      </c>
      <c r="BE54" s="20">
        <v>45710.125</v>
      </c>
      <c r="BF54" s="20">
        <v>45710.541666666657</v>
      </c>
      <c r="BG54" s="20">
        <v>45710.625</v>
      </c>
    </row>
    <row r="55" spans="1:59" x14ac:dyDescent="0.3">
      <c r="A55" s="5">
        <f t="shared" si="2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3">
        <f>SUMIFS(df_mutuos!I:I,df_mutuos!B:B,Conciliacao!A55)</f>
        <v>0</v>
      </c>
      <c r="F55" s="6">
        <f>SUMIFS(df_bloqueios_judiciais!E:E,df_bloqueios_judiciais!D:D,Conciliacao!A55,df_bloqueios_judiciais!E:E,"&gt;0")</f>
        <v>0</v>
      </c>
      <c r="G55" s="7">
        <f>SUMIFS(df_extratos!I:I,df_extratos!F:F,Conciliacao!BD55,df_extratos!G:G,"CREDITO")+SUMIFS(df_extratos!I:I,df_extratos!F:F,Conciliacao!A55,df_extratos!G:G,"CREDITO")+SUMIFS(df_extratos!I:I,df_extratos!F:F,Conciliacao!BE55,df_extratos!G:G,"CREDITO")+SUMIFS(df_extratos!I:I,df_extratos!F:F,Conciliacao!BF55,df_extratos!G:G,"CREDITO")+SUMIFS(df_extratos!I:I,df_extratos!F:F,Conciliacao!BG55,df_extratos!G:G,"CREDITO")</f>
        <v>0</v>
      </c>
      <c r="H55" s="9">
        <f>G55-SUM(B55:F55)</f>
        <v>0</v>
      </c>
      <c r="I55" s="4">
        <f>SUMIFS(df_blueme_sem_parcelamento!E:E,df_blueme_sem_parcelamento!H:H,Conciliacao!A55)*(-1)</f>
        <v>0</v>
      </c>
      <c r="J55" s="4">
        <f>SUMIFS(df_blueme_com_parcelamento!J:J,df_blueme_com_parcelamento!M:M,Conciliacao!A55)*(-1)</f>
        <v>0</v>
      </c>
      <c r="K55" s="4">
        <f>SUMIFS(df_mutuos!J:J,df_mutuos!B:B,Conciliacao!A55)*(-1)</f>
        <v>0</v>
      </c>
      <c r="L55" s="8">
        <f>SUMIFS(df_bloqueios_judiciais!E:E,df_bloqueios_judiciais!D:D,Conciliacao!A55,df_bloqueios_judiciais!E:E,"&lt;0")</f>
        <v>0</v>
      </c>
      <c r="M55" s="10">
        <f>SUMIFS(df_extratos!I:I,df_extratos!F:F,Conciliacao!BD55,df_extratos!G:G,"DEBITO")+SUMIFS(df_extratos!I:I,df_extratos!F:F,Conciliacao!A55,df_extratos!G:G,"DEBITO")+SUMIFS(df_extratos!I:I,df_extratos!F:F,Conciliacao!BE55,df_extratos!G:G,"DEBITO")+SUMIFS(df_extratos!I:I,df_extratos!F:F,Conciliacao!BF55,df_extratos!G:G,"DEBITO")+SUMIFS(df_extratos!I:I,df_extratos!F:F,Conciliacao!BG55,df_extratos!G:G,"DEBITO")</f>
        <v>0</v>
      </c>
      <c r="N55" s="11">
        <f t="shared" si="0"/>
        <v>0</v>
      </c>
      <c r="O55" s="25">
        <f>SUMIFS(df_ajustes_conciliaco!D:D,df_ajustes_conciliaco!C:C,Conciliacao!A55)</f>
        <v>0</v>
      </c>
      <c r="P55" s="22">
        <f t="shared" si="1"/>
        <v>0</v>
      </c>
      <c r="BD55" s="20">
        <v>45711.5</v>
      </c>
      <c r="BE55" s="20">
        <v>45711.125</v>
      </c>
      <c r="BF55" s="20">
        <v>45711.541666666657</v>
      </c>
      <c r="BG55" s="20">
        <v>45711.625</v>
      </c>
    </row>
    <row r="56" spans="1:59" x14ac:dyDescent="0.3">
      <c r="A56" s="5">
        <f t="shared" si="2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3">
        <f>SUMIFS(df_mutuos!I:I,df_mutuos!B:B,Conciliacao!A56)</f>
        <v>0</v>
      </c>
      <c r="F56" s="6">
        <f>SUMIFS(df_bloqueios_judiciais!E:E,df_bloqueios_judiciais!D:D,Conciliacao!A56,df_bloqueios_judiciais!E:E,"&gt;0")</f>
        <v>0</v>
      </c>
      <c r="G56" s="7">
        <f>SUMIFS(df_extratos!I:I,df_extratos!F:F,Conciliacao!BD56,df_extratos!G:G,"CREDITO")+SUMIFS(df_extratos!I:I,df_extratos!F:F,Conciliacao!A56,df_extratos!G:G,"CREDITO")+SUMIFS(df_extratos!I:I,df_extratos!F:F,Conciliacao!BE56,df_extratos!G:G,"CREDITO")+SUMIFS(df_extratos!I:I,df_extratos!F:F,Conciliacao!BF56,df_extratos!G:G,"CREDITO")+SUMIFS(df_extratos!I:I,df_extratos!F:F,Conciliacao!BG56,df_extratos!G:G,"CREDITO")</f>
        <v>0</v>
      </c>
      <c r="H56" s="9">
        <f>G56-SUM(B56:F56)</f>
        <v>0</v>
      </c>
      <c r="I56" s="4">
        <f>SUMIFS(df_blueme_sem_parcelamento!E:E,df_blueme_sem_parcelamento!H:H,Conciliacao!A56)*(-1)</f>
        <v>0</v>
      </c>
      <c r="J56" s="4">
        <f>SUMIFS(df_blueme_com_parcelamento!J:J,df_blueme_com_parcelamento!M:M,Conciliacao!A56)*(-1)</f>
        <v>0</v>
      </c>
      <c r="K56" s="4">
        <f>SUMIFS(df_mutuos!J:J,df_mutuos!B:B,Conciliacao!A56)*(-1)</f>
        <v>0</v>
      </c>
      <c r="L56" s="8">
        <f>SUMIFS(df_bloqueios_judiciais!E:E,df_bloqueios_judiciais!D:D,Conciliacao!A56,df_bloqueios_judiciais!E:E,"&lt;0")</f>
        <v>0</v>
      </c>
      <c r="M56" s="10">
        <f>SUMIFS(df_extratos!I:I,df_extratos!F:F,Conciliacao!BD56,df_extratos!G:G,"DEBITO")+SUMIFS(df_extratos!I:I,df_extratos!F:F,Conciliacao!A56,df_extratos!G:G,"DEBITO")+SUMIFS(df_extratos!I:I,df_extratos!F:F,Conciliacao!BE56,df_extratos!G:G,"DEBITO")+SUMIFS(df_extratos!I:I,df_extratos!F:F,Conciliacao!BF56,df_extratos!G:G,"DEBITO")+SUMIFS(df_extratos!I:I,df_extratos!F:F,Conciliacao!BG56,df_extratos!G:G,"DEBITO")</f>
        <v>0</v>
      </c>
      <c r="N56" s="11">
        <f t="shared" si="0"/>
        <v>0</v>
      </c>
      <c r="O56" s="25">
        <f>SUMIFS(df_ajustes_conciliaco!D:D,df_ajustes_conciliaco!C:C,Conciliacao!A56)</f>
        <v>0</v>
      </c>
      <c r="P56" s="22">
        <f t="shared" si="1"/>
        <v>0</v>
      </c>
      <c r="BD56" s="20">
        <v>45712.5</v>
      </c>
      <c r="BE56" s="20">
        <v>45712.125</v>
      </c>
      <c r="BF56" s="20">
        <v>45712.541666666657</v>
      </c>
      <c r="BG56" s="20">
        <v>45712.625</v>
      </c>
    </row>
    <row r="57" spans="1:59" x14ac:dyDescent="0.3">
      <c r="A57" s="5">
        <f t="shared" si="2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3">
        <f>SUMIFS(df_mutuos!I:I,df_mutuos!B:B,Conciliacao!A57)</f>
        <v>0</v>
      </c>
      <c r="F57" s="6">
        <f>SUMIFS(df_bloqueios_judiciais!E:E,df_bloqueios_judiciais!D:D,Conciliacao!A57,df_bloqueios_judiciais!E:E,"&gt;0")</f>
        <v>0</v>
      </c>
      <c r="G57" s="7">
        <f>SUMIFS(df_extratos!I:I,df_extratos!F:F,Conciliacao!BD57,df_extratos!G:G,"CREDITO")+SUMIFS(df_extratos!I:I,df_extratos!F:F,Conciliacao!A57,df_extratos!G:G,"CREDITO")+SUMIFS(df_extratos!I:I,df_extratos!F:F,Conciliacao!BE57,df_extratos!G:G,"CREDITO")+SUMIFS(df_extratos!I:I,df_extratos!F:F,Conciliacao!BF57,df_extratos!G:G,"CREDITO")+SUMIFS(df_extratos!I:I,df_extratos!F:F,Conciliacao!BG57,df_extratos!G:G,"CREDITO")</f>
        <v>0</v>
      </c>
      <c r="H57" s="9">
        <f>G57-SUM(B57:F57)</f>
        <v>0</v>
      </c>
      <c r="I57" s="4">
        <f>SUMIFS(df_blueme_sem_parcelamento!E:E,df_blueme_sem_parcelamento!H:H,Conciliacao!A57)*(-1)</f>
        <v>-69</v>
      </c>
      <c r="J57" s="4">
        <f>SUMIFS(df_blueme_com_parcelamento!J:J,df_blueme_com_parcelamento!M:M,Conciliacao!A57)*(-1)</f>
        <v>0</v>
      </c>
      <c r="K57" s="4">
        <f>SUMIFS(df_mutuos!J:J,df_mutuos!B:B,Conciliacao!A57)*(-1)</f>
        <v>0</v>
      </c>
      <c r="L57" s="8">
        <f>SUMIFS(df_bloqueios_judiciais!E:E,df_bloqueios_judiciais!D:D,Conciliacao!A57,df_bloqueios_judiciais!E:E,"&lt;0")</f>
        <v>0</v>
      </c>
      <c r="M57" s="10">
        <f>SUMIFS(df_extratos!I:I,df_extratos!F:F,Conciliacao!BD57,df_extratos!G:G,"DEBITO")+SUMIFS(df_extratos!I:I,df_extratos!F:F,Conciliacao!A57,df_extratos!G:G,"DEBITO")+SUMIFS(df_extratos!I:I,df_extratos!F:F,Conciliacao!BE57,df_extratos!G:G,"DEBITO")+SUMIFS(df_extratos!I:I,df_extratos!F:F,Conciliacao!BF57,df_extratos!G:G,"DEBITO")+SUMIFS(df_extratos!I:I,df_extratos!F:F,Conciliacao!BG57,df_extratos!G:G,"DEBITO")</f>
        <v>-69</v>
      </c>
      <c r="N57" s="11">
        <f t="shared" si="0"/>
        <v>0</v>
      </c>
      <c r="O57" s="25">
        <f>SUMIFS(df_ajustes_conciliaco!D:D,df_ajustes_conciliaco!C:C,Conciliacao!A57)</f>
        <v>0</v>
      </c>
      <c r="P57" s="22">
        <f t="shared" si="1"/>
        <v>0</v>
      </c>
      <c r="BD57" s="20">
        <v>45713.5</v>
      </c>
      <c r="BE57" s="20">
        <v>45713.125</v>
      </c>
      <c r="BF57" s="20">
        <v>45713.541666666657</v>
      </c>
      <c r="BG57" s="20">
        <v>45713.625</v>
      </c>
    </row>
    <row r="58" spans="1:59" x14ac:dyDescent="0.3">
      <c r="A58" s="5">
        <f t="shared" si="2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1539.26</v>
      </c>
      <c r="E58" s="3">
        <f>SUMIFS(df_mutuos!I:I,df_mutuos!B:B,Conciliacao!A58)</f>
        <v>0</v>
      </c>
      <c r="F58" s="6">
        <f>SUMIFS(df_bloqueios_judiciais!E:E,df_bloqueios_judiciais!D:D,Conciliacao!A58,df_bloqueios_judiciais!E:E,"&gt;0")</f>
        <v>0</v>
      </c>
      <c r="G58" s="7">
        <f>SUMIFS(df_extratos!I:I,df_extratos!F:F,Conciliacao!BD58,df_extratos!G:G,"CREDITO")+SUMIFS(df_extratos!I:I,df_extratos!F:F,Conciliacao!A58,df_extratos!G:G,"CREDITO")+SUMIFS(df_extratos!I:I,df_extratos!F:F,Conciliacao!BE58,df_extratos!G:G,"CREDITO")+SUMIFS(df_extratos!I:I,df_extratos!F:F,Conciliacao!BF58,df_extratos!G:G,"CREDITO")+SUMIFS(df_extratos!I:I,df_extratos!F:F,Conciliacao!BG58,df_extratos!G:G,"CREDITO")</f>
        <v>1539.26</v>
      </c>
      <c r="H58" s="9">
        <f>G58-SUM(B58:F58)</f>
        <v>0</v>
      </c>
      <c r="I58" s="4">
        <f>SUMIFS(df_blueme_sem_parcelamento!E:E,df_blueme_sem_parcelamento!H:H,Conciliacao!A58)*(-1)</f>
        <v>0</v>
      </c>
      <c r="J58" s="4">
        <f>SUMIFS(df_blueme_com_parcelamento!J:J,df_blueme_com_parcelamento!M:M,Conciliacao!A58)*(-1)</f>
        <v>0</v>
      </c>
      <c r="K58" s="4">
        <f>SUMIFS(df_mutuos!J:J,df_mutuos!B:B,Conciliacao!A58)*(-1)</f>
        <v>0</v>
      </c>
      <c r="L58" s="8">
        <f>SUMIFS(df_bloqueios_judiciais!E:E,df_bloqueios_judiciais!D:D,Conciliacao!A58,df_bloqueios_judiciais!E:E,"&lt;0")</f>
        <v>0</v>
      </c>
      <c r="M58" s="10">
        <f>SUMIFS(df_extratos!I:I,df_extratos!F:F,Conciliacao!BD58,df_extratos!G:G,"DEBITO")+SUMIFS(df_extratos!I:I,df_extratos!F:F,Conciliacao!A58,df_extratos!G:G,"DEBITO")+SUMIFS(df_extratos!I:I,df_extratos!F:F,Conciliacao!BE58,df_extratos!G:G,"DEBITO")+SUMIFS(df_extratos!I:I,df_extratos!F:F,Conciliacao!BF58,df_extratos!G:G,"DEBITO")+SUMIFS(df_extratos!I:I,df_extratos!F:F,Conciliacao!BG58,df_extratos!G:G,"DEBITO")</f>
        <v>0</v>
      </c>
      <c r="N58" s="11">
        <f t="shared" si="0"/>
        <v>0</v>
      </c>
      <c r="O58" s="25">
        <f>SUMIFS(df_ajustes_conciliaco!D:D,df_ajustes_conciliaco!C:C,Conciliacao!A58)</f>
        <v>0</v>
      </c>
      <c r="P58" s="22">
        <f t="shared" si="1"/>
        <v>0</v>
      </c>
      <c r="BD58" s="20">
        <v>45714.5</v>
      </c>
      <c r="BE58" s="20">
        <v>45714.125</v>
      </c>
      <c r="BF58" s="20">
        <v>45714.541666666657</v>
      </c>
      <c r="BG58" s="20">
        <v>45714.625</v>
      </c>
    </row>
    <row r="59" spans="1:59" x14ac:dyDescent="0.3">
      <c r="A59" s="5">
        <f t="shared" si="2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3">
        <f>SUMIFS(df_mutuos!I:I,df_mutuos!B:B,Conciliacao!A59)</f>
        <v>0</v>
      </c>
      <c r="F59" s="6">
        <f>SUMIFS(df_bloqueios_judiciais!E:E,df_bloqueios_judiciais!D:D,Conciliacao!A59,df_bloqueios_judiciais!E:E,"&gt;0")</f>
        <v>0</v>
      </c>
      <c r="G59" s="7">
        <f>SUMIFS(df_extratos!I:I,df_extratos!F:F,Conciliacao!BD59,df_extratos!G:G,"CREDITO")+SUMIFS(df_extratos!I:I,df_extratos!F:F,Conciliacao!A59,df_extratos!G:G,"CREDITO")+SUMIFS(df_extratos!I:I,df_extratos!F:F,Conciliacao!BE59,df_extratos!G:G,"CREDITO")+SUMIFS(df_extratos!I:I,df_extratos!F:F,Conciliacao!BF59,df_extratos!G:G,"CREDITO")+SUMIFS(df_extratos!I:I,df_extratos!F:F,Conciliacao!BG59,df_extratos!G:G,"CREDITO")</f>
        <v>0</v>
      </c>
      <c r="H59" s="9">
        <f>G59-SUM(B59:F59)</f>
        <v>0</v>
      </c>
      <c r="I59" s="4">
        <f>SUMIFS(df_blueme_sem_parcelamento!E:E,df_blueme_sem_parcelamento!H:H,Conciliacao!A59)*(-1)</f>
        <v>-1444.15</v>
      </c>
      <c r="J59" s="4">
        <f>SUMIFS(df_blueme_com_parcelamento!J:J,df_blueme_com_parcelamento!M:M,Conciliacao!A59)*(-1)</f>
        <v>0</v>
      </c>
      <c r="K59" s="4">
        <f>SUMIFS(df_mutuos!J:J,df_mutuos!B:B,Conciliacao!A59)*(-1)</f>
        <v>0</v>
      </c>
      <c r="L59" s="8">
        <f>SUMIFS(df_bloqueios_judiciais!E:E,df_bloqueios_judiciais!D:D,Conciliacao!A59,df_bloqueios_judiciais!E:E,"&lt;0")</f>
        <v>0</v>
      </c>
      <c r="M59" s="10">
        <f>SUMIFS(df_extratos!I:I,df_extratos!F:F,Conciliacao!BD59,df_extratos!G:G,"DEBITO")+SUMIFS(df_extratos!I:I,df_extratos!F:F,Conciliacao!A59,df_extratos!G:G,"DEBITO")+SUMIFS(df_extratos!I:I,df_extratos!F:F,Conciliacao!BE59,df_extratos!G:G,"DEBITO")+SUMIFS(df_extratos!I:I,df_extratos!F:F,Conciliacao!BF59,df_extratos!G:G,"DEBITO")+SUMIFS(df_extratos!I:I,df_extratos!F:F,Conciliacao!BG59,df_extratos!G:G,"DEBITO")</f>
        <v>-1444.15</v>
      </c>
      <c r="N59" s="11">
        <f t="shared" si="0"/>
        <v>0</v>
      </c>
      <c r="O59" s="25">
        <f>SUMIFS(df_ajustes_conciliaco!D:D,df_ajustes_conciliaco!C:C,Conciliacao!A59)</f>
        <v>0</v>
      </c>
      <c r="P59" s="22">
        <f t="shared" si="1"/>
        <v>0</v>
      </c>
      <c r="BD59" s="20">
        <v>45715.5</v>
      </c>
      <c r="BE59" s="20">
        <v>45715.125</v>
      </c>
      <c r="BF59" s="20">
        <v>45715.541666666657</v>
      </c>
      <c r="BG59" s="20">
        <v>45715.625</v>
      </c>
    </row>
    <row r="60" spans="1:59" x14ac:dyDescent="0.3">
      <c r="A60" s="5">
        <f t="shared" si="2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3">
        <f>SUMIFS(df_mutuos!I:I,df_mutuos!B:B,Conciliacao!A60)</f>
        <v>0</v>
      </c>
      <c r="F60" s="6">
        <f>SUMIFS(df_bloqueios_judiciais!E:E,df_bloqueios_judiciais!D:D,Conciliacao!A60,df_bloqueios_judiciais!E:E,"&gt;0")</f>
        <v>0</v>
      </c>
      <c r="G60" s="7">
        <f>SUMIFS(df_extratos!I:I,df_extratos!F:F,Conciliacao!BD60,df_extratos!G:G,"CREDITO")+SUMIFS(df_extratos!I:I,df_extratos!F:F,Conciliacao!A60,df_extratos!G:G,"CREDITO")+SUMIFS(df_extratos!I:I,df_extratos!F:F,Conciliacao!BE60,df_extratos!G:G,"CREDITO")+SUMIFS(df_extratos!I:I,df_extratos!F:F,Conciliacao!BF60,df_extratos!G:G,"CREDITO")+SUMIFS(df_extratos!I:I,df_extratos!F:F,Conciliacao!BG60,df_extratos!G:G,"CREDITO")</f>
        <v>0</v>
      </c>
      <c r="H60" s="9">
        <f>G60-SUM(B60:F60)</f>
        <v>0</v>
      </c>
      <c r="I60" s="4">
        <f>SUMIFS(df_blueme_sem_parcelamento!E:E,df_blueme_sem_parcelamento!H:H,Conciliacao!A60)*(-1)</f>
        <v>0</v>
      </c>
      <c r="J60" s="4">
        <f>SUMIFS(df_blueme_com_parcelamento!J:J,df_blueme_com_parcelamento!M:M,Conciliacao!A60)*(-1)</f>
        <v>0</v>
      </c>
      <c r="K60" s="4">
        <f>SUMIFS(df_mutuos!J:J,df_mutuos!B:B,Conciliacao!A60)*(-1)</f>
        <v>0</v>
      </c>
      <c r="L60" s="8">
        <f>SUMIFS(df_bloqueios_judiciais!E:E,df_bloqueios_judiciais!D:D,Conciliacao!A60,df_bloqueios_judiciais!E:E,"&lt;0")</f>
        <v>0</v>
      </c>
      <c r="M60" s="10">
        <f>SUMIFS(df_extratos!I:I,df_extratos!F:F,Conciliacao!BD60,df_extratos!G:G,"DEBITO")+SUMIFS(df_extratos!I:I,df_extratos!F:F,Conciliacao!A60,df_extratos!G:G,"DEBITO")+SUMIFS(df_extratos!I:I,df_extratos!F:F,Conciliacao!BE60,df_extratos!G:G,"DEBITO")+SUMIFS(df_extratos!I:I,df_extratos!F:F,Conciliacao!BF60,df_extratos!G:G,"DEBITO")+SUMIFS(df_extratos!I:I,df_extratos!F:F,Conciliacao!BG60,df_extratos!G:G,"DEBITO")</f>
        <v>0</v>
      </c>
      <c r="N60" s="11">
        <f t="shared" si="0"/>
        <v>0</v>
      </c>
      <c r="O60" s="25">
        <f>SUMIFS(df_ajustes_conciliaco!D:D,df_ajustes_conciliaco!C:C,Conciliacao!A60)</f>
        <v>0</v>
      </c>
      <c r="P60" s="22">
        <f t="shared" si="1"/>
        <v>0</v>
      </c>
      <c r="BD60" s="20">
        <v>45716.5</v>
      </c>
      <c r="BE60" s="20">
        <v>45716.125</v>
      </c>
      <c r="BF60" s="20">
        <v>45716.541666666657</v>
      </c>
      <c r="BG60" s="20">
        <v>45716.625</v>
      </c>
    </row>
    <row r="61" spans="1:59" x14ac:dyDescent="0.3">
      <c r="A61" s="5">
        <f t="shared" si="2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3">
        <f>SUMIFS(df_mutuos!I:I,df_mutuos!B:B,Conciliacao!A61)</f>
        <v>0</v>
      </c>
      <c r="F61" s="6">
        <f>SUMIFS(df_bloqueios_judiciais!E:E,df_bloqueios_judiciais!D:D,Conciliacao!A61,df_bloqueios_judiciais!E:E,"&gt;0")</f>
        <v>0</v>
      </c>
      <c r="G61" s="7">
        <f>SUMIFS(df_extratos!I:I,df_extratos!F:F,Conciliacao!BD61,df_extratos!G:G,"CREDITO")+SUMIFS(df_extratos!I:I,df_extratos!F:F,Conciliacao!A61,df_extratos!G:G,"CREDITO")+SUMIFS(df_extratos!I:I,df_extratos!F:F,Conciliacao!BE61,df_extratos!G:G,"CREDITO")+SUMIFS(df_extratos!I:I,df_extratos!F:F,Conciliacao!BF61,df_extratos!G:G,"CREDITO")+SUMIFS(df_extratos!I:I,df_extratos!F:F,Conciliacao!BG61,df_extratos!G:G,"CREDITO")</f>
        <v>0</v>
      </c>
      <c r="H61" s="9">
        <f>G61-SUM(B61:F61)</f>
        <v>0</v>
      </c>
      <c r="I61" s="4">
        <f>SUMIFS(df_blueme_sem_parcelamento!E:E,df_blueme_sem_parcelamento!H:H,Conciliacao!A61)*(-1)</f>
        <v>0</v>
      </c>
      <c r="J61" s="4">
        <f>SUMIFS(df_blueme_com_parcelamento!J:J,df_blueme_com_parcelamento!M:M,Conciliacao!A61)*(-1)</f>
        <v>0</v>
      </c>
      <c r="K61" s="4">
        <f>SUMIFS(df_mutuos!J:J,df_mutuos!B:B,Conciliacao!A61)*(-1)</f>
        <v>0</v>
      </c>
      <c r="L61" s="8">
        <f>SUMIFS(df_bloqueios_judiciais!E:E,df_bloqueios_judiciais!D:D,Conciliacao!A61,df_bloqueios_judiciais!E:E,"&lt;0")</f>
        <v>0</v>
      </c>
      <c r="M61" s="10">
        <f>SUMIFS(df_extratos!I:I,df_extratos!F:F,Conciliacao!BD61,df_extratos!G:G,"DEBITO")+SUMIFS(df_extratos!I:I,df_extratos!F:F,Conciliacao!A61,df_extratos!G:G,"DEBITO")+SUMIFS(df_extratos!I:I,df_extratos!F:F,Conciliacao!BE61,df_extratos!G:G,"DEBITO")+SUMIFS(df_extratos!I:I,df_extratos!F:F,Conciliacao!BF61,df_extratos!G:G,"DEBITO")+SUMIFS(df_extratos!I:I,df_extratos!F:F,Conciliacao!BG61,df_extratos!G:G,"DEBITO")</f>
        <v>0</v>
      </c>
      <c r="N61" s="11">
        <f t="shared" si="0"/>
        <v>0</v>
      </c>
      <c r="O61" s="25">
        <f>SUMIFS(df_ajustes_conciliaco!D:D,df_ajustes_conciliaco!C:C,Conciliacao!A61)</f>
        <v>0</v>
      </c>
      <c r="P61" s="22">
        <f t="shared" si="1"/>
        <v>0</v>
      </c>
      <c r="BD61" s="20">
        <v>45717.5</v>
      </c>
      <c r="BE61" s="20">
        <v>45717.125</v>
      </c>
      <c r="BF61" s="20">
        <v>45717.541666666657</v>
      </c>
      <c r="BG61" s="20">
        <v>45717.625</v>
      </c>
    </row>
    <row r="62" spans="1:59" x14ac:dyDescent="0.3">
      <c r="A62" s="5">
        <f t="shared" si="2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3">
        <f>SUMIFS(df_mutuos!I:I,df_mutuos!B:B,Conciliacao!A62)</f>
        <v>0</v>
      </c>
      <c r="F62" s="6">
        <f>SUMIFS(df_bloqueios_judiciais!E:E,df_bloqueios_judiciais!D:D,Conciliacao!A62,df_bloqueios_judiciais!E:E,"&gt;0")</f>
        <v>0</v>
      </c>
      <c r="G62" s="7">
        <f>SUMIFS(df_extratos!I:I,df_extratos!F:F,Conciliacao!BD62,df_extratos!G:G,"CREDITO")+SUMIFS(df_extratos!I:I,df_extratos!F:F,Conciliacao!A62,df_extratos!G:G,"CREDITO")+SUMIFS(df_extratos!I:I,df_extratos!F:F,Conciliacao!BE62,df_extratos!G:G,"CREDITO")+SUMIFS(df_extratos!I:I,df_extratos!F:F,Conciliacao!BF62,df_extratos!G:G,"CREDITO")+SUMIFS(df_extratos!I:I,df_extratos!F:F,Conciliacao!BG62,df_extratos!G:G,"CREDITO")</f>
        <v>0</v>
      </c>
      <c r="H62" s="9">
        <f>G62-SUM(B62:F62)</f>
        <v>0</v>
      </c>
      <c r="I62" s="4">
        <f>SUMIFS(df_blueme_sem_parcelamento!E:E,df_blueme_sem_parcelamento!H:H,Conciliacao!A62)*(-1)</f>
        <v>0</v>
      </c>
      <c r="J62" s="4">
        <f>SUMIFS(df_blueme_com_parcelamento!J:J,df_blueme_com_parcelamento!M:M,Conciliacao!A62)*(-1)</f>
        <v>0</v>
      </c>
      <c r="K62" s="4">
        <f>SUMIFS(df_mutuos!J:J,df_mutuos!B:B,Conciliacao!A62)*(-1)</f>
        <v>0</v>
      </c>
      <c r="L62" s="8">
        <f>SUMIFS(df_bloqueios_judiciais!E:E,df_bloqueios_judiciais!D:D,Conciliacao!A62,df_bloqueios_judiciais!E:E,"&lt;0")</f>
        <v>0</v>
      </c>
      <c r="M62" s="10">
        <f>SUMIFS(df_extratos!I:I,df_extratos!F:F,Conciliacao!BD62,df_extratos!G:G,"DEBITO")+SUMIFS(df_extratos!I:I,df_extratos!F:F,Conciliacao!A62,df_extratos!G:G,"DEBITO")+SUMIFS(df_extratos!I:I,df_extratos!F:F,Conciliacao!BE62,df_extratos!G:G,"DEBITO")+SUMIFS(df_extratos!I:I,df_extratos!F:F,Conciliacao!BF62,df_extratos!G:G,"DEBITO")+SUMIFS(df_extratos!I:I,df_extratos!F:F,Conciliacao!BG62,df_extratos!G:G,"DEBITO")</f>
        <v>0</v>
      </c>
      <c r="N62" s="11">
        <f t="shared" si="0"/>
        <v>0</v>
      </c>
      <c r="O62" s="25">
        <f>SUMIFS(df_ajustes_conciliaco!D:D,df_ajustes_conciliaco!C:C,Conciliacao!A62)</f>
        <v>0</v>
      </c>
      <c r="P62" s="22">
        <f t="shared" si="1"/>
        <v>0</v>
      </c>
      <c r="BD62" s="20">
        <v>45718.5</v>
      </c>
      <c r="BE62" s="20">
        <v>45718.125</v>
      </c>
      <c r="BF62" s="20">
        <v>45718.541666666657</v>
      </c>
      <c r="BG62" s="20">
        <v>45718.625</v>
      </c>
    </row>
    <row r="63" spans="1:59" x14ac:dyDescent="0.3">
      <c r="A63" s="5">
        <f t="shared" si="2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3">
        <f>SUMIFS(df_mutuos!I:I,df_mutuos!B:B,Conciliacao!A63)</f>
        <v>0</v>
      </c>
      <c r="F63" s="6">
        <f>SUMIFS(df_bloqueios_judiciais!E:E,df_bloqueios_judiciais!D:D,Conciliacao!A63,df_bloqueios_judiciais!E:E,"&gt;0")</f>
        <v>0</v>
      </c>
      <c r="G63" s="7">
        <f>SUMIFS(df_extratos!I:I,df_extratos!F:F,Conciliacao!BD63,df_extratos!G:G,"CREDITO")+SUMIFS(df_extratos!I:I,df_extratos!F:F,Conciliacao!A63,df_extratos!G:G,"CREDITO")+SUMIFS(df_extratos!I:I,df_extratos!F:F,Conciliacao!BE63,df_extratos!G:G,"CREDITO")+SUMIFS(df_extratos!I:I,df_extratos!F:F,Conciliacao!BF63,df_extratos!G:G,"CREDITO")+SUMIFS(df_extratos!I:I,df_extratos!F:F,Conciliacao!BG63,df_extratos!G:G,"CREDITO")</f>
        <v>0</v>
      </c>
      <c r="H63" s="9">
        <f>G63-SUM(B63:F63)</f>
        <v>0</v>
      </c>
      <c r="I63" s="4">
        <f>SUMIFS(df_blueme_sem_parcelamento!E:E,df_blueme_sem_parcelamento!H:H,Conciliacao!A63)*(-1)</f>
        <v>0</v>
      </c>
      <c r="J63" s="4">
        <f>SUMIFS(df_blueme_com_parcelamento!J:J,df_blueme_com_parcelamento!M:M,Conciliacao!A63)*(-1)</f>
        <v>0</v>
      </c>
      <c r="K63" s="4">
        <f>SUMIFS(df_mutuos!J:J,df_mutuos!B:B,Conciliacao!A63)*(-1)</f>
        <v>0</v>
      </c>
      <c r="L63" s="8">
        <f>SUMIFS(df_bloqueios_judiciais!E:E,df_bloqueios_judiciais!D:D,Conciliacao!A63,df_bloqueios_judiciais!E:E,"&lt;0")</f>
        <v>0</v>
      </c>
      <c r="M63" s="10">
        <f>SUMIFS(df_extratos!I:I,df_extratos!F:F,Conciliacao!BD63,df_extratos!G:G,"DEBITO")+SUMIFS(df_extratos!I:I,df_extratos!F:F,Conciliacao!A63,df_extratos!G:G,"DEBITO")+SUMIFS(df_extratos!I:I,df_extratos!F:F,Conciliacao!BE63,df_extratos!G:G,"DEBITO")+SUMIFS(df_extratos!I:I,df_extratos!F:F,Conciliacao!BF63,df_extratos!G:G,"DEBITO")+SUMIFS(df_extratos!I:I,df_extratos!F:F,Conciliacao!BG63,df_extratos!G:G,"DEBITO")</f>
        <v>0</v>
      </c>
      <c r="N63" s="11">
        <f t="shared" si="0"/>
        <v>0</v>
      </c>
      <c r="O63" s="25">
        <f>SUMIFS(df_ajustes_conciliaco!D:D,df_ajustes_conciliaco!C:C,Conciliacao!A63)</f>
        <v>0</v>
      </c>
      <c r="P63" s="22">
        <f t="shared" si="1"/>
        <v>0</v>
      </c>
      <c r="BD63" s="20">
        <v>45719.5</v>
      </c>
      <c r="BE63" s="20">
        <v>45719.125</v>
      </c>
      <c r="BF63" s="20">
        <v>45719.541666666657</v>
      </c>
      <c r="BG63" s="20">
        <v>45719.625</v>
      </c>
    </row>
    <row r="64" spans="1:59" x14ac:dyDescent="0.3">
      <c r="A64" s="5">
        <f t="shared" si="2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3">
        <f>SUMIFS(df_mutuos!I:I,df_mutuos!B:B,Conciliacao!A64)</f>
        <v>0</v>
      </c>
      <c r="F64" s="6">
        <f>SUMIFS(df_bloqueios_judiciais!E:E,df_bloqueios_judiciais!D:D,Conciliacao!A64,df_bloqueios_judiciais!E:E,"&gt;0")</f>
        <v>0</v>
      </c>
      <c r="G64" s="7">
        <f>SUMIFS(df_extratos!I:I,df_extratos!F:F,Conciliacao!BD64,df_extratos!G:G,"CREDITO")+SUMIFS(df_extratos!I:I,df_extratos!F:F,Conciliacao!A64,df_extratos!G:G,"CREDITO")+SUMIFS(df_extratos!I:I,df_extratos!F:F,Conciliacao!BE64,df_extratos!G:G,"CREDITO")+SUMIFS(df_extratos!I:I,df_extratos!F:F,Conciliacao!BF64,df_extratos!G:G,"CREDITO")+SUMIFS(df_extratos!I:I,df_extratos!F:F,Conciliacao!BG64,df_extratos!G:G,"CREDITO")</f>
        <v>0</v>
      </c>
      <c r="H64" s="9">
        <f>G64-SUM(B64:F64)</f>
        <v>0</v>
      </c>
      <c r="I64" s="4">
        <f>SUMIFS(df_blueme_sem_parcelamento!E:E,df_blueme_sem_parcelamento!H:H,Conciliacao!A64)*(-1)</f>
        <v>0</v>
      </c>
      <c r="J64" s="4">
        <f>SUMIFS(df_blueme_com_parcelamento!J:J,df_blueme_com_parcelamento!M:M,Conciliacao!A64)*(-1)</f>
        <v>0</v>
      </c>
      <c r="K64" s="4">
        <f>SUMIFS(df_mutuos!J:J,df_mutuos!B:B,Conciliacao!A64)*(-1)</f>
        <v>0</v>
      </c>
      <c r="L64" s="8">
        <f>SUMIFS(df_bloqueios_judiciais!E:E,df_bloqueios_judiciais!D:D,Conciliacao!A64,df_bloqueios_judiciais!E:E,"&lt;0")</f>
        <v>0</v>
      </c>
      <c r="M64" s="10">
        <f>SUMIFS(df_extratos!I:I,df_extratos!F:F,Conciliacao!BD64,df_extratos!G:G,"DEBITO")+SUMIFS(df_extratos!I:I,df_extratos!F:F,Conciliacao!A64,df_extratos!G:G,"DEBITO")+SUMIFS(df_extratos!I:I,df_extratos!F:F,Conciliacao!BE64,df_extratos!G:G,"DEBITO")+SUMIFS(df_extratos!I:I,df_extratos!F:F,Conciliacao!BF64,df_extratos!G:G,"DEBITO")+SUMIFS(df_extratos!I:I,df_extratos!F:F,Conciliacao!BG64,df_extratos!G:G,"DEBITO")</f>
        <v>0</v>
      </c>
      <c r="N64" s="11">
        <f t="shared" si="0"/>
        <v>0</v>
      </c>
      <c r="O64" s="25">
        <f>SUMIFS(df_ajustes_conciliaco!D:D,df_ajustes_conciliaco!C:C,Conciliacao!A64)</f>
        <v>0</v>
      </c>
      <c r="P64" s="22">
        <f t="shared" si="1"/>
        <v>0</v>
      </c>
      <c r="BD64" s="20">
        <v>45720.5</v>
      </c>
      <c r="BE64" s="20">
        <v>45720.125</v>
      </c>
      <c r="BF64" s="20">
        <v>45720.541666666657</v>
      </c>
      <c r="BG64" s="20">
        <v>45720.625</v>
      </c>
    </row>
    <row r="65" spans="1:59" x14ac:dyDescent="0.3">
      <c r="A65" s="5">
        <f t="shared" si="2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3">
        <f>SUMIFS(df_mutuos!I:I,df_mutuos!B:B,Conciliacao!A65)</f>
        <v>0</v>
      </c>
      <c r="F65" s="6">
        <f>SUMIFS(df_bloqueios_judiciais!E:E,df_bloqueios_judiciais!D:D,Conciliacao!A65,df_bloqueios_judiciais!E:E,"&gt;0")</f>
        <v>0</v>
      </c>
      <c r="G65" s="7">
        <f>SUMIFS(df_extratos!I:I,df_extratos!F:F,Conciliacao!BD65,df_extratos!G:G,"CREDITO")+SUMIFS(df_extratos!I:I,df_extratos!F:F,Conciliacao!A65,df_extratos!G:G,"CREDITO")+SUMIFS(df_extratos!I:I,df_extratos!F:F,Conciliacao!BE65,df_extratos!G:G,"CREDITO")+SUMIFS(df_extratos!I:I,df_extratos!F:F,Conciliacao!BF65,df_extratos!G:G,"CREDITO")+SUMIFS(df_extratos!I:I,df_extratos!F:F,Conciliacao!BG65,df_extratos!G:G,"CREDITO")</f>
        <v>0</v>
      </c>
      <c r="H65" s="9">
        <f>G65-SUM(B65:F65)</f>
        <v>0</v>
      </c>
      <c r="I65" s="4">
        <f>SUMIFS(df_blueme_sem_parcelamento!E:E,df_blueme_sem_parcelamento!H:H,Conciliacao!A65)*(-1)</f>
        <v>0</v>
      </c>
      <c r="J65" s="4">
        <f>SUMIFS(df_blueme_com_parcelamento!J:J,df_blueme_com_parcelamento!M:M,Conciliacao!A65)*(-1)</f>
        <v>0</v>
      </c>
      <c r="K65" s="4">
        <f>SUMIFS(df_mutuos!J:J,df_mutuos!B:B,Conciliacao!A65)*(-1)</f>
        <v>0</v>
      </c>
      <c r="L65" s="8">
        <f>SUMIFS(df_bloqueios_judiciais!E:E,df_bloqueios_judiciais!D:D,Conciliacao!A65,df_bloqueios_judiciais!E:E,"&lt;0")</f>
        <v>0</v>
      </c>
      <c r="M65" s="10">
        <f>SUMIFS(df_extratos!I:I,df_extratos!F:F,Conciliacao!BD65,df_extratos!G:G,"DEBITO")+SUMIFS(df_extratos!I:I,df_extratos!F:F,Conciliacao!A65,df_extratos!G:G,"DEBITO")+SUMIFS(df_extratos!I:I,df_extratos!F:F,Conciliacao!BE65,df_extratos!G:G,"DEBITO")+SUMIFS(df_extratos!I:I,df_extratos!F:F,Conciliacao!BF65,df_extratos!G:G,"DEBITO")+SUMIFS(df_extratos!I:I,df_extratos!F:F,Conciliacao!BG65,df_extratos!G:G,"DEBITO")</f>
        <v>0</v>
      </c>
      <c r="N65" s="11">
        <f t="shared" si="0"/>
        <v>0</v>
      </c>
      <c r="O65" s="25">
        <f>SUMIFS(df_ajustes_conciliaco!D:D,df_ajustes_conciliaco!C:C,Conciliacao!A65)</f>
        <v>0</v>
      </c>
      <c r="P65" s="22">
        <f t="shared" si="1"/>
        <v>0</v>
      </c>
      <c r="BD65" s="20">
        <v>45721.5</v>
      </c>
      <c r="BE65" s="20">
        <v>45721.125</v>
      </c>
      <c r="BF65" s="20">
        <v>45721.541666666657</v>
      </c>
      <c r="BG65" s="20">
        <v>45721.625</v>
      </c>
    </row>
    <row r="66" spans="1:59" x14ac:dyDescent="0.3">
      <c r="A66" s="5">
        <f t="shared" si="2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10698.43</v>
      </c>
      <c r="E66" s="3">
        <f>SUMIFS(df_mutuos!I:I,df_mutuos!B:B,Conciliacao!A66)</f>
        <v>0</v>
      </c>
      <c r="F66" s="6">
        <f>SUMIFS(df_bloqueios_judiciais!E:E,df_bloqueios_judiciais!D:D,Conciliacao!A66,df_bloqueios_judiciais!E:E,"&gt;0")</f>
        <v>0</v>
      </c>
      <c r="G66" s="7">
        <f>SUMIFS(df_extratos!I:I,df_extratos!F:F,Conciliacao!BD66,df_extratos!G:G,"CREDITO")+SUMIFS(df_extratos!I:I,df_extratos!F:F,Conciliacao!A66,df_extratos!G:G,"CREDITO")+SUMIFS(df_extratos!I:I,df_extratos!F:F,Conciliacao!BE66,df_extratos!G:G,"CREDITO")+SUMIFS(df_extratos!I:I,df_extratos!F:F,Conciliacao!BF66,df_extratos!G:G,"CREDITO")+SUMIFS(df_extratos!I:I,df_extratos!F:F,Conciliacao!BG66,df_extratos!G:G,"CREDITO")</f>
        <v>10698.43</v>
      </c>
      <c r="H66" s="9">
        <f>G66-SUM(B66:F66)</f>
        <v>0</v>
      </c>
      <c r="I66" s="4">
        <f>SUMIFS(df_blueme_sem_parcelamento!E:E,df_blueme_sem_parcelamento!H:H,Conciliacao!A66)*(-1)</f>
        <v>-2700.43</v>
      </c>
      <c r="J66" s="4">
        <f>SUMIFS(df_blueme_com_parcelamento!J:J,df_blueme_com_parcelamento!M:M,Conciliacao!A66)*(-1)</f>
        <v>0</v>
      </c>
      <c r="K66" s="4">
        <f>SUMIFS(df_mutuos!J:J,df_mutuos!B:B,Conciliacao!A66)*(-1)</f>
        <v>0</v>
      </c>
      <c r="L66" s="8">
        <f>SUMIFS(df_bloqueios_judiciais!E:E,df_bloqueios_judiciais!D:D,Conciliacao!A66,df_bloqueios_judiciais!E:E,"&lt;0")</f>
        <v>0</v>
      </c>
      <c r="M66" s="10">
        <f>SUMIFS(df_extratos!I:I,df_extratos!F:F,Conciliacao!BD66,df_extratos!G:G,"DEBITO")+SUMIFS(df_extratos!I:I,df_extratos!F:F,Conciliacao!A66,df_extratos!G:G,"DEBITO")+SUMIFS(df_extratos!I:I,df_extratos!F:F,Conciliacao!BE66,df_extratos!G:G,"DEBITO")+SUMIFS(df_extratos!I:I,df_extratos!F:F,Conciliacao!BF66,df_extratos!G:G,"DEBITO")+SUMIFS(df_extratos!I:I,df_extratos!F:F,Conciliacao!BG66,df_extratos!G:G,"DEBITO")</f>
        <v>-2700.43</v>
      </c>
      <c r="N66" s="11">
        <f t="shared" ref="N66:N129" si="3">M66-SUM(I66:L66)</f>
        <v>0</v>
      </c>
      <c r="O66" s="25">
        <f>SUMIFS(df_ajustes_conciliaco!D:D,df_ajustes_conciliaco!C:C,Conciliacao!A66)</f>
        <v>0</v>
      </c>
      <c r="P66" s="22">
        <f t="shared" ref="P66:P129" si="4">N66+H66-O66</f>
        <v>0</v>
      </c>
      <c r="BD66" s="20">
        <v>45722.5</v>
      </c>
      <c r="BE66" s="20">
        <v>45722.125</v>
      </c>
      <c r="BF66" s="20">
        <v>45722.541666666657</v>
      </c>
      <c r="BG66" s="20">
        <v>45722.625</v>
      </c>
    </row>
    <row r="67" spans="1:59" x14ac:dyDescent="0.3">
      <c r="A67" s="5">
        <f t="shared" ref="A67:A130" si="5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220</v>
      </c>
      <c r="E67" s="3">
        <f>SUMIFS(df_mutuos!I:I,df_mutuos!B:B,Conciliacao!A67)</f>
        <v>0</v>
      </c>
      <c r="F67" s="6">
        <f>SUMIFS(df_bloqueios_judiciais!E:E,df_bloqueios_judiciais!D:D,Conciliacao!A67,df_bloqueios_judiciais!E:E,"&gt;0")</f>
        <v>0</v>
      </c>
      <c r="G67" s="7">
        <f>SUMIFS(df_extratos!I:I,df_extratos!F:F,Conciliacao!BD67,df_extratos!G:G,"CREDITO")+SUMIFS(df_extratos!I:I,df_extratos!F:F,Conciliacao!A67,df_extratos!G:G,"CREDITO")+SUMIFS(df_extratos!I:I,df_extratos!F:F,Conciliacao!BE67,df_extratos!G:G,"CREDITO")+SUMIFS(df_extratos!I:I,df_extratos!F:F,Conciliacao!BF67,df_extratos!G:G,"CREDITO")+SUMIFS(df_extratos!I:I,df_extratos!F:F,Conciliacao!BG67,df_extratos!G:G,"CREDITO")</f>
        <v>220</v>
      </c>
      <c r="H67" s="9">
        <f>G67-SUM(B67:F67)</f>
        <v>0</v>
      </c>
      <c r="I67" s="4">
        <f>SUMIFS(df_blueme_sem_parcelamento!E:E,df_blueme_sem_parcelamento!H:H,Conciliacao!A67)*(-1)</f>
        <v>0</v>
      </c>
      <c r="J67" s="4">
        <f>SUMIFS(df_blueme_com_parcelamento!J:J,df_blueme_com_parcelamento!M:M,Conciliacao!A67)*(-1)</f>
        <v>0</v>
      </c>
      <c r="K67" s="4">
        <f>SUMIFS(df_mutuos!J:J,df_mutuos!B:B,Conciliacao!A67)*(-1)</f>
        <v>0</v>
      </c>
      <c r="L67" s="8">
        <f>SUMIFS(df_bloqueios_judiciais!E:E,df_bloqueios_judiciais!D:D,Conciliacao!A67,df_bloqueios_judiciais!E:E,"&lt;0")</f>
        <v>0</v>
      </c>
      <c r="M67" s="10">
        <f>SUMIFS(df_extratos!I:I,df_extratos!F:F,Conciliacao!BD67,df_extratos!G:G,"DEBITO")+SUMIFS(df_extratos!I:I,df_extratos!F:F,Conciliacao!A67,df_extratos!G:G,"DEBITO")+SUMIFS(df_extratos!I:I,df_extratos!F:F,Conciliacao!BE67,df_extratos!G:G,"DEBITO")+SUMIFS(df_extratos!I:I,df_extratos!F:F,Conciliacao!BF67,df_extratos!G:G,"DEBITO")+SUMIFS(df_extratos!I:I,df_extratos!F:F,Conciliacao!BG67,df_extratos!G:G,"DEBITO")</f>
        <v>0</v>
      </c>
      <c r="N67" s="11">
        <f t="shared" si="3"/>
        <v>0</v>
      </c>
      <c r="O67" s="25">
        <f>SUMIFS(df_ajustes_conciliaco!D:D,df_ajustes_conciliaco!C:C,Conciliacao!A67)</f>
        <v>0</v>
      </c>
      <c r="P67" s="22">
        <f t="shared" si="4"/>
        <v>0</v>
      </c>
      <c r="BD67" s="20">
        <v>45723.5</v>
      </c>
      <c r="BE67" s="20">
        <v>45723.125</v>
      </c>
      <c r="BF67" s="20">
        <v>45723.541666666657</v>
      </c>
      <c r="BG67" s="20">
        <v>45723.625</v>
      </c>
    </row>
    <row r="68" spans="1:59" x14ac:dyDescent="0.3">
      <c r="A68" s="5">
        <f t="shared" si="5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3">
        <f>SUMIFS(df_mutuos!I:I,df_mutuos!B:B,Conciliacao!A68)</f>
        <v>0</v>
      </c>
      <c r="F68" s="6">
        <f>SUMIFS(df_bloqueios_judiciais!E:E,df_bloqueios_judiciais!D:D,Conciliacao!A68,df_bloqueios_judiciais!E:E,"&gt;0")</f>
        <v>0</v>
      </c>
      <c r="G68" s="7">
        <f>SUMIFS(df_extratos!I:I,df_extratos!F:F,Conciliacao!BD68,df_extratos!G:G,"CREDITO")+SUMIFS(df_extratos!I:I,df_extratos!F:F,Conciliacao!A68,df_extratos!G:G,"CREDITO")+SUMIFS(df_extratos!I:I,df_extratos!F:F,Conciliacao!BE68,df_extratos!G:G,"CREDITO")+SUMIFS(df_extratos!I:I,df_extratos!F:F,Conciliacao!BF68,df_extratos!G:G,"CREDITO")+SUMIFS(df_extratos!I:I,df_extratos!F:F,Conciliacao!BG68,df_extratos!G:G,"CREDITO")</f>
        <v>0</v>
      </c>
      <c r="H68" s="9">
        <f>G68-SUM(B68:F68)</f>
        <v>0</v>
      </c>
      <c r="I68" s="4">
        <f>SUMIFS(df_blueme_sem_parcelamento!E:E,df_blueme_sem_parcelamento!H:H,Conciliacao!A68)*(-1)</f>
        <v>0</v>
      </c>
      <c r="J68" s="4">
        <f>SUMIFS(df_blueme_com_parcelamento!J:J,df_blueme_com_parcelamento!M:M,Conciliacao!A68)*(-1)</f>
        <v>0</v>
      </c>
      <c r="K68" s="4">
        <f>SUMIFS(df_mutuos!J:J,df_mutuos!B:B,Conciliacao!A68)*(-1)</f>
        <v>0</v>
      </c>
      <c r="L68" s="8">
        <f>SUMIFS(df_bloqueios_judiciais!E:E,df_bloqueios_judiciais!D:D,Conciliacao!A68,df_bloqueios_judiciais!E:E,"&lt;0")</f>
        <v>0</v>
      </c>
      <c r="M68" s="10">
        <f>SUMIFS(df_extratos!I:I,df_extratos!F:F,Conciliacao!BD68,df_extratos!G:G,"DEBITO")+SUMIFS(df_extratos!I:I,df_extratos!F:F,Conciliacao!A68,df_extratos!G:G,"DEBITO")+SUMIFS(df_extratos!I:I,df_extratos!F:F,Conciliacao!BE68,df_extratos!G:G,"DEBITO")+SUMIFS(df_extratos!I:I,df_extratos!F:F,Conciliacao!BF68,df_extratos!G:G,"DEBITO")+SUMIFS(df_extratos!I:I,df_extratos!F:F,Conciliacao!BG68,df_extratos!G:G,"DEBITO")</f>
        <v>0</v>
      </c>
      <c r="N68" s="11">
        <f t="shared" si="3"/>
        <v>0</v>
      </c>
      <c r="O68" s="25">
        <f>SUMIFS(df_ajustes_conciliaco!D:D,df_ajustes_conciliaco!C:C,Conciliacao!A68)</f>
        <v>0</v>
      </c>
      <c r="P68" s="22">
        <f t="shared" si="4"/>
        <v>0</v>
      </c>
      <c r="BD68" s="20">
        <v>45724.5</v>
      </c>
      <c r="BE68" s="20">
        <v>45724.125</v>
      </c>
      <c r="BF68" s="20">
        <v>45724.541666666657</v>
      </c>
      <c r="BG68" s="20">
        <v>45724.625</v>
      </c>
    </row>
    <row r="69" spans="1:59" x14ac:dyDescent="0.3">
      <c r="A69" s="5">
        <f t="shared" si="5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3">
        <f>SUMIFS(df_mutuos!I:I,df_mutuos!B:B,Conciliacao!A69)</f>
        <v>0</v>
      </c>
      <c r="F69" s="6">
        <f>SUMIFS(df_bloqueios_judiciais!E:E,df_bloqueios_judiciais!D:D,Conciliacao!A69,df_bloqueios_judiciais!E:E,"&gt;0")</f>
        <v>0</v>
      </c>
      <c r="G69" s="7">
        <f>SUMIFS(df_extratos!I:I,df_extratos!F:F,Conciliacao!BD69,df_extratos!G:G,"CREDITO")+SUMIFS(df_extratos!I:I,df_extratos!F:F,Conciliacao!A69,df_extratos!G:G,"CREDITO")+SUMIFS(df_extratos!I:I,df_extratos!F:F,Conciliacao!BE69,df_extratos!G:G,"CREDITO")+SUMIFS(df_extratos!I:I,df_extratos!F:F,Conciliacao!BF69,df_extratos!G:G,"CREDITO")+SUMIFS(df_extratos!I:I,df_extratos!F:F,Conciliacao!BG69,df_extratos!G:G,"CREDITO")</f>
        <v>0</v>
      </c>
      <c r="H69" s="9">
        <f>G69-SUM(B69:F69)</f>
        <v>0</v>
      </c>
      <c r="I69" s="4">
        <f>SUMIFS(df_blueme_sem_parcelamento!E:E,df_blueme_sem_parcelamento!H:H,Conciliacao!A69)*(-1)</f>
        <v>0</v>
      </c>
      <c r="J69" s="4">
        <f>SUMIFS(df_blueme_com_parcelamento!J:J,df_blueme_com_parcelamento!M:M,Conciliacao!A69)*(-1)</f>
        <v>0</v>
      </c>
      <c r="K69" s="4">
        <f>SUMIFS(df_mutuos!J:J,df_mutuos!B:B,Conciliacao!A69)*(-1)</f>
        <v>0</v>
      </c>
      <c r="L69" s="8">
        <f>SUMIFS(df_bloqueios_judiciais!E:E,df_bloqueios_judiciais!D:D,Conciliacao!A69,df_bloqueios_judiciais!E:E,"&lt;0")</f>
        <v>0</v>
      </c>
      <c r="M69" s="10">
        <f>SUMIFS(df_extratos!I:I,df_extratos!F:F,Conciliacao!BD69,df_extratos!G:G,"DEBITO")+SUMIFS(df_extratos!I:I,df_extratos!F:F,Conciliacao!A69,df_extratos!G:G,"DEBITO")+SUMIFS(df_extratos!I:I,df_extratos!F:F,Conciliacao!BE69,df_extratos!G:G,"DEBITO")+SUMIFS(df_extratos!I:I,df_extratos!F:F,Conciliacao!BF69,df_extratos!G:G,"DEBITO")+SUMIFS(df_extratos!I:I,df_extratos!F:F,Conciliacao!BG69,df_extratos!G:G,"DEBITO")</f>
        <v>0</v>
      </c>
      <c r="N69" s="11">
        <f t="shared" si="3"/>
        <v>0</v>
      </c>
      <c r="O69" s="25">
        <f>SUMIFS(df_ajustes_conciliaco!D:D,df_ajustes_conciliaco!C:C,Conciliacao!A69)</f>
        <v>0</v>
      </c>
      <c r="P69" s="22">
        <f t="shared" si="4"/>
        <v>0</v>
      </c>
      <c r="BD69" s="20">
        <v>45725.5</v>
      </c>
      <c r="BE69" s="20">
        <v>45725.125</v>
      </c>
      <c r="BF69" s="20">
        <v>45725.541666666657</v>
      </c>
      <c r="BG69" s="20">
        <v>45725.625</v>
      </c>
    </row>
    <row r="70" spans="1:59" x14ac:dyDescent="0.3">
      <c r="A70" s="5">
        <f t="shared" si="5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3">
        <f>SUMIFS(df_mutuos!I:I,df_mutuos!B:B,Conciliacao!A70)</f>
        <v>0</v>
      </c>
      <c r="F70" s="6">
        <f>SUMIFS(df_bloqueios_judiciais!E:E,df_bloqueios_judiciais!D:D,Conciliacao!A70,df_bloqueios_judiciais!E:E,"&gt;0")</f>
        <v>0</v>
      </c>
      <c r="G70" s="7">
        <f>SUMIFS(df_extratos!I:I,df_extratos!F:F,Conciliacao!BD70,df_extratos!G:G,"CREDITO")+SUMIFS(df_extratos!I:I,df_extratos!F:F,Conciliacao!A70,df_extratos!G:G,"CREDITO")+SUMIFS(df_extratos!I:I,df_extratos!F:F,Conciliacao!BE70,df_extratos!G:G,"CREDITO")+SUMIFS(df_extratos!I:I,df_extratos!F:F,Conciliacao!BF70,df_extratos!G:G,"CREDITO")+SUMIFS(df_extratos!I:I,df_extratos!F:F,Conciliacao!BG70,df_extratos!G:G,"CREDITO")</f>
        <v>0</v>
      </c>
      <c r="H70" s="9">
        <f>G70-SUM(B70:F70)</f>
        <v>0</v>
      </c>
      <c r="I70" s="4">
        <f>SUMIFS(df_blueme_sem_parcelamento!E:E,df_blueme_sem_parcelamento!H:H,Conciliacao!A70)*(-1)</f>
        <v>0</v>
      </c>
      <c r="J70" s="4">
        <f>SUMIFS(df_blueme_com_parcelamento!J:J,df_blueme_com_parcelamento!M:M,Conciliacao!A70)*(-1)</f>
        <v>0</v>
      </c>
      <c r="K70" s="4">
        <f>SUMIFS(df_mutuos!J:J,df_mutuos!B:B,Conciliacao!A70)*(-1)</f>
        <v>0</v>
      </c>
      <c r="L70" s="8">
        <f>SUMIFS(df_bloqueios_judiciais!E:E,df_bloqueios_judiciais!D:D,Conciliacao!A70,df_bloqueios_judiciais!E:E,"&lt;0")</f>
        <v>0</v>
      </c>
      <c r="M70" s="10">
        <f>SUMIFS(df_extratos!I:I,df_extratos!F:F,Conciliacao!BD70,df_extratos!G:G,"DEBITO")+SUMIFS(df_extratos!I:I,df_extratos!F:F,Conciliacao!A70,df_extratos!G:G,"DEBITO")+SUMIFS(df_extratos!I:I,df_extratos!F:F,Conciliacao!BE70,df_extratos!G:G,"DEBITO")+SUMIFS(df_extratos!I:I,df_extratos!F:F,Conciliacao!BF70,df_extratos!G:G,"DEBITO")+SUMIFS(df_extratos!I:I,df_extratos!F:F,Conciliacao!BG70,df_extratos!G:G,"DEBITO")</f>
        <v>0</v>
      </c>
      <c r="N70" s="11">
        <f t="shared" si="3"/>
        <v>0</v>
      </c>
      <c r="O70" s="25">
        <f>SUMIFS(df_ajustes_conciliaco!D:D,df_ajustes_conciliaco!C:C,Conciliacao!A70)</f>
        <v>0</v>
      </c>
      <c r="P70" s="22">
        <f t="shared" si="4"/>
        <v>0</v>
      </c>
      <c r="BD70" s="20">
        <v>45726.5</v>
      </c>
      <c r="BE70" s="20">
        <v>45726.125</v>
      </c>
      <c r="BF70" s="20">
        <v>45726.541666666657</v>
      </c>
      <c r="BG70" s="20">
        <v>45726.625</v>
      </c>
    </row>
    <row r="71" spans="1:59" x14ac:dyDescent="0.3">
      <c r="A71" s="5">
        <f t="shared" si="5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3">
        <f>SUMIFS(df_mutuos!I:I,df_mutuos!B:B,Conciliacao!A71)</f>
        <v>0</v>
      </c>
      <c r="F71" s="6">
        <f>SUMIFS(df_bloqueios_judiciais!E:E,df_bloqueios_judiciais!D:D,Conciliacao!A71,df_bloqueios_judiciais!E:E,"&gt;0")</f>
        <v>0</v>
      </c>
      <c r="G71" s="7">
        <f>SUMIFS(df_extratos!I:I,df_extratos!F:F,Conciliacao!BD71,df_extratos!G:G,"CREDITO")+SUMIFS(df_extratos!I:I,df_extratos!F:F,Conciliacao!A71,df_extratos!G:G,"CREDITO")+SUMIFS(df_extratos!I:I,df_extratos!F:F,Conciliacao!BE71,df_extratos!G:G,"CREDITO")+SUMIFS(df_extratos!I:I,df_extratos!F:F,Conciliacao!BF71,df_extratos!G:G,"CREDITO")+SUMIFS(df_extratos!I:I,df_extratos!F:F,Conciliacao!BG71,df_extratos!G:G,"CREDITO")</f>
        <v>0</v>
      </c>
      <c r="H71" s="9">
        <f>G71-SUM(B71:F71)</f>
        <v>0</v>
      </c>
      <c r="I71" s="4">
        <f>SUMIFS(df_blueme_sem_parcelamento!E:E,df_blueme_sem_parcelamento!H:H,Conciliacao!A71)*(-1)</f>
        <v>0</v>
      </c>
      <c r="J71" s="4">
        <f>SUMIFS(df_blueme_com_parcelamento!J:J,df_blueme_com_parcelamento!M:M,Conciliacao!A71)*(-1)</f>
        <v>0</v>
      </c>
      <c r="K71" s="4">
        <f>SUMIFS(df_mutuos!J:J,df_mutuos!B:B,Conciliacao!A71)*(-1)</f>
        <v>0</v>
      </c>
      <c r="L71" s="8">
        <f>SUMIFS(df_bloqueios_judiciais!E:E,df_bloqueios_judiciais!D:D,Conciliacao!A71,df_bloqueios_judiciais!E:E,"&lt;0")</f>
        <v>0</v>
      </c>
      <c r="M71" s="10">
        <f>SUMIFS(df_extratos!I:I,df_extratos!F:F,Conciliacao!BD71,df_extratos!G:G,"DEBITO")+SUMIFS(df_extratos!I:I,df_extratos!F:F,Conciliacao!A71,df_extratos!G:G,"DEBITO")+SUMIFS(df_extratos!I:I,df_extratos!F:F,Conciliacao!BE71,df_extratos!G:G,"DEBITO")+SUMIFS(df_extratos!I:I,df_extratos!F:F,Conciliacao!BF71,df_extratos!G:G,"DEBITO")+SUMIFS(df_extratos!I:I,df_extratos!F:F,Conciliacao!BG71,df_extratos!G:G,"DEBITO")</f>
        <v>0</v>
      </c>
      <c r="N71" s="11">
        <f t="shared" si="3"/>
        <v>0</v>
      </c>
      <c r="O71" s="25">
        <f>SUMIFS(df_ajustes_conciliaco!D:D,df_ajustes_conciliaco!C:C,Conciliacao!A71)</f>
        <v>0</v>
      </c>
      <c r="P71" s="22">
        <f t="shared" si="4"/>
        <v>0</v>
      </c>
      <c r="BD71" s="20">
        <v>45727.5</v>
      </c>
      <c r="BE71" s="20">
        <v>45727.125</v>
      </c>
      <c r="BF71" s="20">
        <v>45727.541666666657</v>
      </c>
      <c r="BG71" s="20">
        <v>45727.625</v>
      </c>
    </row>
    <row r="72" spans="1:59" x14ac:dyDescent="0.3">
      <c r="A72" s="5">
        <f t="shared" si="5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1539.26</v>
      </c>
      <c r="E72" s="3">
        <f>SUMIFS(df_mutuos!I:I,df_mutuos!B:B,Conciliacao!A72)</f>
        <v>0</v>
      </c>
      <c r="F72" s="6">
        <f>SUMIFS(df_bloqueios_judiciais!E:E,df_bloqueios_judiciais!D:D,Conciliacao!A72,df_bloqueios_judiciais!E:E,"&gt;0")</f>
        <v>0</v>
      </c>
      <c r="G72" s="7">
        <f>SUMIFS(df_extratos!I:I,df_extratos!F:F,Conciliacao!BD72,df_extratos!G:G,"CREDITO")+SUMIFS(df_extratos!I:I,df_extratos!F:F,Conciliacao!A72,df_extratos!G:G,"CREDITO")+SUMIFS(df_extratos!I:I,df_extratos!F:F,Conciliacao!BE72,df_extratos!G:G,"CREDITO")+SUMIFS(df_extratos!I:I,df_extratos!F:F,Conciliacao!BF72,df_extratos!G:G,"CREDITO")+SUMIFS(df_extratos!I:I,df_extratos!F:F,Conciliacao!BG72,df_extratos!G:G,"CREDITO")</f>
        <v>1539.26</v>
      </c>
      <c r="H72" s="9">
        <f>G72-SUM(B72:F72)</f>
        <v>0</v>
      </c>
      <c r="I72" s="4">
        <f>SUMIFS(df_blueme_sem_parcelamento!E:E,df_blueme_sem_parcelamento!H:H,Conciliacao!A72)*(-1)</f>
        <v>-8.5</v>
      </c>
      <c r="J72" s="4">
        <f>SUMIFS(df_blueme_com_parcelamento!J:J,df_blueme_com_parcelamento!M:M,Conciliacao!A72)*(-1)</f>
        <v>0</v>
      </c>
      <c r="K72" s="4">
        <f>SUMIFS(df_mutuos!J:J,df_mutuos!B:B,Conciliacao!A72)*(-1)</f>
        <v>-5000</v>
      </c>
      <c r="L72" s="8">
        <f>SUMIFS(df_bloqueios_judiciais!E:E,df_bloqueios_judiciais!D:D,Conciliacao!A72,df_bloqueios_judiciais!E:E,"&lt;0")</f>
        <v>0</v>
      </c>
      <c r="M72" s="10">
        <f>SUMIFS(df_extratos!I:I,df_extratos!F:F,Conciliacao!BD72,df_extratos!G:G,"DEBITO")+SUMIFS(df_extratos!I:I,df_extratos!F:F,Conciliacao!A72,df_extratos!G:G,"DEBITO")+SUMIFS(df_extratos!I:I,df_extratos!F:F,Conciliacao!BE72,df_extratos!G:G,"DEBITO")+SUMIFS(df_extratos!I:I,df_extratos!F:F,Conciliacao!BF72,df_extratos!G:G,"DEBITO")+SUMIFS(df_extratos!I:I,df_extratos!F:F,Conciliacao!BG72,df_extratos!G:G,"DEBITO")</f>
        <v>-5008.5</v>
      </c>
      <c r="N72" s="11">
        <f t="shared" si="3"/>
        <v>0</v>
      </c>
      <c r="O72" s="25">
        <f>SUMIFS(df_ajustes_conciliaco!D:D,df_ajustes_conciliaco!C:C,Conciliacao!A72)</f>
        <v>0</v>
      </c>
      <c r="P72" s="22">
        <f t="shared" si="4"/>
        <v>0</v>
      </c>
      <c r="BD72" s="20">
        <v>45728.5</v>
      </c>
      <c r="BE72" s="20">
        <v>45728.125</v>
      </c>
      <c r="BF72" s="20">
        <v>45728.541666666657</v>
      </c>
      <c r="BG72" s="20">
        <v>45728.625</v>
      </c>
    </row>
    <row r="73" spans="1:59" x14ac:dyDescent="0.3">
      <c r="A73" s="5">
        <f t="shared" si="5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3">
        <f>SUMIFS(df_mutuos!I:I,df_mutuos!B:B,Conciliacao!A73)</f>
        <v>0</v>
      </c>
      <c r="F73" s="6">
        <f>SUMIFS(df_bloqueios_judiciais!E:E,df_bloqueios_judiciais!D:D,Conciliacao!A73,df_bloqueios_judiciais!E:E,"&gt;0")</f>
        <v>0</v>
      </c>
      <c r="G73" s="7">
        <f>SUMIFS(df_extratos!I:I,df_extratos!F:F,Conciliacao!BD73,df_extratos!G:G,"CREDITO")+SUMIFS(df_extratos!I:I,df_extratos!F:F,Conciliacao!A73,df_extratos!G:G,"CREDITO")+SUMIFS(df_extratos!I:I,df_extratos!F:F,Conciliacao!BE73,df_extratos!G:G,"CREDITO")+SUMIFS(df_extratos!I:I,df_extratos!F:F,Conciliacao!BF73,df_extratos!G:G,"CREDITO")+SUMIFS(df_extratos!I:I,df_extratos!F:F,Conciliacao!BG73,df_extratos!G:G,"CREDITO")</f>
        <v>0</v>
      </c>
      <c r="H73" s="9">
        <f>G73-SUM(B73:F73)</f>
        <v>0</v>
      </c>
      <c r="I73" s="4">
        <f>SUMIFS(df_blueme_sem_parcelamento!E:E,df_blueme_sem_parcelamento!H:H,Conciliacao!A73)*(-1)</f>
        <v>0</v>
      </c>
      <c r="J73" s="4">
        <f>SUMIFS(df_blueme_com_parcelamento!J:J,df_blueme_com_parcelamento!M:M,Conciliacao!A73)*(-1)</f>
        <v>0</v>
      </c>
      <c r="K73" s="4">
        <f>SUMIFS(df_mutuos!J:J,df_mutuos!B:B,Conciliacao!A73)*(-1)</f>
        <v>0</v>
      </c>
      <c r="L73" s="8">
        <f>SUMIFS(df_bloqueios_judiciais!E:E,df_bloqueios_judiciais!D:D,Conciliacao!A73,df_bloqueios_judiciais!E:E,"&lt;0")</f>
        <v>0</v>
      </c>
      <c r="M73" s="10">
        <f>SUMIFS(df_extratos!I:I,df_extratos!F:F,Conciliacao!BD73,df_extratos!G:G,"DEBITO")+SUMIFS(df_extratos!I:I,df_extratos!F:F,Conciliacao!A73,df_extratos!G:G,"DEBITO")+SUMIFS(df_extratos!I:I,df_extratos!F:F,Conciliacao!BE73,df_extratos!G:G,"DEBITO")+SUMIFS(df_extratos!I:I,df_extratos!F:F,Conciliacao!BF73,df_extratos!G:G,"DEBITO")+SUMIFS(df_extratos!I:I,df_extratos!F:F,Conciliacao!BG73,df_extratos!G:G,"DEBITO")</f>
        <v>0</v>
      </c>
      <c r="N73" s="11">
        <f t="shared" si="3"/>
        <v>0</v>
      </c>
      <c r="O73" s="25">
        <f>SUMIFS(df_ajustes_conciliaco!D:D,df_ajustes_conciliaco!C:C,Conciliacao!A73)</f>
        <v>0</v>
      </c>
      <c r="P73" s="22">
        <f t="shared" si="4"/>
        <v>0</v>
      </c>
      <c r="BD73" s="20">
        <v>45729.5</v>
      </c>
      <c r="BE73" s="20">
        <v>45729.125</v>
      </c>
      <c r="BF73" s="20">
        <v>45729.541666666657</v>
      </c>
      <c r="BG73" s="20">
        <v>45729.625</v>
      </c>
    </row>
    <row r="74" spans="1:59" x14ac:dyDescent="0.3">
      <c r="A74" s="5">
        <f t="shared" si="5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3">
        <f>SUMIFS(df_mutuos!I:I,df_mutuos!B:B,Conciliacao!A74)</f>
        <v>0</v>
      </c>
      <c r="F74" s="6">
        <f>SUMIFS(df_bloqueios_judiciais!E:E,df_bloqueios_judiciais!D:D,Conciliacao!A74,df_bloqueios_judiciais!E:E,"&gt;0")</f>
        <v>0</v>
      </c>
      <c r="G74" s="7">
        <f>SUMIFS(df_extratos!I:I,df_extratos!F:F,Conciliacao!BD74,df_extratos!G:G,"CREDITO")+SUMIFS(df_extratos!I:I,df_extratos!F:F,Conciliacao!A74,df_extratos!G:G,"CREDITO")+SUMIFS(df_extratos!I:I,df_extratos!F:F,Conciliacao!BE74,df_extratos!G:G,"CREDITO")+SUMIFS(df_extratos!I:I,df_extratos!F:F,Conciliacao!BF74,df_extratos!G:G,"CREDITO")+SUMIFS(df_extratos!I:I,df_extratos!F:F,Conciliacao!BG74,df_extratos!G:G,"CREDITO")</f>
        <v>0</v>
      </c>
      <c r="H74" s="9">
        <f>G74-SUM(B74:F74)</f>
        <v>0</v>
      </c>
      <c r="I74" s="4">
        <f>SUMIFS(df_blueme_sem_parcelamento!E:E,df_blueme_sem_parcelamento!H:H,Conciliacao!A74)*(-1)</f>
        <v>-1759.26</v>
      </c>
      <c r="J74" s="4">
        <f>SUMIFS(df_blueme_com_parcelamento!J:J,df_blueme_com_parcelamento!M:M,Conciliacao!A74)*(-1)</f>
        <v>0</v>
      </c>
      <c r="K74" s="4">
        <f>SUMIFS(df_mutuos!J:J,df_mutuos!B:B,Conciliacao!A74)*(-1)</f>
        <v>0</v>
      </c>
      <c r="L74" s="8">
        <f>SUMIFS(df_bloqueios_judiciais!E:E,df_bloqueios_judiciais!D:D,Conciliacao!A74,df_bloqueios_judiciais!E:E,"&lt;0")</f>
        <v>0</v>
      </c>
      <c r="M74" s="10">
        <f>SUMIFS(df_extratos!I:I,df_extratos!F:F,Conciliacao!BD74,df_extratos!G:G,"DEBITO")+SUMIFS(df_extratos!I:I,df_extratos!F:F,Conciliacao!A74,df_extratos!G:G,"DEBITO")+SUMIFS(df_extratos!I:I,df_extratos!F:F,Conciliacao!BE74,df_extratos!G:G,"DEBITO")+SUMIFS(df_extratos!I:I,df_extratos!F:F,Conciliacao!BF74,df_extratos!G:G,"DEBITO")+SUMIFS(df_extratos!I:I,df_extratos!F:F,Conciliacao!BG74,df_extratos!G:G,"DEBITO")</f>
        <v>-1759.26</v>
      </c>
      <c r="N74" s="11">
        <f t="shared" si="3"/>
        <v>0</v>
      </c>
      <c r="O74" s="25">
        <f>SUMIFS(df_ajustes_conciliaco!D:D,df_ajustes_conciliaco!C:C,Conciliacao!A74)</f>
        <v>0</v>
      </c>
      <c r="P74" s="22">
        <f t="shared" si="4"/>
        <v>0</v>
      </c>
      <c r="BD74" s="20">
        <v>45730.5</v>
      </c>
      <c r="BE74" s="20">
        <v>45730.125</v>
      </c>
      <c r="BF74" s="20">
        <v>45730.541666666657</v>
      </c>
      <c r="BG74" s="20">
        <v>45730.625</v>
      </c>
    </row>
    <row r="75" spans="1:59" x14ac:dyDescent="0.3">
      <c r="A75" s="5">
        <f t="shared" si="5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3">
        <f>SUMIFS(df_mutuos!I:I,df_mutuos!B:B,Conciliacao!A75)</f>
        <v>0</v>
      </c>
      <c r="F75" s="6">
        <f>SUMIFS(df_bloqueios_judiciais!E:E,df_bloqueios_judiciais!D:D,Conciliacao!A75,df_bloqueios_judiciais!E:E,"&gt;0")</f>
        <v>0</v>
      </c>
      <c r="G75" s="7">
        <f>SUMIFS(df_extratos!I:I,df_extratos!F:F,Conciliacao!BD75,df_extratos!G:G,"CREDITO")+SUMIFS(df_extratos!I:I,df_extratos!F:F,Conciliacao!A75,df_extratos!G:G,"CREDITO")+SUMIFS(df_extratos!I:I,df_extratos!F:F,Conciliacao!BE75,df_extratos!G:G,"CREDITO")+SUMIFS(df_extratos!I:I,df_extratos!F:F,Conciliacao!BF75,df_extratos!G:G,"CREDITO")+SUMIFS(df_extratos!I:I,df_extratos!F:F,Conciliacao!BG75,df_extratos!G:G,"CREDITO")</f>
        <v>0</v>
      </c>
      <c r="H75" s="9">
        <f>G75-SUM(B75:F75)</f>
        <v>0</v>
      </c>
      <c r="I75" s="4">
        <f>SUMIFS(df_blueme_sem_parcelamento!E:E,df_blueme_sem_parcelamento!H:H,Conciliacao!A75)*(-1)</f>
        <v>0</v>
      </c>
      <c r="J75" s="4">
        <f>SUMIFS(df_blueme_com_parcelamento!J:J,df_blueme_com_parcelamento!M:M,Conciliacao!A75)*(-1)</f>
        <v>0</v>
      </c>
      <c r="K75" s="4">
        <f>SUMIFS(df_mutuos!J:J,df_mutuos!B:B,Conciliacao!A75)*(-1)</f>
        <v>0</v>
      </c>
      <c r="L75" s="8">
        <f>SUMIFS(df_bloqueios_judiciais!E:E,df_bloqueios_judiciais!D:D,Conciliacao!A75,df_bloqueios_judiciais!E:E,"&lt;0")</f>
        <v>0</v>
      </c>
      <c r="M75" s="10">
        <f>SUMIFS(df_extratos!I:I,df_extratos!F:F,Conciliacao!BD75,df_extratos!G:G,"DEBITO")+SUMIFS(df_extratos!I:I,df_extratos!F:F,Conciliacao!A75,df_extratos!G:G,"DEBITO")+SUMIFS(df_extratos!I:I,df_extratos!F:F,Conciliacao!BE75,df_extratos!G:G,"DEBITO")+SUMIFS(df_extratos!I:I,df_extratos!F:F,Conciliacao!BF75,df_extratos!G:G,"DEBITO")+SUMIFS(df_extratos!I:I,df_extratos!F:F,Conciliacao!BG75,df_extratos!G:G,"DEBITO")</f>
        <v>0</v>
      </c>
      <c r="N75" s="11">
        <f t="shared" si="3"/>
        <v>0</v>
      </c>
      <c r="O75" s="25">
        <f>SUMIFS(df_ajustes_conciliaco!D:D,df_ajustes_conciliaco!C:C,Conciliacao!A75)</f>
        <v>0</v>
      </c>
      <c r="P75" s="22">
        <f t="shared" si="4"/>
        <v>0</v>
      </c>
      <c r="BD75" s="20">
        <v>45731.5</v>
      </c>
      <c r="BE75" s="20">
        <v>45731.125</v>
      </c>
      <c r="BF75" s="20">
        <v>45731.541666666657</v>
      </c>
      <c r="BG75" s="20">
        <v>45731.625</v>
      </c>
    </row>
    <row r="76" spans="1:59" x14ac:dyDescent="0.3">
      <c r="A76" s="5">
        <f t="shared" si="5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3">
        <f>SUMIFS(df_mutuos!I:I,df_mutuos!B:B,Conciliacao!A76)</f>
        <v>0</v>
      </c>
      <c r="F76" s="6">
        <f>SUMIFS(df_bloqueios_judiciais!E:E,df_bloqueios_judiciais!D:D,Conciliacao!A76,df_bloqueios_judiciais!E:E,"&gt;0")</f>
        <v>0</v>
      </c>
      <c r="G76" s="7">
        <f>SUMIFS(df_extratos!I:I,df_extratos!F:F,Conciliacao!BD76,df_extratos!G:G,"CREDITO")+SUMIFS(df_extratos!I:I,df_extratos!F:F,Conciliacao!A76,df_extratos!G:G,"CREDITO")+SUMIFS(df_extratos!I:I,df_extratos!F:F,Conciliacao!BE76,df_extratos!G:G,"CREDITO")+SUMIFS(df_extratos!I:I,df_extratos!F:F,Conciliacao!BF76,df_extratos!G:G,"CREDITO")+SUMIFS(df_extratos!I:I,df_extratos!F:F,Conciliacao!BG76,df_extratos!G:G,"CREDITO")</f>
        <v>0</v>
      </c>
      <c r="H76" s="9">
        <f>G76-SUM(B76:F76)</f>
        <v>0</v>
      </c>
      <c r="I76" s="4">
        <f>SUMIFS(df_blueme_sem_parcelamento!E:E,df_blueme_sem_parcelamento!H:H,Conciliacao!A76)*(-1)</f>
        <v>0</v>
      </c>
      <c r="J76" s="4">
        <f>SUMIFS(df_blueme_com_parcelamento!J:J,df_blueme_com_parcelamento!M:M,Conciliacao!A76)*(-1)</f>
        <v>0</v>
      </c>
      <c r="K76" s="4">
        <f>SUMIFS(df_mutuos!J:J,df_mutuos!B:B,Conciliacao!A76)*(-1)</f>
        <v>0</v>
      </c>
      <c r="L76" s="8">
        <f>SUMIFS(df_bloqueios_judiciais!E:E,df_bloqueios_judiciais!D:D,Conciliacao!A76,df_bloqueios_judiciais!E:E,"&lt;0")</f>
        <v>0</v>
      </c>
      <c r="M76" s="10">
        <f>SUMIFS(df_extratos!I:I,df_extratos!F:F,Conciliacao!BD76,df_extratos!G:G,"DEBITO")+SUMIFS(df_extratos!I:I,df_extratos!F:F,Conciliacao!A76,df_extratos!G:G,"DEBITO")+SUMIFS(df_extratos!I:I,df_extratos!F:F,Conciliacao!BE76,df_extratos!G:G,"DEBITO")+SUMIFS(df_extratos!I:I,df_extratos!F:F,Conciliacao!BF76,df_extratos!G:G,"DEBITO")+SUMIFS(df_extratos!I:I,df_extratos!F:F,Conciliacao!BG76,df_extratos!G:G,"DEBITO")</f>
        <v>0</v>
      </c>
      <c r="N76" s="11">
        <f t="shared" si="3"/>
        <v>0</v>
      </c>
      <c r="O76" s="25">
        <f>SUMIFS(df_ajustes_conciliaco!D:D,df_ajustes_conciliaco!C:C,Conciliacao!A76)</f>
        <v>0</v>
      </c>
      <c r="P76" s="22">
        <f t="shared" si="4"/>
        <v>0</v>
      </c>
      <c r="BD76" s="20">
        <v>45732.5</v>
      </c>
      <c r="BE76" s="20">
        <v>45732.125</v>
      </c>
      <c r="BF76" s="20">
        <v>45732.541666666657</v>
      </c>
      <c r="BG76" s="20">
        <v>45732.625</v>
      </c>
    </row>
    <row r="77" spans="1:59" x14ac:dyDescent="0.3">
      <c r="A77" s="5">
        <f t="shared" si="5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3">
        <f>SUMIFS(df_mutuos!I:I,df_mutuos!B:B,Conciliacao!A77)</f>
        <v>0</v>
      </c>
      <c r="F77" s="6">
        <f>SUMIFS(df_bloqueios_judiciais!E:E,df_bloqueios_judiciais!D:D,Conciliacao!A77,df_bloqueios_judiciais!E:E,"&gt;0")</f>
        <v>0</v>
      </c>
      <c r="G77" s="7">
        <f>SUMIFS(df_extratos!I:I,df_extratos!F:F,Conciliacao!BD77,df_extratos!G:G,"CREDITO")+SUMIFS(df_extratos!I:I,df_extratos!F:F,Conciliacao!A77,df_extratos!G:G,"CREDITO")+SUMIFS(df_extratos!I:I,df_extratos!F:F,Conciliacao!BE77,df_extratos!G:G,"CREDITO")+SUMIFS(df_extratos!I:I,df_extratos!F:F,Conciliacao!BF77,df_extratos!G:G,"CREDITO")+SUMIFS(df_extratos!I:I,df_extratos!F:F,Conciliacao!BG77,df_extratos!G:G,"CREDITO")</f>
        <v>0</v>
      </c>
      <c r="H77" s="9">
        <f>G77-SUM(B77:F77)</f>
        <v>0</v>
      </c>
      <c r="I77" s="4">
        <f>SUMIFS(df_blueme_sem_parcelamento!E:E,df_blueme_sem_parcelamento!H:H,Conciliacao!A77)*(-1)</f>
        <v>-30</v>
      </c>
      <c r="J77" s="4">
        <f>SUMIFS(df_blueme_com_parcelamento!J:J,df_blueme_com_parcelamento!M:M,Conciliacao!A77)*(-1)</f>
        <v>0</v>
      </c>
      <c r="K77" s="4">
        <f>SUMIFS(df_mutuos!J:J,df_mutuos!B:B,Conciliacao!A77)*(-1)</f>
        <v>0</v>
      </c>
      <c r="L77" s="8">
        <f>SUMIFS(df_bloqueios_judiciais!E:E,df_bloqueios_judiciais!D:D,Conciliacao!A77,df_bloqueios_judiciais!E:E,"&lt;0")</f>
        <v>0</v>
      </c>
      <c r="M77" s="10">
        <f>SUMIFS(df_extratos!I:I,df_extratos!F:F,Conciliacao!BD77,df_extratos!G:G,"DEBITO")+SUMIFS(df_extratos!I:I,df_extratos!F:F,Conciliacao!A77,df_extratos!G:G,"DEBITO")+SUMIFS(df_extratos!I:I,df_extratos!F:F,Conciliacao!BE77,df_extratos!G:G,"DEBITO")+SUMIFS(df_extratos!I:I,df_extratos!F:F,Conciliacao!BF77,df_extratos!G:G,"DEBITO")+SUMIFS(df_extratos!I:I,df_extratos!F:F,Conciliacao!BG77,df_extratos!G:G,"DEBITO")</f>
        <v>-30</v>
      </c>
      <c r="N77" s="11">
        <f t="shared" si="3"/>
        <v>0</v>
      </c>
      <c r="O77" s="25">
        <f>SUMIFS(df_ajustes_conciliaco!D:D,df_ajustes_conciliaco!C:C,Conciliacao!A77)</f>
        <v>0</v>
      </c>
      <c r="P77" s="22">
        <f t="shared" si="4"/>
        <v>0</v>
      </c>
      <c r="BD77" s="20">
        <v>45733.5</v>
      </c>
      <c r="BE77" s="20">
        <v>45733.125</v>
      </c>
      <c r="BF77" s="20">
        <v>45733.541666666657</v>
      </c>
      <c r="BG77" s="20">
        <v>45733.625</v>
      </c>
    </row>
    <row r="78" spans="1:59" x14ac:dyDescent="0.3">
      <c r="A78" s="5">
        <f t="shared" si="5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3">
        <f>SUMIFS(df_mutuos!I:I,df_mutuos!B:B,Conciliacao!A78)</f>
        <v>0</v>
      </c>
      <c r="F78" s="6">
        <f>SUMIFS(df_bloqueios_judiciais!E:E,df_bloqueios_judiciais!D:D,Conciliacao!A78,df_bloqueios_judiciais!E:E,"&gt;0")</f>
        <v>0</v>
      </c>
      <c r="G78" s="7">
        <f>SUMIFS(df_extratos!I:I,df_extratos!F:F,Conciliacao!BD78,df_extratos!G:G,"CREDITO")+SUMIFS(df_extratos!I:I,df_extratos!F:F,Conciliacao!A78,df_extratos!G:G,"CREDITO")+SUMIFS(df_extratos!I:I,df_extratos!F:F,Conciliacao!BE78,df_extratos!G:G,"CREDITO")+SUMIFS(df_extratos!I:I,df_extratos!F:F,Conciliacao!BF78,df_extratos!G:G,"CREDITO")+SUMIFS(df_extratos!I:I,df_extratos!F:F,Conciliacao!BG78,df_extratos!G:G,"CREDITO")</f>
        <v>0</v>
      </c>
      <c r="H78" s="9">
        <f>G78-SUM(B78:F78)</f>
        <v>0</v>
      </c>
      <c r="I78" s="4">
        <f>SUMIFS(df_blueme_sem_parcelamento!E:E,df_blueme_sem_parcelamento!H:H,Conciliacao!A78)*(-1)</f>
        <v>0</v>
      </c>
      <c r="J78" s="4">
        <f>SUMIFS(df_blueme_com_parcelamento!J:J,df_blueme_com_parcelamento!M:M,Conciliacao!A78)*(-1)</f>
        <v>0</v>
      </c>
      <c r="K78" s="4">
        <f>SUMIFS(df_mutuos!J:J,df_mutuos!B:B,Conciliacao!A78)*(-1)</f>
        <v>0</v>
      </c>
      <c r="L78" s="8">
        <f>SUMIFS(df_bloqueios_judiciais!E:E,df_bloqueios_judiciais!D:D,Conciliacao!A78,df_bloqueios_judiciais!E:E,"&lt;0")</f>
        <v>0</v>
      </c>
      <c r="M78" s="10">
        <f>SUMIFS(df_extratos!I:I,df_extratos!F:F,Conciliacao!BD78,df_extratos!G:G,"DEBITO")+SUMIFS(df_extratos!I:I,df_extratos!F:F,Conciliacao!A78,df_extratos!G:G,"DEBITO")+SUMIFS(df_extratos!I:I,df_extratos!F:F,Conciliacao!BE78,df_extratos!G:G,"DEBITO")+SUMIFS(df_extratos!I:I,df_extratos!F:F,Conciliacao!BF78,df_extratos!G:G,"DEBITO")+SUMIFS(df_extratos!I:I,df_extratos!F:F,Conciliacao!BG78,df_extratos!G:G,"DEBITO")</f>
        <v>0</v>
      </c>
      <c r="N78" s="11">
        <f t="shared" si="3"/>
        <v>0</v>
      </c>
      <c r="O78" s="25">
        <f>SUMIFS(df_ajustes_conciliaco!D:D,df_ajustes_conciliaco!C:C,Conciliacao!A78)</f>
        <v>0</v>
      </c>
      <c r="P78" s="22">
        <f t="shared" si="4"/>
        <v>0</v>
      </c>
      <c r="BD78" s="20">
        <v>45734.5</v>
      </c>
      <c r="BE78" s="20">
        <v>45734.125</v>
      </c>
      <c r="BF78" s="20">
        <v>45734.541666666657</v>
      </c>
      <c r="BG78" s="20">
        <v>45734.625</v>
      </c>
    </row>
    <row r="79" spans="1:59" x14ac:dyDescent="0.3">
      <c r="A79" s="5">
        <f t="shared" si="5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3">
        <f>SUMIFS(df_mutuos!I:I,df_mutuos!B:B,Conciliacao!A79)</f>
        <v>0</v>
      </c>
      <c r="F79" s="6">
        <f>SUMIFS(df_bloqueios_judiciais!E:E,df_bloqueios_judiciais!D:D,Conciliacao!A79,df_bloqueios_judiciais!E:E,"&gt;0")</f>
        <v>0</v>
      </c>
      <c r="G79" s="7">
        <f>SUMIFS(df_extratos!I:I,df_extratos!F:F,Conciliacao!BD79,df_extratos!G:G,"CREDITO")+SUMIFS(df_extratos!I:I,df_extratos!F:F,Conciliacao!A79,df_extratos!G:G,"CREDITO")+SUMIFS(df_extratos!I:I,df_extratos!F:F,Conciliacao!BE79,df_extratos!G:G,"CREDITO")+SUMIFS(df_extratos!I:I,df_extratos!F:F,Conciliacao!BF79,df_extratos!G:G,"CREDITO")+SUMIFS(df_extratos!I:I,df_extratos!F:F,Conciliacao!BG79,df_extratos!G:G,"CREDITO")</f>
        <v>0</v>
      </c>
      <c r="H79" s="9">
        <f>G79-SUM(B79:F79)</f>
        <v>0</v>
      </c>
      <c r="I79" s="4">
        <f>SUMIFS(df_blueme_sem_parcelamento!E:E,df_blueme_sem_parcelamento!H:H,Conciliacao!A79)*(-1)</f>
        <v>0</v>
      </c>
      <c r="J79" s="4">
        <f>SUMIFS(df_blueme_com_parcelamento!J:J,df_blueme_com_parcelamento!M:M,Conciliacao!A79)*(-1)</f>
        <v>0</v>
      </c>
      <c r="K79" s="4">
        <f>SUMIFS(df_mutuos!J:J,df_mutuos!B:B,Conciliacao!A79)*(-1)</f>
        <v>0</v>
      </c>
      <c r="L79" s="8">
        <f>SUMIFS(df_bloqueios_judiciais!E:E,df_bloqueios_judiciais!D:D,Conciliacao!A79,df_bloqueios_judiciais!E:E,"&lt;0")</f>
        <v>0</v>
      </c>
      <c r="M79" s="10">
        <f>SUMIFS(df_extratos!I:I,df_extratos!F:F,Conciliacao!BD79,df_extratos!G:G,"DEBITO")+SUMIFS(df_extratos!I:I,df_extratos!F:F,Conciliacao!A79,df_extratos!G:G,"DEBITO")+SUMIFS(df_extratos!I:I,df_extratos!F:F,Conciliacao!BE79,df_extratos!G:G,"DEBITO")+SUMIFS(df_extratos!I:I,df_extratos!F:F,Conciliacao!BF79,df_extratos!G:G,"DEBITO")+SUMIFS(df_extratos!I:I,df_extratos!F:F,Conciliacao!BG79,df_extratos!G:G,"DEBITO")</f>
        <v>0</v>
      </c>
      <c r="N79" s="11">
        <f t="shared" si="3"/>
        <v>0</v>
      </c>
      <c r="O79" s="25">
        <f>SUMIFS(df_ajustes_conciliaco!D:D,df_ajustes_conciliaco!C:C,Conciliacao!A79)</f>
        <v>0</v>
      </c>
      <c r="P79" s="22">
        <f t="shared" si="4"/>
        <v>0</v>
      </c>
      <c r="BD79" s="20">
        <v>45735.5</v>
      </c>
      <c r="BE79" s="20">
        <v>45735.125</v>
      </c>
      <c r="BF79" s="20">
        <v>45735.541666666657</v>
      </c>
      <c r="BG79" s="20">
        <v>45735.625</v>
      </c>
    </row>
    <row r="80" spans="1:59" x14ac:dyDescent="0.3">
      <c r="A80" s="5">
        <f t="shared" si="5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297.01</v>
      </c>
      <c r="E80" s="3">
        <f>SUMIFS(df_mutuos!I:I,df_mutuos!B:B,Conciliacao!A80)</f>
        <v>0</v>
      </c>
      <c r="F80" s="6">
        <f>SUMIFS(df_bloqueios_judiciais!E:E,df_bloqueios_judiciais!D:D,Conciliacao!A80,df_bloqueios_judiciais!E:E,"&gt;0")</f>
        <v>0</v>
      </c>
      <c r="G80" s="7">
        <f>SUMIFS(df_extratos!I:I,df_extratos!F:F,Conciliacao!BD80,df_extratos!G:G,"CREDITO")+SUMIFS(df_extratos!I:I,df_extratos!F:F,Conciliacao!A80,df_extratos!G:G,"CREDITO")+SUMIFS(df_extratos!I:I,df_extratos!F:F,Conciliacao!BE80,df_extratos!G:G,"CREDITO")+SUMIFS(df_extratos!I:I,df_extratos!F:F,Conciliacao!BF80,df_extratos!G:G,"CREDITO")+SUMIFS(df_extratos!I:I,df_extratos!F:F,Conciliacao!BG80,df_extratos!G:G,"CREDITO")</f>
        <v>297.01</v>
      </c>
      <c r="H80" s="9">
        <f>G80-SUM(B80:F80)</f>
        <v>0</v>
      </c>
      <c r="I80" s="4">
        <f>SUMIFS(df_blueme_sem_parcelamento!E:E,df_blueme_sem_parcelamento!H:H,Conciliacao!A80)*(-1)</f>
        <v>-312.71000000000004</v>
      </c>
      <c r="J80" s="4">
        <f>SUMIFS(df_blueme_com_parcelamento!J:J,df_blueme_com_parcelamento!M:M,Conciliacao!A80)*(-1)</f>
        <v>0</v>
      </c>
      <c r="K80" s="4">
        <f>SUMIFS(df_mutuos!J:J,df_mutuos!B:B,Conciliacao!A80)*(-1)</f>
        <v>0</v>
      </c>
      <c r="L80" s="8">
        <f>SUMIFS(df_bloqueios_judiciais!E:E,df_bloqueios_judiciais!D:D,Conciliacao!A80,df_bloqueios_judiciais!E:E,"&lt;0")</f>
        <v>0</v>
      </c>
      <c r="M80" s="10">
        <f>SUMIFS(df_extratos!I:I,df_extratos!F:F,Conciliacao!BD80,df_extratos!G:G,"DEBITO")+SUMIFS(df_extratos!I:I,df_extratos!F:F,Conciliacao!A80,df_extratos!G:G,"DEBITO")+SUMIFS(df_extratos!I:I,df_extratos!F:F,Conciliacao!BE80,df_extratos!G:G,"DEBITO")+SUMIFS(df_extratos!I:I,df_extratos!F:F,Conciliacao!BF80,df_extratos!G:G,"DEBITO")+SUMIFS(df_extratos!I:I,df_extratos!F:F,Conciliacao!BG80,df_extratos!G:G,"DEBITO")</f>
        <v>-312.71000000000004</v>
      </c>
      <c r="N80" s="11">
        <f t="shared" si="3"/>
        <v>0</v>
      </c>
      <c r="O80" s="25">
        <f>SUMIFS(df_ajustes_conciliaco!D:D,df_ajustes_conciliaco!C:C,Conciliacao!A80)</f>
        <v>0</v>
      </c>
      <c r="P80" s="22">
        <f t="shared" si="4"/>
        <v>0</v>
      </c>
      <c r="BD80" s="20">
        <v>45736.5</v>
      </c>
      <c r="BE80" s="20">
        <v>45736.125</v>
      </c>
      <c r="BF80" s="20">
        <v>45736.541666666657</v>
      </c>
      <c r="BG80" s="20">
        <v>45736.625</v>
      </c>
    </row>
    <row r="81" spans="1:59" x14ac:dyDescent="0.3">
      <c r="A81" s="5">
        <f t="shared" si="5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3">
        <f>SUMIFS(df_mutuos!I:I,df_mutuos!B:B,Conciliacao!A81)</f>
        <v>0</v>
      </c>
      <c r="F81" s="6">
        <f>SUMIFS(df_bloqueios_judiciais!E:E,df_bloqueios_judiciais!D:D,Conciliacao!A81,df_bloqueios_judiciais!E:E,"&gt;0")</f>
        <v>0</v>
      </c>
      <c r="G81" s="7">
        <f>SUMIFS(df_extratos!I:I,df_extratos!F:F,Conciliacao!BD81,df_extratos!G:G,"CREDITO")+SUMIFS(df_extratos!I:I,df_extratos!F:F,Conciliacao!A81,df_extratos!G:G,"CREDITO")+SUMIFS(df_extratos!I:I,df_extratos!F:F,Conciliacao!BE81,df_extratos!G:G,"CREDITO")+SUMIFS(df_extratos!I:I,df_extratos!F:F,Conciliacao!BF81,df_extratos!G:G,"CREDITO")+SUMIFS(df_extratos!I:I,df_extratos!F:F,Conciliacao!BG81,df_extratos!G:G,"CREDITO")</f>
        <v>0</v>
      </c>
      <c r="H81" s="9">
        <f>G81-SUM(B81:F81)</f>
        <v>0</v>
      </c>
      <c r="I81" s="4">
        <f>SUMIFS(df_blueme_sem_parcelamento!E:E,df_blueme_sem_parcelamento!H:H,Conciliacao!A81)*(-1)</f>
        <v>0</v>
      </c>
      <c r="J81" s="4">
        <f>SUMIFS(df_blueme_com_parcelamento!J:J,df_blueme_com_parcelamento!M:M,Conciliacao!A81)*(-1)</f>
        <v>0</v>
      </c>
      <c r="K81" s="4">
        <f>SUMIFS(df_mutuos!J:J,df_mutuos!B:B,Conciliacao!A81)*(-1)</f>
        <v>0</v>
      </c>
      <c r="L81" s="8">
        <f>SUMIFS(df_bloqueios_judiciais!E:E,df_bloqueios_judiciais!D:D,Conciliacao!A81,df_bloqueios_judiciais!E:E,"&lt;0")</f>
        <v>0</v>
      </c>
      <c r="M81" s="10">
        <f>SUMIFS(df_extratos!I:I,df_extratos!F:F,Conciliacao!BD81,df_extratos!G:G,"DEBITO")+SUMIFS(df_extratos!I:I,df_extratos!F:F,Conciliacao!A81,df_extratos!G:G,"DEBITO")+SUMIFS(df_extratos!I:I,df_extratos!F:F,Conciliacao!BE81,df_extratos!G:G,"DEBITO")+SUMIFS(df_extratos!I:I,df_extratos!F:F,Conciliacao!BF81,df_extratos!G:G,"DEBITO")+SUMIFS(df_extratos!I:I,df_extratos!F:F,Conciliacao!BG81,df_extratos!G:G,"DEBITO")</f>
        <v>0</v>
      </c>
      <c r="N81" s="11">
        <f t="shared" si="3"/>
        <v>0</v>
      </c>
      <c r="O81" s="25">
        <f>SUMIFS(df_ajustes_conciliaco!D:D,df_ajustes_conciliaco!C:C,Conciliacao!A81)</f>
        <v>0</v>
      </c>
      <c r="P81" s="22">
        <f t="shared" si="4"/>
        <v>0</v>
      </c>
      <c r="BD81" s="20">
        <v>45737.5</v>
      </c>
      <c r="BE81" s="20">
        <v>45737.125</v>
      </c>
      <c r="BF81" s="20">
        <v>45737.541666666657</v>
      </c>
      <c r="BG81" s="20">
        <v>45737.625</v>
      </c>
    </row>
    <row r="82" spans="1:59" x14ac:dyDescent="0.3">
      <c r="A82" s="5">
        <f t="shared" si="5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3">
        <f>SUMIFS(df_mutuos!I:I,df_mutuos!B:B,Conciliacao!A82)</f>
        <v>0</v>
      </c>
      <c r="F82" s="6">
        <f>SUMIFS(df_bloqueios_judiciais!E:E,df_bloqueios_judiciais!D:D,Conciliacao!A82,df_bloqueios_judiciais!E:E,"&gt;0")</f>
        <v>0</v>
      </c>
      <c r="G82" s="7">
        <f>SUMIFS(df_extratos!I:I,df_extratos!F:F,Conciliacao!BD82,df_extratos!G:G,"CREDITO")+SUMIFS(df_extratos!I:I,df_extratos!F:F,Conciliacao!A82,df_extratos!G:G,"CREDITO")+SUMIFS(df_extratos!I:I,df_extratos!F:F,Conciliacao!BE82,df_extratos!G:G,"CREDITO")+SUMIFS(df_extratos!I:I,df_extratos!F:F,Conciliacao!BF82,df_extratos!G:G,"CREDITO")+SUMIFS(df_extratos!I:I,df_extratos!F:F,Conciliacao!BG82,df_extratos!G:G,"CREDITO")</f>
        <v>0</v>
      </c>
      <c r="H82" s="9">
        <f>G82-SUM(B82:F82)</f>
        <v>0</v>
      </c>
      <c r="I82" s="4">
        <f>SUMIFS(df_blueme_sem_parcelamento!E:E,df_blueme_sem_parcelamento!H:H,Conciliacao!A82)*(-1)</f>
        <v>0</v>
      </c>
      <c r="J82" s="4">
        <f>SUMIFS(df_blueme_com_parcelamento!J:J,df_blueme_com_parcelamento!M:M,Conciliacao!A82)*(-1)</f>
        <v>0</v>
      </c>
      <c r="K82" s="4">
        <f>SUMIFS(df_mutuos!J:J,df_mutuos!B:B,Conciliacao!A82)*(-1)</f>
        <v>0</v>
      </c>
      <c r="L82" s="8">
        <f>SUMIFS(df_bloqueios_judiciais!E:E,df_bloqueios_judiciais!D:D,Conciliacao!A82,df_bloqueios_judiciais!E:E,"&lt;0")</f>
        <v>0</v>
      </c>
      <c r="M82" s="10">
        <f>SUMIFS(df_extratos!I:I,df_extratos!F:F,Conciliacao!BD82,df_extratos!G:G,"DEBITO")+SUMIFS(df_extratos!I:I,df_extratos!F:F,Conciliacao!A82,df_extratos!G:G,"DEBITO")+SUMIFS(df_extratos!I:I,df_extratos!F:F,Conciliacao!BE82,df_extratos!G:G,"DEBITO")+SUMIFS(df_extratos!I:I,df_extratos!F:F,Conciliacao!BF82,df_extratos!G:G,"DEBITO")+SUMIFS(df_extratos!I:I,df_extratos!F:F,Conciliacao!BG82,df_extratos!G:G,"DEBITO")</f>
        <v>0</v>
      </c>
      <c r="N82" s="11">
        <f t="shared" si="3"/>
        <v>0</v>
      </c>
      <c r="O82" s="25">
        <f>SUMIFS(df_ajustes_conciliaco!D:D,df_ajustes_conciliaco!C:C,Conciliacao!A82)</f>
        <v>0</v>
      </c>
      <c r="P82" s="22">
        <f t="shared" si="4"/>
        <v>0</v>
      </c>
      <c r="BD82" s="20">
        <v>45738.5</v>
      </c>
      <c r="BE82" s="20">
        <v>45738.125</v>
      </c>
      <c r="BF82" s="20">
        <v>45738.541666666657</v>
      </c>
      <c r="BG82" s="20">
        <v>45738.625</v>
      </c>
    </row>
    <row r="83" spans="1:59" x14ac:dyDescent="0.3">
      <c r="A83" s="5">
        <f t="shared" si="5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3">
        <f>SUMIFS(df_mutuos!I:I,df_mutuos!B:B,Conciliacao!A83)</f>
        <v>0</v>
      </c>
      <c r="F83" s="6">
        <f>SUMIFS(df_bloqueios_judiciais!E:E,df_bloqueios_judiciais!D:D,Conciliacao!A83,df_bloqueios_judiciais!E:E,"&gt;0")</f>
        <v>0</v>
      </c>
      <c r="G83" s="7">
        <f>SUMIFS(df_extratos!I:I,df_extratos!F:F,Conciliacao!BD83,df_extratos!G:G,"CREDITO")+SUMIFS(df_extratos!I:I,df_extratos!F:F,Conciliacao!A83,df_extratos!G:G,"CREDITO")+SUMIFS(df_extratos!I:I,df_extratos!F:F,Conciliacao!BE83,df_extratos!G:G,"CREDITO")+SUMIFS(df_extratos!I:I,df_extratos!F:F,Conciliacao!BF83,df_extratos!G:G,"CREDITO")+SUMIFS(df_extratos!I:I,df_extratos!F:F,Conciliacao!BG83,df_extratos!G:G,"CREDITO")</f>
        <v>0</v>
      </c>
      <c r="H83" s="9">
        <f>G83-SUM(B83:F83)</f>
        <v>0</v>
      </c>
      <c r="I83" s="4">
        <f>SUMIFS(df_blueme_sem_parcelamento!E:E,df_blueme_sem_parcelamento!H:H,Conciliacao!A83)*(-1)</f>
        <v>0</v>
      </c>
      <c r="J83" s="4">
        <f>SUMIFS(df_blueme_com_parcelamento!J:J,df_blueme_com_parcelamento!M:M,Conciliacao!A83)*(-1)</f>
        <v>0</v>
      </c>
      <c r="K83" s="4">
        <f>SUMIFS(df_mutuos!J:J,df_mutuos!B:B,Conciliacao!A83)*(-1)</f>
        <v>0</v>
      </c>
      <c r="L83" s="8">
        <f>SUMIFS(df_bloqueios_judiciais!E:E,df_bloqueios_judiciais!D:D,Conciliacao!A83,df_bloqueios_judiciais!E:E,"&lt;0")</f>
        <v>0</v>
      </c>
      <c r="M83" s="10">
        <f>SUMIFS(df_extratos!I:I,df_extratos!F:F,Conciliacao!BD83,df_extratos!G:G,"DEBITO")+SUMIFS(df_extratos!I:I,df_extratos!F:F,Conciliacao!A83,df_extratos!G:G,"DEBITO")+SUMIFS(df_extratos!I:I,df_extratos!F:F,Conciliacao!BE83,df_extratos!G:G,"DEBITO")+SUMIFS(df_extratos!I:I,df_extratos!F:F,Conciliacao!BF83,df_extratos!G:G,"DEBITO")+SUMIFS(df_extratos!I:I,df_extratos!F:F,Conciliacao!BG83,df_extratos!G:G,"DEBITO")</f>
        <v>0</v>
      </c>
      <c r="N83" s="11">
        <f t="shared" si="3"/>
        <v>0</v>
      </c>
      <c r="O83" s="25">
        <f>SUMIFS(df_ajustes_conciliaco!D:D,df_ajustes_conciliaco!C:C,Conciliacao!A83)</f>
        <v>0</v>
      </c>
      <c r="P83" s="22">
        <f t="shared" si="4"/>
        <v>0</v>
      </c>
      <c r="BD83" s="20">
        <v>45739.5</v>
      </c>
      <c r="BE83" s="20">
        <v>45739.125</v>
      </c>
      <c r="BF83" s="20">
        <v>45739.541666666657</v>
      </c>
      <c r="BG83" s="20">
        <v>45739.625</v>
      </c>
    </row>
    <row r="84" spans="1:59" x14ac:dyDescent="0.3">
      <c r="A84" s="5">
        <f t="shared" si="5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3">
        <f>SUMIFS(df_mutuos!I:I,df_mutuos!B:B,Conciliacao!A84)</f>
        <v>0</v>
      </c>
      <c r="F84" s="6">
        <f>SUMIFS(df_bloqueios_judiciais!E:E,df_bloqueios_judiciais!D:D,Conciliacao!A84,df_bloqueios_judiciais!E:E,"&gt;0")</f>
        <v>0</v>
      </c>
      <c r="G84" s="7">
        <f>SUMIFS(df_extratos!I:I,df_extratos!F:F,Conciliacao!BD84,df_extratos!G:G,"CREDITO")+SUMIFS(df_extratos!I:I,df_extratos!F:F,Conciliacao!A84,df_extratos!G:G,"CREDITO")+SUMIFS(df_extratos!I:I,df_extratos!F:F,Conciliacao!BE84,df_extratos!G:G,"CREDITO")+SUMIFS(df_extratos!I:I,df_extratos!F:F,Conciliacao!BF84,df_extratos!G:G,"CREDITO")+SUMIFS(df_extratos!I:I,df_extratos!F:F,Conciliacao!BG84,df_extratos!G:G,"CREDITO")</f>
        <v>0</v>
      </c>
      <c r="H84" s="9">
        <f>G84-SUM(B84:F84)</f>
        <v>0</v>
      </c>
      <c r="I84" s="4">
        <f>SUMIFS(df_blueme_sem_parcelamento!E:E,df_blueme_sem_parcelamento!H:H,Conciliacao!A84)*(-1)</f>
        <v>0</v>
      </c>
      <c r="J84" s="4">
        <f>SUMIFS(df_blueme_com_parcelamento!J:J,df_blueme_com_parcelamento!M:M,Conciliacao!A84)*(-1)</f>
        <v>0</v>
      </c>
      <c r="K84" s="4">
        <f>SUMIFS(df_mutuos!J:J,df_mutuos!B:B,Conciliacao!A84)*(-1)</f>
        <v>0</v>
      </c>
      <c r="L84" s="8">
        <f>SUMIFS(df_bloqueios_judiciais!E:E,df_bloqueios_judiciais!D:D,Conciliacao!A84,df_bloqueios_judiciais!E:E,"&lt;0")</f>
        <v>0</v>
      </c>
      <c r="M84" s="10">
        <f>SUMIFS(df_extratos!I:I,df_extratos!F:F,Conciliacao!BD84,df_extratos!G:G,"DEBITO")+SUMIFS(df_extratos!I:I,df_extratos!F:F,Conciliacao!A84,df_extratos!G:G,"DEBITO")+SUMIFS(df_extratos!I:I,df_extratos!F:F,Conciliacao!BE84,df_extratos!G:G,"DEBITO")+SUMIFS(df_extratos!I:I,df_extratos!F:F,Conciliacao!BF84,df_extratos!G:G,"DEBITO")+SUMIFS(df_extratos!I:I,df_extratos!F:F,Conciliacao!BG84,df_extratos!G:G,"DEBITO")</f>
        <v>0</v>
      </c>
      <c r="N84" s="11">
        <f t="shared" si="3"/>
        <v>0</v>
      </c>
      <c r="O84" s="25">
        <f>SUMIFS(df_ajustes_conciliaco!D:D,df_ajustes_conciliaco!C:C,Conciliacao!A84)</f>
        <v>0</v>
      </c>
      <c r="P84" s="22">
        <f t="shared" si="4"/>
        <v>0</v>
      </c>
      <c r="BD84" s="20">
        <v>45740.5</v>
      </c>
      <c r="BE84" s="20">
        <v>45740.125</v>
      </c>
      <c r="BF84" s="20">
        <v>45740.541666666657</v>
      </c>
      <c r="BG84" s="20">
        <v>45740.625</v>
      </c>
    </row>
    <row r="85" spans="1:59" x14ac:dyDescent="0.3">
      <c r="A85" s="5">
        <f t="shared" si="5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3">
        <f>SUMIFS(df_mutuos!I:I,df_mutuos!B:B,Conciliacao!A85)</f>
        <v>0</v>
      </c>
      <c r="F85" s="6">
        <f>SUMIFS(df_bloqueios_judiciais!E:E,df_bloqueios_judiciais!D:D,Conciliacao!A85,df_bloqueios_judiciais!E:E,"&gt;0")</f>
        <v>0</v>
      </c>
      <c r="G85" s="7">
        <f>SUMIFS(df_extratos!I:I,df_extratos!F:F,Conciliacao!BD85,df_extratos!G:G,"CREDITO")+SUMIFS(df_extratos!I:I,df_extratos!F:F,Conciliacao!A85,df_extratos!G:G,"CREDITO")+SUMIFS(df_extratos!I:I,df_extratos!F:F,Conciliacao!BE85,df_extratos!G:G,"CREDITO")+SUMIFS(df_extratos!I:I,df_extratos!F:F,Conciliacao!BF85,df_extratos!G:G,"CREDITO")+SUMIFS(df_extratos!I:I,df_extratos!F:F,Conciliacao!BG85,df_extratos!G:G,"CREDITO")</f>
        <v>0</v>
      </c>
      <c r="H85" s="9">
        <f>G85-SUM(B85:F85)</f>
        <v>0</v>
      </c>
      <c r="I85" s="4">
        <f>SUMIFS(df_blueme_sem_parcelamento!E:E,df_blueme_sem_parcelamento!H:H,Conciliacao!A85)*(-1)</f>
        <v>-1101.99</v>
      </c>
      <c r="J85" s="4">
        <f>SUMIFS(df_blueme_com_parcelamento!J:J,df_blueme_com_parcelamento!M:M,Conciliacao!A85)*(-1)</f>
        <v>0</v>
      </c>
      <c r="K85" s="4">
        <f>SUMIFS(df_mutuos!J:J,df_mutuos!B:B,Conciliacao!A85)*(-1)</f>
        <v>0</v>
      </c>
      <c r="L85" s="8">
        <f>SUMIFS(df_bloqueios_judiciais!E:E,df_bloqueios_judiciais!D:D,Conciliacao!A85,df_bloqueios_judiciais!E:E,"&lt;0")</f>
        <v>0</v>
      </c>
      <c r="M85" s="10">
        <f>SUMIFS(df_extratos!I:I,df_extratos!F:F,Conciliacao!BD85,df_extratos!G:G,"DEBITO")+SUMIFS(df_extratos!I:I,df_extratos!F:F,Conciliacao!A85,df_extratos!G:G,"DEBITO")+SUMIFS(df_extratos!I:I,df_extratos!F:F,Conciliacao!BE85,df_extratos!G:G,"DEBITO")+SUMIFS(df_extratos!I:I,df_extratos!F:F,Conciliacao!BF85,df_extratos!G:G,"DEBITO")+SUMIFS(df_extratos!I:I,df_extratos!F:F,Conciliacao!BG85,df_extratos!G:G,"DEBITO")</f>
        <v>-1101.99</v>
      </c>
      <c r="N85" s="11">
        <f t="shared" si="3"/>
        <v>0</v>
      </c>
      <c r="O85" s="25">
        <f>SUMIFS(df_ajustes_conciliaco!D:D,df_ajustes_conciliaco!C:C,Conciliacao!A85)</f>
        <v>0</v>
      </c>
      <c r="P85" s="22">
        <f t="shared" si="4"/>
        <v>0</v>
      </c>
      <c r="BD85" s="20">
        <v>45741.5</v>
      </c>
      <c r="BE85" s="20">
        <v>45741.125</v>
      </c>
      <c r="BF85" s="20">
        <v>45741.541666666657</v>
      </c>
      <c r="BG85" s="20">
        <v>45741.625</v>
      </c>
    </row>
    <row r="86" spans="1:59" x14ac:dyDescent="0.3">
      <c r="A86" s="5">
        <f t="shared" si="5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3">
        <f>SUMIFS(df_mutuos!I:I,df_mutuos!B:B,Conciliacao!A86)</f>
        <v>0</v>
      </c>
      <c r="F86" s="6">
        <f>SUMIFS(df_bloqueios_judiciais!E:E,df_bloqueios_judiciais!D:D,Conciliacao!A86,df_bloqueios_judiciais!E:E,"&gt;0")</f>
        <v>0</v>
      </c>
      <c r="G86" s="7">
        <f>SUMIFS(df_extratos!I:I,df_extratos!F:F,Conciliacao!BD86,df_extratos!G:G,"CREDITO")+SUMIFS(df_extratos!I:I,df_extratos!F:F,Conciliacao!A86,df_extratos!G:G,"CREDITO")+SUMIFS(df_extratos!I:I,df_extratos!F:F,Conciliacao!BE86,df_extratos!G:G,"CREDITO")+SUMIFS(df_extratos!I:I,df_extratos!F:F,Conciliacao!BF86,df_extratos!G:G,"CREDITO")+SUMIFS(df_extratos!I:I,df_extratos!F:F,Conciliacao!BG86,df_extratos!G:G,"CREDITO")</f>
        <v>0</v>
      </c>
      <c r="H86" s="9">
        <f>G86-SUM(B86:F86)</f>
        <v>0</v>
      </c>
      <c r="I86" s="4">
        <f>SUMIFS(df_blueme_sem_parcelamento!E:E,df_blueme_sem_parcelamento!H:H,Conciliacao!A86)*(-1)</f>
        <v>0</v>
      </c>
      <c r="J86" s="4">
        <f>SUMIFS(df_blueme_com_parcelamento!J:J,df_blueme_com_parcelamento!M:M,Conciliacao!A86)*(-1)</f>
        <v>0</v>
      </c>
      <c r="K86" s="4">
        <f>SUMIFS(df_mutuos!J:J,df_mutuos!B:B,Conciliacao!A86)*(-1)</f>
        <v>0</v>
      </c>
      <c r="L86" s="8">
        <f>SUMIFS(df_bloqueios_judiciais!E:E,df_bloqueios_judiciais!D:D,Conciliacao!A86,df_bloqueios_judiciais!E:E,"&lt;0")</f>
        <v>0</v>
      </c>
      <c r="M86" s="10">
        <f>SUMIFS(df_extratos!I:I,df_extratos!F:F,Conciliacao!BD86,df_extratos!G:G,"DEBITO")+SUMIFS(df_extratos!I:I,df_extratos!F:F,Conciliacao!A86,df_extratos!G:G,"DEBITO")+SUMIFS(df_extratos!I:I,df_extratos!F:F,Conciliacao!BE86,df_extratos!G:G,"DEBITO")+SUMIFS(df_extratos!I:I,df_extratos!F:F,Conciliacao!BF86,df_extratos!G:G,"DEBITO")+SUMIFS(df_extratos!I:I,df_extratos!F:F,Conciliacao!BG86,df_extratos!G:G,"DEBITO")</f>
        <v>0</v>
      </c>
      <c r="N86" s="11">
        <f t="shared" si="3"/>
        <v>0</v>
      </c>
      <c r="O86" s="25">
        <f>SUMIFS(df_ajustes_conciliaco!D:D,df_ajustes_conciliaco!C:C,Conciliacao!A86)</f>
        <v>0</v>
      </c>
      <c r="P86" s="22">
        <f t="shared" si="4"/>
        <v>0</v>
      </c>
      <c r="BD86" s="20">
        <v>45742.5</v>
      </c>
      <c r="BE86" s="20">
        <v>45742.125</v>
      </c>
      <c r="BF86" s="20">
        <v>45742.541666666657</v>
      </c>
      <c r="BG86" s="20">
        <v>45742.625</v>
      </c>
    </row>
    <row r="87" spans="1:59" x14ac:dyDescent="0.3">
      <c r="A87" s="5">
        <f t="shared" si="5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3">
        <f>SUMIFS(df_mutuos!I:I,df_mutuos!B:B,Conciliacao!A87)</f>
        <v>0</v>
      </c>
      <c r="F87" s="6">
        <f>SUMIFS(df_bloqueios_judiciais!E:E,df_bloqueios_judiciais!D:D,Conciliacao!A87,df_bloqueios_judiciais!E:E,"&gt;0")</f>
        <v>0</v>
      </c>
      <c r="G87" s="7">
        <f>SUMIFS(df_extratos!I:I,df_extratos!F:F,Conciliacao!BD87,df_extratos!G:G,"CREDITO")+SUMIFS(df_extratos!I:I,df_extratos!F:F,Conciliacao!A87,df_extratos!G:G,"CREDITO")+SUMIFS(df_extratos!I:I,df_extratos!F:F,Conciliacao!BE87,df_extratos!G:G,"CREDITO")+SUMIFS(df_extratos!I:I,df_extratos!F:F,Conciliacao!BF87,df_extratos!G:G,"CREDITO")+SUMIFS(df_extratos!I:I,df_extratos!F:F,Conciliacao!BG87,df_extratos!G:G,"CREDITO")</f>
        <v>0</v>
      </c>
      <c r="H87" s="9">
        <f>G87-SUM(B87:F87)</f>
        <v>0</v>
      </c>
      <c r="I87" s="4">
        <f>SUMIFS(df_blueme_sem_parcelamento!E:E,df_blueme_sem_parcelamento!H:H,Conciliacao!A87)*(-1)</f>
        <v>0</v>
      </c>
      <c r="J87" s="4">
        <f>SUMIFS(df_blueme_com_parcelamento!J:J,df_blueme_com_parcelamento!M:M,Conciliacao!A87)*(-1)</f>
        <v>0</v>
      </c>
      <c r="K87" s="4">
        <f>SUMIFS(df_mutuos!J:J,df_mutuos!B:B,Conciliacao!A87)*(-1)</f>
        <v>0</v>
      </c>
      <c r="L87" s="8">
        <f>SUMIFS(df_bloqueios_judiciais!E:E,df_bloqueios_judiciais!D:D,Conciliacao!A87,df_bloqueios_judiciais!E:E,"&lt;0")</f>
        <v>0</v>
      </c>
      <c r="M87" s="10">
        <f>SUMIFS(df_extratos!I:I,df_extratos!F:F,Conciliacao!BD87,df_extratos!G:G,"DEBITO")+SUMIFS(df_extratos!I:I,df_extratos!F:F,Conciliacao!A87,df_extratos!G:G,"DEBITO")+SUMIFS(df_extratos!I:I,df_extratos!F:F,Conciliacao!BE87,df_extratos!G:G,"DEBITO")+SUMIFS(df_extratos!I:I,df_extratos!F:F,Conciliacao!BF87,df_extratos!G:G,"DEBITO")+SUMIFS(df_extratos!I:I,df_extratos!F:F,Conciliacao!BG87,df_extratos!G:G,"DEBITO")</f>
        <v>0</v>
      </c>
      <c r="N87" s="11">
        <f t="shared" si="3"/>
        <v>0</v>
      </c>
      <c r="O87" s="25">
        <f>SUMIFS(df_ajustes_conciliaco!D:D,df_ajustes_conciliaco!C:C,Conciliacao!A87)</f>
        <v>0</v>
      </c>
      <c r="P87" s="22">
        <f t="shared" si="4"/>
        <v>0</v>
      </c>
      <c r="BD87" s="20">
        <v>45743.5</v>
      </c>
      <c r="BE87" s="20">
        <v>45743.125</v>
      </c>
      <c r="BF87" s="20">
        <v>45743.541666666657</v>
      </c>
      <c r="BG87" s="20">
        <v>45743.625</v>
      </c>
    </row>
    <row r="88" spans="1:59" x14ac:dyDescent="0.3">
      <c r="A88" s="5">
        <f t="shared" si="5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3">
        <f>SUMIFS(df_mutuos!I:I,df_mutuos!B:B,Conciliacao!A88)</f>
        <v>0</v>
      </c>
      <c r="F88" s="6">
        <f>SUMIFS(df_bloqueios_judiciais!E:E,df_bloqueios_judiciais!D:D,Conciliacao!A88,df_bloqueios_judiciais!E:E,"&gt;0")</f>
        <v>0</v>
      </c>
      <c r="G88" s="7">
        <f>SUMIFS(df_extratos!I:I,df_extratos!F:F,Conciliacao!BD88,df_extratos!G:G,"CREDITO")+SUMIFS(df_extratos!I:I,df_extratos!F:F,Conciliacao!A88,df_extratos!G:G,"CREDITO")+SUMIFS(df_extratos!I:I,df_extratos!F:F,Conciliacao!BE88,df_extratos!G:G,"CREDITO")+SUMIFS(df_extratos!I:I,df_extratos!F:F,Conciliacao!BF88,df_extratos!G:G,"CREDITO")+SUMIFS(df_extratos!I:I,df_extratos!F:F,Conciliacao!BG88,df_extratos!G:G,"CREDITO")</f>
        <v>0</v>
      </c>
      <c r="H88" s="9">
        <f>G88-SUM(B88:F88)</f>
        <v>0</v>
      </c>
      <c r="I88" s="4">
        <f>SUMIFS(df_blueme_sem_parcelamento!E:E,df_blueme_sem_parcelamento!H:H,Conciliacao!A88)*(-1)</f>
        <v>0</v>
      </c>
      <c r="J88" s="4">
        <f>SUMIFS(df_blueme_com_parcelamento!J:J,df_blueme_com_parcelamento!M:M,Conciliacao!A88)*(-1)</f>
        <v>0</v>
      </c>
      <c r="K88" s="4">
        <f>SUMIFS(df_mutuos!J:J,df_mutuos!B:B,Conciliacao!A88)*(-1)</f>
        <v>0</v>
      </c>
      <c r="L88" s="8">
        <f>SUMIFS(df_bloqueios_judiciais!E:E,df_bloqueios_judiciais!D:D,Conciliacao!A88,df_bloqueios_judiciais!E:E,"&lt;0")</f>
        <v>0</v>
      </c>
      <c r="M88" s="10">
        <f>SUMIFS(df_extratos!I:I,df_extratos!F:F,Conciliacao!BD88,df_extratos!G:G,"DEBITO")+SUMIFS(df_extratos!I:I,df_extratos!F:F,Conciliacao!A88,df_extratos!G:G,"DEBITO")+SUMIFS(df_extratos!I:I,df_extratos!F:F,Conciliacao!BE88,df_extratos!G:G,"DEBITO")+SUMIFS(df_extratos!I:I,df_extratos!F:F,Conciliacao!BF88,df_extratos!G:G,"DEBITO")+SUMIFS(df_extratos!I:I,df_extratos!F:F,Conciliacao!BG88,df_extratos!G:G,"DEBITO")</f>
        <v>0</v>
      </c>
      <c r="N88" s="11">
        <f t="shared" si="3"/>
        <v>0</v>
      </c>
      <c r="O88" s="25">
        <f>SUMIFS(df_ajustes_conciliaco!D:D,df_ajustes_conciliaco!C:C,Conciliacao!A88)</f>
        <v>0</v>
      </c>
      <c r="P88" s="22">
        <f t="shared" si="4"/>
        <v>0</v>
      </c>
      <c r="BD88" s="20">
        <v>45744.5</v>
      </c>
      <c r="BE88" s="20">
        <v>45744.125</v>
      </c>
      <c r="BF88" s="20">
        <v>45744.541666666657</v>
      </c>
      <c r="BG88" s="20">
        <v>45744.625</v>
      </c>
    </row>
    <row r="89" spans="1:59" x14ac:dyDescent="0.3">
      <c r="A89" s="5">
        <f t="shared" si="5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3">
        <f>SUMIFS(df_mutuos!I:I,df_mutuos!B:B,Conciliacao!A89)</f>
        <v>0</v>
      </c>
      <c r="F89" s="6">
        <f>SUMIFS(df_bloqueios_judiciais!E:E,df_bloqueios_judiciais!D:D,Conciliacao!A89,df_bloqueios_judiciais!E:E,"&gt;0")</f>
        <v>0</v>
      </c>
      <c r="G89" s="7">
        <f>SUMIFS(df_extratos!I:I,df_extratos!F:F,Conciliacao!BD89,df_extratos!G:G,"CREDITO")+SUMIFS(df_extratos!I:I,df_extratos!F:F,Conciliacao!A89,df_extratos!G:G,"CREDITO")+SUMIFS(df_extratos!I:I,df_extratos!F:F,Conciliacao!BE89,df_extratos!G:G,"CREDITO")+SUMIFS(df_extratos!I:I,df_extratos!F:F,Conciliacao!BF89,df_extratos!G:G,"CREDITO")+SUMIFS(df_extratos!I:I,df_extratos!F:F,Conciliacao!BG89,df_extratos!G:G,"CREDITO")</f>
        <v>0</v>
      </c>
      <c r="H89" s="9">
        <f>G89-SUM(B89:F89)</f>
        <v>0</v>
      </c>
      <c r="I89" s="4">
        <f>SUMIFS(df_blueme_sem_parcelamento!E:E,df_blueme_sem_parcelamento!H:H,Conciliacao!A89)*(-1)</f>
        <v>0</v>
      </c>
      <c r="J89" s="4">
        <f>SUMIFS(df_blueme_com_parcelamento!J:J,df_blueme_com_parcelamento!M:M,Conciliacao!A89)*(-1)</f>
        <v>0</v>
      </c>
      <c r="K89" s="4">
        <f>SUMIFS(df_mutuos!J:J,df_mutuos!B:B,Conciliacao!A89)*(-1)</f>
        <v>0</v>
      </c>
      <c r="L89" s="8">
        <f>SUMIFS(df_bloqueios_judiciais!E:E,df_bloqueios_judiciais!D:D,Conciliacao!A89,df_bloqueios_judiciais!E:E,"&lt;0")</f>
        <v>0</v>
      </c>
      <c r="M89" s="10">
        <f>SUMIFS(df_extratos!I:I,df_extratos!F:F,Conciliacao!BD89,df_extratos!G:G,"DEBITO")+SUMIFS(df_extratos!I:I,df_extratos!F:F,Conciliacao!A89,df_extratos!G:G,"DEBITO")+SUMIFS(df_extratos!I:I,df_extratos!F:F,Conciliacao!BE89,df_extratos!G:G,"DEBITO")+SUMIFS(df_extratos!I:I,df_extratos!F:F,Conciliacao!BF89,df_extratos!G:G,"DEBITO")+SUMIFS(df_extratos!I:I,df_extratos!F:F,Conciliacao!BG89,df_extratos!G:G,"DEBITO")</f>
        <v>0</v>
      </c>
      <c r="N89" s="11">
        <f t="shared" si="3"/>
        <v>0</v>
      </c>
      <c r="O89" s="25">
        <f>SUMIFS(df_ajustes_conciliaco!D:D,df_ajustes_conciliaco!C:C,Conciliacao!A89)</f>
        <v>0</v>
      </c>
      <c r="P89" s="22">
        <f t="shared" si="4"/>
        <v>0</v>
      </c>
      <c r="BD89" s="20">
        <v>45745.5</v>
      </c>
      <c r="BE89" s="20">
        <v>45745.125</v>
      </c>
      <c r="BF89" s="20">
        <v>45745.541666666657</v>
      </c>
      <c r="BG89" s="20">
        <v>45745.625</v>
      </c>
    </row>
    <row r="90" spans="1:59" x14ac:dyDescent="0.3">
      <c r="A90" s="5">
        <f t="shared" si="5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3">
        <f>SUMIFS(df_mutuos!I:I,df_mutuos!B:B,Conciliacao!A90)</f>
        <v>0</v>
      </c>
      <c r="F90" s="6">
        <f>SUMIFS(df_bloqueios_judiciais!E:E,df_bloqueios_judiciais!D:D,Conciliacao!A90,df_bloqueios_judiciais!E:E,"&gt;0")</f>
        <v>0</v>
      </c>
      <c r="G90" s="7">
        <f>SUMIFS(df_extratos!I:I,df_extratos!F:F,Conciliacao!BD90,df_extratos!G:G,"CREDITO")+SUMIFS(df_extratos!I:I,df_extratos!F:F,Conciliacao!A90,df_extratos!G:G,"CREDITO")+SUMIFS(df_extratos!I:I,df_extratos!F:F,Conciliacao!BE90,df_extratos!G:G,"CREDITO")+SUMIFS(df_extratos!I:I,df_extratos!F:F,Conciliacao!BF90,df_extratos!G:G,"CREDITO")+SUMIFS(df_extratos!I:I,df_extratos!F:F,Conciliacao!BG90,df_extratos!G:G,"CREDITO")</f>
        <v>0</v>
      </c>
      <c r="H90" s="9">
        <f>G90-SUM(B90:F90)</f>
        <v>0</v>
      </c>
      <c r="I90" s="4">
        <f>SUMIFS(df_blueme_sem_parcelamento!E:E,df_blueme_sem_parcelamento!H:H,Conciliacao!A90)*(-1)</f>
        <v>0</v>
      </c>
      <c r="J90" s="4">
        <f>SUMIFS(df_blueme_com_parcelamento!J:J,df_blueme_com_parcelamento!M:M,Conciliacao!A90)*(-1)</f>
        <v>0</v>
      </c>
      <c r="K90" s="4">
        <f>SUMIFS(df_mutuos!J:J,df_mutuos!B:B,Conciliacao!A90)*(-1)</f>
        <v>0</v>
      </c>
      <c r="L90" s="8">
        <f>SUMIFS(df_bloqueios_judiciais!E:E,df_bloqueios_judiciais!D:D,Conciliacao!A90,df_bloqueios_judiciais!E:E,"&lt;0")</f>
        <v>0</v>
      </c>
      <c r="M90" s="10">
        <f>SUMIFS(df_extratos!I:I,df_extratos!F:F,Conciliacao!BD90,df_extratos!G:G,"DEBITO")+SUMIFS(df_extratos!I:I,df_extratos!F:F,Conciliacao!A90,df_extratos!G:G,"DEBITO")+SUMIFS(df_extratos!I:I,df_extratos!F:F,Conciliacao!BE90,df_extratos!G:G,"DEBITO")+SUMIFS(df_extratos!I:I,df_extratos!F:F,Conciliacao!BF90,df_extratos!G:G,"DEBITO")+SUMIFS(df_extratos!I:I,df_extratos!F:F,Conciliacao!BG90,df_extratos!G:G,"DEBITO")</f>
        <v>0</v>
      </c>
      <c r="N90" s="11">
        <f t="shared" si="3"/>
        <v>0</v>
      </c>
      <c r="O90" s="25">
        <f>SUMIFS(df_ajustes_conciliaco!D:D,df_ajustes_conciliaco!C:C,Conciliacao!A90)</f>
        <v>0</v>
      </c>
      <c r="P90" s="22">
        <f t="shared" si="4"/>
        <v>0</v>
      </c>
      <c r="BD90" s="20">
        <v>45746.5</v>
      </c>
      <c r="BE90" s="20">
        <v>45746.125</v>
      </c>
      <c r="BF90" s="20">
        <v>45746.541666666657</v>
      </c>
      <c r="BG90" s="20">
        <v>45746.625</v>
      </c>
    </row>
    <row r="91" spans="1:59" x14ac:dyDescent="0.3">
      <c r="A91" s="5">
        <f t="shared" si="5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3">
        <f>SUMIFS(df_mutuos!I:I,df_mutuos!B:B,Conciliacao!A91)</f>
        <v>0</v>
      </c>
      <c r="F91" s="6">
        <f>SUMIFS(df_bloqueios_judiciais!E:E,df_bloqueios_judiciais!D:D,Conciliacao!A91,df_bloqueios_judiciais!E:E,"&gt;0")</f>
        <v>0</v>
      </c>
      <c r="G91" s="7">
        <f>SUMIFS(df_extratos!I:I,df_extratos!F:F,Conciliacao!BD91,df_extratos!G:G,"CREDITO")+SUMIFS(df_extratos!I:I,df_extratos!F:F,Conciliacao!A91,df_extratos!G:G,"CREDITO")+SUMIFS(df_extratos!I:I,df_extratos!F:F,Conciliacao!BE91,df_extratos!G:G,"CREDITO")+SUMIFS(df_extratos!I:I,df_extratos!F:F,Conciliacao!BF91,df_extratos!G:G,"CREDITO")+SUMIFS(df_extratos!I:I,df_extratos!F:F,Conciliacao!BG91,df_extratos!G:G,"CREDITO")</f>
        <v>0</v>
      </c>
      <c r="H91" s="9">
        <f>G91-SUM(B91:F91)</f>
        <v>0</v>
      </c>
      <c r="I91" s="4">
        <f>SUMIFS(df_blueme_sem_parcelamento!E:E,df_blueme_sem_parcelamento!H:H,Conciliacao!A91)*(-1)</f>
        <v>-1458.38</v>
      </c>
      <c r="J91" s="4">
        <f>SUMIFS(df_blueme_com_parcelamento!J:J,df_blueme_com_parcelamento!M:M,Conciliacao!A91)*(-1)</f>
        <v>0</v>
      </c>
      <c r="K91" s="4">
        <f>SUMIFS(df_mutuos!J:J,df_mutuos!B:B,Conciliacao!A91)*(-1)</f>
        <v>0</v>
      </c>
      <c r="L91" s="8">
        <f>SUMIFS(df_bloqueios_judiciais!E:E,df_bloqueios_judiciais!D:D,Conciliacao!A91,df_bloqueios_judiciais!E:E,"&lt;0")</f>
        <v>0</v>
      </c>
      <c r="M91" s="10">
        <f>SUMIFS(df_extratos!I:I,df_extratos!F:F,Conciliacao!BD91,df_extratos!G:G,"DEBITO")+SUMIFS(df_extratos!I:I,df_extratos!F:F,Conciliacao!A91,df_extratos!G:G,"DEBITO")+SUMIFS(df_extratos!I:I,df_extratos!F:F,Conciliacao!BE91,df_extratos!G:G,"DEBITO")+SUMIFS(df_extratos!I:I,df_extratos!F:F,Conciliacao!BF91,df_extratos!G:G,"DEBITO")+SUMIFS(df_extratos!I:I,df_extratos!F:F,Conciliacao!BG91,df_extratos!G:G,"DEBITO")</f>
        <v>-1458.38</v>
      </c>
      <c r="N91" s="11">
        <f t="shared" si="3"/>
        <v>0</v>
      </c>
      <c r="O91" s="25">
        <f>SUMIFS(df_ajustes_conciliaco!D:D,df_ajustes_conciliaco!C:C,Conciliacao!A91)</f>
        <v>0</v>
      </c>
      <c r="P91" s="22">
        <f t="shared" si="4"/>
        <v>0</v>
      </c>
      <c r="BD91" s="20">
        <v>45747.5</v>
      </c>
      <c r="BE91" s="20">
        <v>45747.125</v>
      </c>
      <c r="BF91" s="20">
        <v>45747.541666666657</v>
      </c>
      <c r="BG91" s="20">
        <v>45747.625</v>
      </c>
    </row>
    <row r="92" spans="1:59" x14ac:dyDescent="0.3">
      <c r="A92" s="5">
        <f t="shared" si="5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8220</v>
      </c>
      <c r="E92" s="3">
        <f>SUMIFS(df_mutuos!I:I,df_mutuos!B:B,Conciliacao!A92)</f>
        <v>0</v>
      </c>
      <c r="F92" s="6">
        <f>SUMIFS(df_bloqueios_judiciais!E:E,df_bloqueios_judiciais!D:D,Conciliacao!A92,df_bloqueios_judiciais!E:E,"&gt;0")</f>
        <v>0</v>
      </c>
      <c r="G92" s="7">
        <f>SUMIFS(df_extratos!I:I,df_extratos!F:F,Conciliacao!BD92,df_extratos!G:G,"CREDITO")+SUMIFS(df_extratos!I:I,df_extratos!F:F,Conciliacao!A92,df_extratos!G:G,"CREDITO")+SUMIFS(df_extratos!I:I,df_extratos!F:F,Conciliacao!BE92,df_extratos!G:G,"CREDITO")+SUMIFS(df_extratos!I:I,df_extratos!F:F,Conciliacao!BF92,df_extratos!G:G,"CREDITO")+SUMIFS(df_extratos!I:I,df_extratos!F:F,Conciliacao!BG92,df_extratos!G:G,"CREDITO")</f>
        <v>8220</v>
      </c>
      <c r="H92" s="9">
        <f>G92-SUM(B92:F92)</f>
        <v>0</v>
      </c>
      <c r="I92" s="4">
        <f>SUMIFS(df_blueme_sem_parcelamento!E:E,df_blueme_sem_parcelamento!H:H,Conciliacao!A92)*(-1)</f>
        <v>0</v>
      </c>
      <c r="J92" s="4">
        <f>SUMIFS(df_blueme_com_parcelamento!J:J,df_blueme_com_parcelamento!M:M,Conciliacao!A92)*(-1)</f>
        <v>0</v>
      </c>
      <c r="K92" s="4">
        <f>SUMIFS(df_mutuos!J:J,df_mutuos!B:B,Conciliacao!A92)*(-1)</f>
        <v>0</v>
      </c>
      <c r="L92" s="8">
        <f>SUMIFS(df_bloqueios_judiciais!E:E,df_bloqueios_judiciais!D:D,Conciliacao!A92,df_bloqueios_judiciais!E:E,"&lt;0")</f>
        <v>0</v>
      </c>
      <c r="M92" s="10">
        <f>SUMIFS(df_extratos!I:I,df_extratos!F:F,Conciliacao!BD92,df_extratos!G:G,"DEBITO")+SUMIFS(df_extratos!I:I,df_extratos!F:F,Conciliacao!A92,df_extratos!G:G,"DEBITO")+SUMIFS(df_extratos!I:I,df_extratos!F:F,Conciliacao!BE92,df_extratos!G:G,"DEBITO")+SUMIFS(df_extratos!I:I,df_extratos!F:F,Conciliacao!BF92,df_extratos!G:G,"DEBITO")+SUMIFS(df_extratos!I:I,df_extratos!F:F,Conciliacao!BG92,df_extratos!G:G,"DEBITO")</f>
        <v>0</v>
      </c>
      <c r="N92" s="11">
        <f t="shared" si="3"/>
        <v>0</v>
      </c>
      <c r="O92" s="25">
        <f>SUMIFS(df_ajustes_conciliaco!D:D,df_ajustes_conciliaco!C:C,Conciliacao!A92)</f>
        <v>0</v>
      </c>
      <c r="P92" s="22">
        <f t="shared" si="4"/>
        <v>0</v>
      </c>
      <c r="BD92" s="20">
        <v>45748.5</v>
      </c>
      <c r="BE92" s="20">
        <v>45748.125</v>
      </c>
      <c r="BF92" s="20">
        <v>45748.541666666657</v>
      </c>
      <c r="BG92" s="20">
        <v>45748.625</v>
      </c>
    </row>
    <row r="93" spans="1:59" x14ac:dyDescent="0.3">
      <c r="A93" s="5">
        <f t="shared" si="5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2698.43</v>
      </c>
      <c r="E93" s="3">
        <f>SUMIFS(df_mutuos!I:I,df_mutuos!B:B,Conciliacao!A93)</f>
        <v>0</v>
      </c>
      <c r="F93" s="6">
        <f>SUMIFS(df_bloqueios_judiciais!E:E,df_bloqueios_judiciais!D:D,Conciliacao!A93,df_bloqueios_judiciais!E:E,"&gt;0")</f>
        <v>0</v>
      </c>
      <c r="G93" s="7">
        <f>SUMIFS(df_extratos!I:I,df_extratos!F:F,Conciliacao!BD93,df_extratos!G:G,"CREDITO")+SUMIFS(df_extratos!I:I,df_extratos!F:F,Conciliacao!A93,df_extratos!G:G,"CREDITO")+SUMIFS(df_extratos!I:I,df_extratos!F:F,Conciliacao!BE93,df_extratos!G:G,"CREDITO")+SUMIFS(df_extratos!I:I,df_extratos!F:F,Conciliacao!BF93,df_extratos!G:G,"CREDITO")+SUMIFS(df_extratos!I:I,df_extratos!F:F,Conciliacao!BG93,df_extratos!G:G,"CREDITO")</f>
        <v>2698.43</v>
      </c>
      <c r="H93" s="9">
        <f>G93-SUM(B93:F93)</f>
        <v>0</v>
      </c>
      <c r="I93" s="4">
        <f>SUMIFS(df_blueme_sem_parcelamento!E:E,df_blueme_sem_parcelamento!H:H,Conciliacao!A93)*(-1)</f>
        <v>0</v>
      </c>
      <c r="J93" s="4">
        <f>SUMIFS(df_blueme_com_parcelamento!J:J,df_blueme_com_parcelamento!M:M,Conciliacao!A93)*(-1)</f>
        <v>0</v>
      </c>
      <c r="K93" s="4">
        <f>SUMIFS(df_mutuos!J:J,df_mutuos!B:B,Conciliacao!A93)*(-1)</f>
        <v>0</v>
      </c>
      <c r="L93" s="8">
        <f>SUMIFS(df_bloqueios_judiciais!E:E,df_bloqueios_judiciais!D:D,Conciliacao!A93,df_bloqueios_judiciais!E:E,"&lt;0")</f>
        <v>0</v>
      </c>
      <c r="M93" s="10">
        <f>SUMIFS(df_extratos!I:I,df_extratos!F:F,Conciliacao!BD93,df_extratos!G:G,"DEBITO")+SUMIFS(df_extratos!I:I,df_extratos!F:F,Conciliacao!A93,df_extratos!G:G,"DEBITO")+SUMIFS(df_extratos!I:I,df_extratos!F:F,Conciliacao!BE93,df_extratos!G:G,"DEBITO")+SUMIFS(df_extratos!I:I,df_extratos!F:F,Conciliacao!BF93,df_extratos!G:G,"DEBITO")+SUMIFS(df_extratos!I:I,df_extratos!F:F,Conciliacao!BG93,df_extratos!G:G,"DEBITO")</f>
        <v>0</v>
      </c>
      <c r="N93" s="11">
        <f t="shared" si="3"/>
        <v>0</v>
      </c>
      <c r="O93" s="25">
        <f>SUMIFS(df_ajustes_conciliaco!D:D,df_ajustes_conciliaco!C:C,Conciliacao!A93)</f>
        <v>0</v>
      </c>
      <c r="P93" s="22">
        <f t="shared" si="4"/>
        <v>0</v>
      </c>
      <c r="BD93" s="20">
        <v>45749.5</v>
      </c>
      <c r="BE93" s="20">
        <v>45749.125</v>
      </c>
      <c r="BF93" s="20">
        <v>45749.541666666657</v>
      </c>
      <c r="BG93" s="20">
        <v>45749.625</v>
      </c>
    </row>
    <row r="94" spans="1:59" x14ac:dyDescent="0.3">
      <c r="A94" s="5">
        <f t="shared" si="5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3">
        <f>SUMIFS(df_mutuos!I:I,df_mutuos!B:B,Conciliacao!A94)</f>
        <v>0</v>
      </c>
      <c r="F94" s="6">
        <f>SUMIFS(df_bloqueios_judiciais!E:E,df_bloqueios_judiciais!D:D,Conciliacao!A94,df_bloqueios_judiciais!E:E,"&gt;0")</f>
        <v>0</v>
      </c>
      <c r="G94" s="7">
        <f>SUMIFS(df_extratos!I:I,df_extratos!F:F,Conciliacao!BD94,df_extratos!G:G,"CREDITO")+SUMIFS(df_extratos!I:I,df_extratos!F:F,Conciliacao!A94,df_extratos!G:G,"CREDITO")+SUMIFS(df_extratos!I:I,df_extratos!F:F,Conciliacao!BE94,df_extratos!G:G,"CREDITO")+SUMIFS(df_extratos!I:I,df_extratos!F:F,Conciliacao!BF94,df_extratos!G:G,"CREDITO")+SUMIFS(df_extratos!I:I,df_extratos!F:F,Conciliacao!BG94,df_extratos!G:G,"CREDITO")</f>
        <v>0</v>
      </c>
      <c r="H94" s="9">
        <f>G94-SUM(B94:F94)</f>
        <v>0</v>
      </c>
      <c r="I94" s="4">
        <f>SUMIFS(df_blueme_sem_parcelamento!E:E,df_blueme_sem_parcelamento!H:H,Conciliacao!A94)*(-1)</f>
        <v>-2700.43</v>
      </c>
      <c r="J94" s="4">
        <f>SUMIFS(df_blueme_com_parcelamento!J:J,df_blueme_com_parcelamento!M:M,Conciliacao!A94)*(-1)</f>
        <v>0</v>
      </c>
      <c r="K94" s="4">
        <f>SUMIFS(df_mutuos!J:J,df_mutuos!B:B,Conciliacao!A94)*(-1)</f>
        <v>0</v>
      </c>
      <c r="L94" s="8">
        <f>SUMIFS(df_bloqueios_judiciais!E:E,df_bloqueios_judiciais!D:D,Conciliacao!A94,df_bloqueios_judiciais!E:E,"&lt;0")</f>
        <v>0</v>
      </c>
      <c r="M94" s="10">
        <f>SUMIFS(df_extratos!I:I,df_extratos!F:F,Conciliacao!BD94,df_extratos!G:G,"DEBITO")+SUMIFS(df_extratos!I:I,df_extratos!F:F,Conciliacao!A94,df_extratos!G:G,"DEBITO")+SUMIFS(df_extratos!I:I,df_extratos!F:F,Conciliacao!BE94,df_extratos!G:G,"DEBITO")+SUMIFS(df_extratos!I:I,df_extratos!F:F,Conciliacao!BF94,df_extratos!G:G,"DEBITO")+SUMIFS(df_extratos!I:I,df_extratos!F:F,Conciliacao!BG94,df_extratos!G:G,"DEBITO")</f>
        <v>-2700.43</v>
      </c>
      <c r="N94" s="11">
        <f t="shared" si="3"/>
        <v>0</v>
      </c>
      <c r="O94" s="25">
        <f>SUMIFS(df_ajustes_conciliaco!D:D,df_ajustes_conciliaco!C:C,Conciliacao!A94)</f>
        <v>0</v>
      </c>
      <c r="P94" s="22">
        <f t="shared" si="4"/>
        <v>0</v>
      </c>
      <c r="BD94" s="20">
        <v>45750.5</v>
      </c>
      <c r="BE94" s="20">
        <v>45750.125</v>
      </c>
      <c r="BF94" s="20">
        <v>45750.541666666657</v>
      </c>
      <c r="BG94" s="20">
        <v>45750.625</v>
      </c>
    </row>
    <row r="95" spans="1:59" x14ac:dyDescent="0.3">
      <c r="A95" s="5">
        <f t="shared" si="5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3">
        <f>SUMIFS(df_mutuos!I:I,df_mutuos!B:B,Conciliacao!A95)</f>
        <v>0</v>
      </c>
      <c r="F95" s="6">
        <f>SUMIFS(df_bloqueios_judiciais!E:E,df_bloqueios_judiciais!D:D,Conciliacao!A95,df_bloqueios_judiciais!E:E,"&gt;0")</f>
        <v>0</v>
      </c>
      <c r="G95" s="7">
        <f>SUMIFS(df_extratos!I:I,df_extratos!F:F,Conciliacao!BD95,df_extratos!G:G,"CREDITO")+SUMIFS(df_extratos!I:I,df_extratos!F:F,Conciliacao!A95,df_extratos!G:G,"CREDITO")+SUMIFS(df_extratos!I:I,df_extratos!F:F,Conciliacao!BE95,df_extratos!G:G,"CREDITO")+SUMIFS(df_extratos!I:I,df_extratos!F:F,Conciliacao!BF95,df_extratos!G:G,"CREDITO")+SUMIFS(df_extratos!I:I,df_extratos!F:F,Conciliacao!BG95,df_extratos!G:G,"CREDITO")</f>
        <v>0</v>
      </c>
      <c r="H95" s="9">
        <f>G95-SUM(B95:F95)</f>
        <v>0</v>
      </c>
      <c r="I95" s="4">
        <f>SUMIFS(df_blueme_sem_parcelamento!E:E,df_blueme_sem_parcelamento!H:H,Conciliacao!A95)*(-1)</f>
        <v>-8.5</v>
      </c>
      <c r="J95" s="4">
        <f>SUMIFS(df_blueme_com_parcelamento!J:J,df_blueme_com_parcelamento!M:M,Conciliacao!A95)*(-1)</f>
        <v>0</v>
      </c>
      <c r="K95" s="4">
        <f>SUMIFS(df_mutuos!J:J,df_mutuos!B:B,Conciliacao!A95)*(-1)</f>
        <v>-5000</v>
      </c>
      <c r="L95" s="8">
        <f>SUMIFS(df_bloqueios_judiciais!E:E,df_bloqueios_judiciais!D:D,Conciliacao!A95,df_bloqueios_judiciais!E:E,"&lt;0")</f>
        <v>0</v>
      </c>
      <c r="M95" s="10">
        <f>SUMIFS(df_extratos!I:I,df_extratos!F:F,Conciliacao!BD95,df_extratos!G:G,"DEBITO")+SUMIFS(df_extratos!I:I,df_extratos!F:F,Conciliacao!A95,df_extratos!G:G,"DEBITO")+SUMIFS(df_extratos!I:I,df_extratos!F:F,Conciliacao!BE95,df_extratos!G:G,"DEBITO")+SUMIFS(df_extratos!I:I,df_extratos!F:F,Conciliacao!BF95,df_extratos!G:G,"DEBITO")+SUMIFS(df_extratos!I:I,df_extratos!F:F,Conciliacao!BG95,df_extratos!G:G,"DEBITO")</f>
        <v>-5008.5</v>
      </c>
      <c r="N95" s="11">
        <f t="shared" si="3"/>
        <v>0</v>
      </c>
      <c r="O95" s="25">
        <f>SUMIFS(df_ajustes_conciliaco!D:D,df_ajustes_conciliaco!C:C,Conciliacao!A95)</f>
        <v>0</v>
      </c>
      <c r="P95" s="22">
        <f t="shared" si="4"/>
        <v>0</v>
      </c>
      <c r="BD95" s="20">
        <v>45751.5</v>
      </c>
      <c r="BE95" s="20">
        <v>45751.125</v>
      </c>
      <c r="BF95" s="20">
        <v>45751.541666666657</v>
      </c>
      <c r="BG95" s="20">
        <v>45751.625</v>
      </c>
    </row>
    <row r="96" spans="1:59" x14ac:dyDescent="0.3">
      <c r="A96" s="5">
        <f t="shared" si="5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3">
        <f>SUMIFS(df_mutuos!I:I,df_mutuos!B:B,Conciliacao!A96)</f>
        <v>0</v>
      </c>
      <c r="F96" s="6">
        <f>SUMIFS(df_bloqueios_judiciais!E:E,df_bloqueios_judiciais!D:D,Conciliacao!A96,df_bloqueios_judiciais!E:E,"&gt;0")</f>
        <v>0</v>
      </c>
      <c r="G96" s="7">
        <f>SUMIFS(df_extratos!I:I,df_extratos!F:F,Conciliacao!BD96,df_extratos!G:G,"CREDITO")+SUMIFS(df_extratos!I:I,df_extratos!F:F,Conciliacao!A96,df_extratos!G:G,"CREDITO")+SUMIFS(df_extratos!I:I,df_extratos!F:F,Conciliacao!BE96,df_extratos!G:G,"CREDITO")+SUMIFS(df_extratos!I:I,df_extratos!F:F,Conciliacao!BF96,df_extratos!G:G,"CREDITO")+SUMIFS(df_extratos!I:I,df_extratos!F:F,Conciliacao!BG96,df_extratos!G:G,"CREDITO")</f>
        <v>0</v>
      </c>
      <c r="H96" s="9">
        <f>G96-SUM(B96:F96)</f>
        <v>0</v>
      </c>
      <c r="I96" s="4">
        <f>SUMIFS(df_blueme_sem_parcelamento!E:E,df_blueme_sem_parcelamento!H:H,Conciliacao!A96)*(-1)</f>
        <v>0</v>
      </c>
      <c r="J96" s="4">
        <f>SUMIFS(df_blueme_com_parcelamento!J:J,df_blueme_com_parcelamento!M:M,Conciliacao!A96)*(-1)</f>
        <v>0</v>
      </c>
      <c r="K96" s="4">
        <f>SUMIFS(df_mutuos!J:J,df_mutuos!B:B,Conciliacao!A96)*(-1)</f>
        <v>0</v>
      </c>
      <c r="L96" s="8">
        <f>SUMIFS(df_bloqueios_judiciais!E:E,df_bloqueios_judiciais!D:D,Conciliacao!A96,df_bloqueios_judiciais!E:E,"&lt;0")</f>
        <v>0</v>
      </c>
      <c r="M96" s="10">
        <f>SUMIFS(df_extratos!I:I,df_extratos!F:F,Conciliacao!BD96,df_extratos!G:G,"DEBITO")+SUMIFS(df_extratos!I:I,df_extratos!F:F,Conciliacao!A96,df_extratos!G:G,"DEBITO")+SUMIFS(df_extratos!I:I,df_extratos!F:F,Conciliacao!BE96,df_extratos!G:G,"DEBITO")+SUMIFS(df_extratos!I:I,df_extratos!F:F,Conciliacao!BF96,df_extratos!G:G,"DEBITO")+SUMIFS(df_extratos!I:I,df_extratos!F:F,Conciliacao!BG96,df_extratos!G:G,"DEBITO")</f>
        <v>0</v>
      </c>
      <c r="N96" s="11">
        <f t="shared" si="3"/>
        <v>0</v>
      </c>
      <c r="O96" s="25">
        <f>SUMIFS(df_ajustes_conciliaco!D:D,df_ajustes_conciliaco!C:C,Conciliacao!A96)</f>
        <v>0</v>
      </c>
      <c r="P96" s="22">
        <f t="shared" si="4"/>
        <v>0</v>
      </c>
      <c r="BD96" s="20">
        <v>45752.5</v>
      </c>
      <c r="BE96" s="20">
        <v>45752.125</v>
      </c>
      <c r="BF96" s="20">
        <v>45752.541666666657</v>
      </c>
      <c r="BG96" s="20">
        <v>45752.625</v>
      </c>
    </row>
    <row r="97" spans="1:59" x14ac:dyDescent="0.3">
      <c r="A97" s="5">
        <f t="shared" si="5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3">
        <f>SUMIFS(df_mutuos!I:I,df_mutuos!B:B,Conciliacao!A97)</f>
        <v>0</v>
      </c>
      <c r="F97" s="6">
        <f>SUMIFS(df_bloqueios_judiciais!E:E,df_bloqueios_judiciais!D:D,Conciliacao!A97,df_bloqueios_judiciais!E:E,"&gt;0")</f>
        <v>0</v>
      </c>
      <c r="G97" s="7">
        <f>SUMIFS(df_extratos!I:I,df_extratos!F:F,Conciliacao!BD97,df_extratos!G:G,"CREDITO")+SUMIFS(df_extratos!I:I,df_extratos!F:F,Conciliacao!A97,df_extratos!G:G,"CREDITO")+SUMIFS(df_extratos!I:I,df_extratos!F:F,Conciliacao!BE97,df_extratos!G:G,"CREDITO")+SUMIFS(df_extratos!I:I,df_extratos!F:F,Conciliacao!BF97,df_extratos!G:G,"CREDITO")+SUMIFS(df_extratos!I:I,df_extratos!F:F,Conciliacao!BG97,df_extratos!G:G,"CREDITO")</f>
        <v>0</v>
      </c>
      <c r="H97" s="9">
        <f>G97-SUM(B97:F97)</f>
        <v>0</v>
      </c>
      <c r="I97" s="4">
        <f>SUMIFS(df_blueme_sem_parcelamento!E:E,df_blueme_sem_parcelamento!H:H,Conciliacao!A97)*(-1)</f>
        <v>0</v>
      </c>
      <c r="J97" s="4">
        <f>SUMIFS(df_blueme_com_parcelamento!J:J,df_blueme_com_parcelamento!M:M,Conciliacao!A97)*(-1)</f>
        <v>0</v>
      </c>
      <c r="K97" s="4">
        <f>SUMIFS(df_mutuos!J:J,df_mutuos!B:B,Conciliacao!A97)*(-1)</f>
        <v>0</v>
      </c>
      <c r="L97" s="8">
        <f>SUMIFS(df_bloqueios_judiciais!E:E,df_bloqueios_judiciais!D:D,Conciliacao!A97,df_bloqueios_judiciais!E:E,"&lt;0")</f>
        <v>0</v>
      </c>
      <c r="M97" s="10">
        <f>SUMIFS(df_extratos!I:I,df_extratos!F:F,Conciliacao!BD97,df_extratos!G:G,"DEBITO")+SUMIFS(df_extratos!I:I,df_extratos!F:F,Conciliacao!A97,df_extratos!G:G,"DEBITO")+SUMIFS(df_extratos!I:I,df_extratos!F:F,Conciliacao!BE97,df_extratos!G:G,"DEBITO")+SUMIFS(df_extratos!I:I,df_extratos!F:F,Conciliacao!BF97,df_extratos!G:G,"DEBITO")+SUMIFS(df_extratos!I:I,df_extratos!F:F,Conciliacao!BG97,df_extratos!G:G,"DEBITO")</f>
        <v>0</v>
      </c>
      <c r="N97" s="11">
        <f t="shared" si="3"/>
        <v>0</v>
      </c>
      <c r="O97" s="25">
        <f>SUMIFS(df_ajustes_conciliaco!D:D,df_ajustes_conciliaco!C:C,Conciliacao!A97)</f>
        <v>0</v>
      </c>
      <c r="P97" s="22">
        <f t="shared" si="4"/>
        <v>0</v>
      </c>
      <c r="BD97" s="20">
        <v>45753.5</v>
      </c>
      <c r="BE97" s="20">
        <v>45753.125</v>
      </c>
      <c r="BF97" s="20">
        <v>45753.541666666657</v>
      </c>
      <c r="BG97" s="20">
        <v>45753.625</v>
      </c>
    </row>
    <row r="98" spans="1:59" x14ac:dyDescent="0.3">
      <c r="A98" s="5">
        <f t="shared" si="5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3">
        <f>SUMIFS(df_mutuos!I:I,df_mutuos!B:B,Conciliacao!A98)</f>
        <v>0</v>
      </c>
      <c r="F98" s="6">
        <f>SUMIFS(df_bloqueios_judiciais!E:E,df_bloqueios_judiciais!D:D,Conciliacao!A98,df_bloqueios_judiciais!E:E,"&gt;0")</f>
        <v>0</v>
      </c>
      <c r="G98" s="7">
        <f>SUMIFS(df_extratos!I:I,df_extratos!F:F,Conciliacao!BD98,df_extratos!G:G,"CREDITO")+SUMIFS(df_extratos!I:I,df_extratos!F:F,Conciliacao!A98,df_extratos!G:G,"CREDITO")+SUMIFS(df_extratos!I:I,df_extratos!F:F,Conciliacao!BE98,df_extratos!G:G,"CREDITO")+SUMIFS(df_extratos!I:I,df_extratos!F:F,Conciliacao!BF98,df_extratos!G:G,"CREDITO")+SUMIFS(df_extratos!I:I,df_extratos!F:F,Conciliacao!BG98,df_extratos!G:G,"CREDITO")</f>
        <v>0</v>
      </c>
      <c r="H98" s="9">
        <f>G98-SUM(B98:F98)</f>
        <v>0</v>
      </c>
      <c r="I98" s="4">
        <f>SUMIFS(df_blueme_sem_parcelamento!E:E,df_blueme_sem_parcelamento!H:H,Conciliacao!A98)*(-1)</f>
        <v>0</v>
      </c>
      <c r="J98" s="4">
        <f>SUMIFS(df_blueme_com_parcelamento!J:J,df_blueme_com_parcelamento!M:M,Conciliacao!A98)*(-1)</f>
        <v>0</v>
      </c>
      <c r="K98" s="4">
        <f>SUMIFS(df_mutuos!J:J,df_mutuos!B:B,Conciliacao!A98)*(-1)</f>
        <v>0</v>
      </c>
      <c r="L98" s="8">
        <f>SUMIFS(df_bloqueios_judiciais!E:E,df_bloqueios_judiciais!D:D,Conciliacao!A98,df_bloqueios_judiciais!E:E,"&lt;0")</f>
        <v>0</v>
      </c>
      <c r="M98" s="10">
        <f>SUMIFS(df_extratos!I:I,df_extratos!F:F,Conciliacao!BD98,df_extratos!G:G,"DEBITO")+SUMIFS(df_extratos!I:I,df_extratos!F:F,Conciliacao!A98,df_extratos!G:G,"DEBITO")+SUMIFS(df_extratos!I:I,df_extratos!F:F,Conciliacao!BE98,df_extratos!G:G,"DEBITO")+SUMIFS(df_extratos!I:I,df_extratos!F:F,Conciliacao!BF98,df_extratos!G:G,"DEBITO")+SUMIFS(df_extratos!I:I,df_extratos!F:F,Conciliacao!BG98,df_extratos!G:G,"DEBITO")</f>
        <v>0</v>
      </c>
      <c r="N98" s="11">
        <f t="shared" si="3"/>
        <v>0</v>
      </c>
      <c r="O98" s="25">
        <f>SUMIFS(df_ajustes_conciliaco!D:D,df_ajustes_conciliaco!C:C,Conciliacao!A98)</f>
        <v>0</v>
      </c>
      <c r="P98" s="22">
        <f t="shared" si="4"/>
        <v>0</v>
      </c>
      <c r="BD98" s="20">
        <v>45754.5</v>
      </c>
      <c r="BE98" s="20">
        <v>45754.125</v>
      </c>
      <c r="BF98" s="20">
        <v>45754.541666666657</v>
      </c>
      <c r="BG98" s="20">
        <v>45754.625</v>
      </c>
    </row>
    <row r="99" spans="1:59" x14ac:dyDescent="0.3">
      <c r="A99" s="5">
        <f t="shared" si="5"/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3">
        <f>SUMIFS(df_mutuos!I:I,df_mutuos!B:B,Conciliacao!A99)</f>
        <v>0</v>
      </c>
      <c r="F99" s="6">
        <f>SUMIFS(df_bloqueios_judiciais!E:E,df_bloqueios_judiciais!D:D,Conciliacao!A99,df_bloqueios_judiciais!E:E,"&gt;0")</f>
        <v>0</v>
      </c>
      <c r="G99" s="7">
        <f>SUMIFS(df_extratos!I:I,df_extratos!F:F,Conciliacao!BD99,df_extratos!G:G,"CREDITO")+SUMIFS(df_extratos!I:I,df_extratos!F:F,Conciliacao!A99,df_extratos!G:G,"CREDITO")+SUMIFS(df_extratos!I:I,df_extratos!F:F,Conciliacao!BE99,df_extratos!G:G,"CREDITO")+SUMIFS(df_extratos!I:I,df_extratos!F:F,Conciliacao!BF99,df_extratos!G:G,"CREDITO")+SUMIFS(df_extratos!I:I,df_extratos!F:F,Conciliacao!BG99,df_extratos!G:G,"CREDITO")</f>
        <v>0</v>
      </c>
      <c r="H99" s="9">
        <f>G99-SUM(B99:F99)</f>
        <v>0</v>
      </c>
      <c r="I99" s="4">
        <f>SUMIFS(df_blueme_sem_parcelamento!E:E,df_blueme_sem_parcelamento!H:H,Conciliacao!A99)*(-1)</f>
        <v>0</v>
      </c>
      <c r="J99" s="4">
        <f>SUMIFS(df_blueme_com_parcelamento!J:J,df_blueme_com_parcelamento!M:M,Conciliacao!A99)*(-1)</f>
        <v>0</v>
      </c>
      <c r="K99" s="4">
        <f>SUMIFS(df_mutuos!J:J,df_mutuos!B:B,Conciliacao!A99)*(-1)</f>
        <v>0</v>
      </c>
      <c r="L99" s="8">
        <f>SUMIFS(df_bloqueios_judiciais!E:E,df_bloqueios_judiciais!D:D,Conciliacao!A99,df_bloqueios_judiciais!E:E,"&lt;0")</f>
        <v>0</v>
      </c>
      <c r="M99" s="10">
        <f>SUMIFS(df_extratos!I:I,df_extratos!F:F,Conciliacao!BD99,df_extratos!G:G,"DEBITO")+SUMIFS(df_extratos!I:I,df_extratos!F:F,Conciliacao!A99,df_extratos!G:G,"DEBITO")+SUMIFS(df_extratos!I:I,df_extratos!F:F,Conciliacao!BE99,df_extratos!G:G,"DEBITO")+SUMIFS(df_extratos!I:I,df_extratos!F:F,Conciliacao!BF99,df_extratos!G:G,"DEBITO")+SUMIFS(df_extratos!I:I,df_extratos!F:F,Conciliacao!BG99,df_extratos!G:G,"DEBITO")</f>
        <v>0</v>
      </c>
      <c r="N99" s="11">
        <f t="shared" si="3"/>
        <v>0</v>
      </c>
      <c r="O99" s="25">
        <f>SUMIFS(df_ajustes_conciliaco!D:D,df_ajustes_conciliaco!C:C,Conciliacao!A99)</f>
        <v>0</v>
      </c>
      <c r="P99" s="22">
        <f t="shared" si="4"/>
        <v>0</v>
      </c>
      <c r="BD99" s="20">
        <v>45755.5</v>
      </c>
      <c r="BE99" s="20">
        <v>45755.125</v>
      </c>
      <c r="BF99" s="20">
        <v>45755.541666666657</v>
      </c>
      <c r="BG99" s="20">
        <v>45755.625</v>
      </c>
    </row>
    <row r="100" spans="1:59" x14ac:dyDescent="0.3">
      <c r="A100" s="5">
        <f t="shared" si="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3">
        <f>SUMIFS(df_mutuos!I:I,df_mutuos!B:B,Conciliacao!A100)</f>
        <v>0</v>
      </c>
      <c r="F100" s="6">
        <f>SUMIFS(df_bloqueios_judiciais!E:E,df_bloqueios_judiciais!D:D,Conciliacao!A100,df_bloqueios_judiciais!E:E,"&gt;0")</f>
        <v>0</v>
      </c>
      <c r="G100" s="7">
        <f>SUMIFS(df_extratos!I:I,df_extratos!F:F,Conciliacao!BD100,df_extratos!G:G,"CREDITO")+SUMIFS(df_extratos!I:I,df_extratos!F:F,Conciliacao!A100,df_extratos!G:G,"CREDITO")+SUMIFS(df_extratos!I:I,df_extratos!F:F,Conciliacao!BE100,df_extratos!G:G,"CREDITO")+SUMIFS(df_extratos!I:I,df_extratos!F:F,Conciliacao!BF100,df_extratos!G:G,"CREDITO")+SUMIFS(df_extratos!I:I,df_extratos!F:F,Conciliacao!BG100,df_extratos!G:G,"CREDITO")</f>
        <v>0</v>
      </c>
      <c r="H100" s="9">
        <f>G100-SUM(B100:F100)</f>
        <v>0</v>
      </c>
      <c r="I100" s="4">
        <f>SUMIFS(df_blueme_sem_parcelamento!E:E,df_blueme_sem_parcelamento!H:H,Conciliacao!A100)*(-1)</f>
        <v>0</v>
      </c>
      <c r="J100" s="4">
        <f>SUMIFS(df_blueme_com_parcelamento!J:J,df_blueme_com_parcelamento!M:M,Conciliacao!A100)*(-1)</f>
        <v>0</v>
      </c>
      <c r="K100" s="4">
        <f>SUMIFS(df_mutuos!J:J,df_mutuos!B:B,Conciliacao!A100)*(-1)</f>
        <v>0</v>
      </c>
      <c r="L100" s="8">
        <f>SUMIFS(df_bloqueios_judiciais!E:E,df_bloqueios_judiciais!D:D,Conciliacao!A100,df_bloqueios_judiciais!E:E,"&lt;0")</f>
        <v>0</v>
      </c>
      <c r="M100" s="10">
        <f>SUMIFS(df_extratos!I:I,df_extratos!F:F,Conciliacao!BD100,df_extratos!G:G,"DEBITO")+SUMIFS(df_extratos!I:I,df_extratos!F:F,Conciliacao!A100,df_extratos!G:G,"DEBITO")+SUMIFS(df_extratos!I:I,df_extratos!F:F,Conciliacao!BE100,df_extratos!G:G,"DEBITO")+SUMIFS(df_extratos!I:I,df_extratos!F:F,Conciliacao!BF100,df_extratos!G:G,"DEBITO")+SUMIFS(df_extratos!I:I,df_extratos!F:F,Conciliacao!BG100,df_extratos!G:G,"DEBITO")</f>
        <v>0</v>
      </c>
      <c r="N100" s="11">
        <f t="shared" si="3"/>
        <v>0</v>
      </c>
      <c r="O100" s="25">
        <f>SUMIFS(df_ajustes_conciliaco!D:D,df_ajustes_conciliaco!C:C,Conciliacao!A100)</f>
        <v>0</v>
      </c>
      <c r="P100" s="22">
        <f t="shared" si="4"/>
        <v>0</v>
      </c>
      <c r="BD100" s="20">
        <v>45756.5</v>
      </c>
      <c r="BE100" s="20">
        <v>45756.125</v>
      </c>
      <c r="BF100" s="20">
        <v>45756.541666666657</v>
      </c>
      <c r="BG100" s="20">
        <v>45756.625</v>
      </c>
    </row>
    <row r="101" spans="1:59" x14ac:dyDescent="0.3">
      <c r="A101" s="5">
        <f t="shared" si="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3">
        <f>SUMIFS(df_mutuos!I:I,df_mutuos!B:B,Conciliacao!A101)</f>
        <v>0</v>
      </c>
      <c r="F101" s="6">
        <f>SUMIFS(df_bloqueios_judiciais!E:E,df_bloqueios_judiciais!D:D,Conciliacao!A101,df_bloqueios_judiciais!E:E,"&gt;0")</f>
        <v>0</v>
      </c>
      <c r="G101" s="7">
        <f>SUMIFS(df_extratos!I:I,df_extratos!F:F,Conciliacao!BD101,df_extratos!G:G,"CREDITO")+SUMIFS(df_extratos!I:I,df_extratos!F:F,Conciliacao!A101,df_extratos!G:G,"CREDITO")+SUMIFS(df_extratos!I:I,df_extratos!F:F,Conciliacao!BE101,df_extratos!G:G,"CREDITO")+SUMIFS(df_extratos!I:I,df_extratos!F:F,Conciliacao!BF101,df_extratos!G:G,"CREDITO")+SUMIFS(df_extratos!I:I,df_extratos!F:F,Conciliacao!BG101,df_extratos!G:G,"CREDITO")</f>
        <v>0</v>
      </c>
      <c r="H101" s="9">
        <f>G101-SUM(B101:F101)</f>
        <v>0</v>
      </c>
      <c r="I101" s="4">
        <f>SUMIFS(df_blueme_sem_parcelamento!E:E,df_blueme_sem_parcelamento!H:H,Conciliacao!A101)*(-1)</f>
        <v>0</v>
      </c>
      <c r="J101" s="4">
        <f>SUMIFS(df_blueme_com_parcelamento!J:J,df_blueme_com_parcelamento!M:M,Conciliacao!A101)*(-1)</f>
        <v>0</v>
      </c>
      <c r="K101" s="4">
        <f>SUMIFS(df_mutuos!J:J,df_mutuos!B:B,Conciliacao!A101)*(-1)</f>
        <v>0</v>
      </c>
      <c r="L101" s="8">
        <f>SUMIFS(df_bloqueios_judiciais!E:E,df_bloqueios_judiciais!D:D,Conciliacao!A101,df_bloqueios_judiciais!E:E,"&lt;0")</f>
        <v>0</v>
      </c>
      <c r="M101" s="10">
        <f>SUMIFS(df_extratos!I:I,df_extratos!F:F,Conciliacao!BD101,df_extratos!G:G,"DEBITO")+SUMIFS(df_extratos!I:I,df_extratos!F:F,Conciliacao!A101,df_extratos!G:G,"DEBITO")+SUMIFS(df_extratos!I:I,df_extratos!F:F,Conciliacao!BE101,df_extratos!G:G,"DEBITO")+SUMIFS(df_extratos!I:I,df_extratos!F:F,Conciliacao!BF101,df_extratos!G:G,"DEBITO")+SUMIFS(df_extratos!I:I,df_extratos!F:F,Conciliacao!BG101,df_extratos!G:G,"DEBITO")</f>
        <v>0</v>
      </c>
      <c r="N101" s="11">
        <f t="shared" si="3"/>
        <v>0</v>
      </c>
      <c r="O101" s="25">
        <f>SUMIFS(df_ajustes_conciliaco!D:D,df_ajustes_conciliaco!C:C,Conciliacao!A101)</f>
        <v>0</v>
      </c>
      <c r="P101" s="22">
        <f t="shared" si="4"/>
        <v>0</v>
      </c>
      <c r="BD101" s="20">
        <v>45757.5</v>
      </c>
      <c r="BE101" s="20">
        <v>45757.125</v>
      </c>
      <c r="BF101" s="20">
        <v>45757.541666666657</v>
      </c>
      <c r="BG101" s="20">
        <v>45757.625</v>
      </c>
    </row>
    <row r="102" spans="1:59" x14ac:dyDescent="0.3">
      <c r="A102" s="5">
        <f t="shared" si="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3">
        <f>SUMIFS(df_mutuos!I:I,df_mutuos!B:B,Conciliacao!A102)</f>
        <v>0</v>
      </c>
      <c r="F102" s="6">
        <f>SUMIFS(df_bloqueios_judiciais!E:E,df_bloqueios_judiciais!D:D,Conciliacao!A102,df_bloqueios_judiciais!E:E,"&gt;0")</f>
        <v>0</v>
      </c>
      <c r="G102" s="7">
        <f>SUMIFS(df_extratos!I:I,df_extratos!F:F,Conciliacao!BD102,df_extratos!G:G,"CREDITO")+SUMIFS(df_extratos!I:I,df_extratos!F:F,Conciliacao!A102,df_extratos!G:G,"CREDITO")+SUMIFS(df_extratos!I:I,df_extratos!F:F,Conciliacao!BE102,df_extratos!G:G,"CREDITO")+SUMIFS(df_extratos!I:I,df_extratos!F:F,Conciliacao!BF102,df_extratos!G:G,"CREDITO")+SUMIFS(df_extratos!I:I,df_extratos!F:F,Conciliacao!BG102,df_extratos!G:G,"CREDITO")</f>
        <v>0</v>
      </c>
      <c r="H102" s="9">
        <f>G102-SUM(B102:F102)</f>
        <v>0</v>
      </c>
      <c r="I102" s="4">
        <f>SUMIFS(df_blueme_sem_parcelamento!E:E,df_blueme_sem_parcelamento!H:H,Conciliacao!A102)*(-1)</f>
        <v>0</v>
      </c>
      <c r="J102" s="4">
        <f>SUMIFS(df_blueme_com_parcelamento!J:J,df_blueme_com_parcelamento!M:M,Conciliacao!A102)*(-1)</f>
        <v>0</v>
      </c>
      <c r="K102" s="4">
        <f>SUMIFS(df_mutuos!J:J,df_mutuos!B:B,Conciliacao!A102)*(-1)</f>
        <v>0</v>
      </c>
      <c r="L102" s="8">
        <f>SUMIFS(df_bloqueios_judiciais!E:E,df_bloqueios_judiciais!D:D,Conciliacao!A102,df_bloqueios_judiciais!E:E,"&lt;0")</f>
        <v>0</v>
      </c>
      <c r="M102" s="10">
        <f>SUMIFS(df_extratos!I:I,df_extratos!F:F,Conciliacao!BD102,df_extratos!G:G,"DEBITO")+SUMIFS(df_extratos!I:I,df_extratos!F:F,Conciliacao!A102,df_extratos!G:G,"DEBITO")+SUMIFS(df_extratos!I:I,df_extratos!F:F,Conciliacao!BE102,df_extratos!G:G,"DEBITO")+SUMIFS(df_extratos!I:I,df_extratos!F:F,Conciliacao!BF102,df_extratos!G:G,"DEBITO")+SUMIFS(df_extratos!I:I,df_extratos!F:F,Conciliacao!BG102,df_extratos!G:G,"DEBITO")</f>
        <v>0</v>
      </c>
      <c r="N102" s="11">
        <f t="shared" si="3"/>
        <v>0</v>
      </c>
      <c r="O102" s="25">
        <f>SUMIFS(df_ajustes_conciliaco!D:D,df_ajustes_conciliaco!C:C,Conciliacao!A102)</f>
        <v>0</v>
      </c>
      <c r="P102" s="22">
        <f t="shared" si="4"/>
        <v>0</v>
      </c>
      <c r="BD102" s="20">
        <v>45758.5</v>
      </c>
      <c r="BE102" s="20">
        <v>45758.125</v>
      </c>
      <c r="BF102" s="20">
        <v>45758.541666666657</v>
      </c>
      <c r="BG102" s="20">
        <v>45758.625</v>
      </c>
    </row>
    <row r="103" spans="1:59" x14ac:dyDescent="0.3">
      <c r="A103" s="5">
        <f t="shared" si="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3">
        <f>SUMIFS(df_mutuos!I:I,df_mutuos!B:B,Conciliacao!A103)</f>
        <v>0</v>
      </c>
      <c r="F103" s="6">
        <f>SUMIFS(df_bloqueios_judiciais!E:E,df_bloqueios_judiciais!D:D,Conciliacao!A103,df_bloqueios_judiciais!E:E,"&gt;0")</f>
        <v>0</v>
      </c>
      <c r="G103" s="7">
        <f>SUMIFS(df_extratos!I:I,df_extratos!F:F,Conciliacao!BD103,df_extratos!G:G,"CREDITO")+SUMIFS(df_extratos!I:I,df_extratos!F:F,Conciliacao!A103,df_extratos!G:G,"CREDITO")+SUMIFS(df_extratos!I:I,df_extratos!F:F,Conciliacao!BE103,df_extratos!G:G,"CREDITO")+SUMIFS(df_extratos!I:I,df_extratos!F:F,Conciliacao!BF103,df_extratos!G:G,"CREDITO")+SUMIFS(df_extratos!I:I,df_extratos!F:F,Conciliacao!BG103,df_extratos!G:G,"CREDITO")</f>
        <v>0</v>
      </c>
      <c r="H103" s="9">
        <f>G103-SUM(B103:F103)</f>
        <v>0</v>
      </c>
      <c r="I103" s="4">
        <f>SUMIFS(df_blueme_sem_parcelamento!E:E,df_blueme_sem_parcelamento!H:H,Conciliacao!A103)*(-1)</f>
        <v>0</v>
      </c>
      <c r="J103" s="4">
        <f>SUMIFS(df_blueme_com_parcelamento!J:J,df_blueme_com_parcelamento!M:M,Conciliacao!A103)*(-1)</f>
        <v>0</v>
      </c>
      <c r="K103" s="4">
        <f>SUMIFS(df_mutuos!J:J,df_mutuos!B:B,Conciliacao!A103)*(-1)</f>
        <v>0</v>
      </c>
      <c r="L103" s="8">
        <f>SUMIFS(df_bloqueios_judiciais!E:E,df_bloqueios_judiciais!D:D,Conciliacao!A103,df_bloqueios_judiciais!E:E,"&lt;0")</f>
        <v>0</v>
      </c>
      <c r="M103" s="10">
        <f>SUMIFS(df_extratos!I:I,df_extratos!F:F,Conciliacao!BD103,df_extratos!G:G,"DEBITO")+SUMIFS(df_extratos!I:I,df_extratos!F:F,Conciliacao!A103,df_extratos!G:G,"DEBITO")+SUMIFS(df_extratos!I:I,df_extratos!F:F,Conciliacao!BE103,df_extratos!G:G,"DEBITO")+SUMIFS(df_extratos!I:I,df_extratos!F:F,Conciliacao!BF103,df_extratos!G:G,"DEBITO")+SUMIFS(df_extratos!I:I,df_extratos!F:F,Conciliacao!BG103,df_extratos!G:G,"DEBITO")</f>
        <v>0</v>
      </c>
      <c r="N103" s="11">
        <f t="shared" si="3"/>
        <v>0</v>
      </c>
      <c r="O103" s="25">
        <f>SUMIFS(df_ajustes_conciliaco!D:D,df_ajustes_conciliaco!C:C,Conciliacao!A103)</f>
        <v>0</v>
      </c>
      <c r="P103" s="22">
        <f t="shared" si="4"/>
        <v>0</v>
      </c>
      <c r="BD103" s="20">
        <v>45759.5</v>
      </c>
      <c r="BE103" s="20">
        <v>45759.125</v>
      </c>
      <c r="BF103" s="20">
        <v>45759.541666666657</v>
      </c>
      <c r="BG103" s="20">
        <v>45759.625</v>
      </c>
    </row>
    <row r="104" spans="1:59" x14ac:dyDescent="0.3">
      <c r="A104" s="5">
        <f t="shared" si="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3">
        <f>SUMIFS(df_mutuos!I:I,df_mutuos!B:B,Conciliacao!A104)</f>
        <v>0</v>
      </c>
      <c r="F104" s="6">
        <f>SUMIFS(df_bloqueios_judiciais!E:E,df_bloqueios_judiciais!D:D,Conciliacao!A104,df_bloqueios_judiciais!E:E,"&gt;0")</f>
        <v>0</v>
      </c>
      <c r="G104" s="7">
        <f>SUMIFS(df_extratos!I:I,df_extratos!F:F,Conciliacao!BD104,df_extratos!G:G,"CREDITO")+SUMIFS(df_extratos!I:I,df_extratos!F:F,Conciliacao!A104,df_extratos!G:G,"CREDITO")+SUMIFS(df_extratos!I:I,df_extratos!F:F,Conciliacao!BE104,df_extratos!G:G,"CREDITO")+SUMIFS(df_extratos!I:I,df_extratos!F:F,Conciliacao!BF104,df_extratos!G:G,"CREDITO")+SUMIFS(df_extratos!I:I,df_extratos!F:F,Conciliacao!BG104,df_extratos!G:G,"CREDITO")</f>
        <v>0</v>
      </c>
      <c r="H104" s="9">
        <f>G104-SUM(B104:F104)</f>
        <v>0</v>
      </c>
      <c r="I104" s="4">
        <f>SUMIFS(df_blueme_sem_parcelamento!E:E,df_blueme_sem_parcelamento!H:H,Conciliacao!A104)*(-1)</f>
        <v>0</v>
      </c>
      <c r="J104" s="4">
        <f>SUMIFS(df_blueme_com_parcelamento!J:J,df_blueme_com_parcelamento!M:M,Conciliacao!A104)*(-1)</f>
        <v>0</v>
      </c>
      <c r="K104" s="4">
        <f>SUMIFS(df_mutuos!J:J,df_mutuos!B:B,Conciliacao!A104)*(-1)</f>
        <v>0</v>
      </c>
      <c r="L104" s="8">
        <f>SUMIFS(df_bloqueios_judiciais!E:E,df_bloqueios_judiciais!D:D,Conciliacao!A104,df_bloqueios_judiciais!E:E,"&lt;0")</f>
        <v>0</v>
      </c>
      <c r="M104" s="10">
        <f>SUMIFS(df_extratos!I:I,df_extratos!F:F,Conciliacao!BD104,df_extratos!G:G,"DEBITO")+SUMIFS(df_extratos!I:I,df_extratos!F:F,Conciliacao!A104,df_extratos!G:G,"DEBITO")+SUMIFS(df_extratos!I:I,df_extratos!F:F,Conciliacao!BE104,df_extratos!G:G,"DEBITO")+SUMIFS(df_extratos!I:I,df_extratos!F:F,Conciliacao!BF104,df_extratos!G:G,"DEBITO")+SUMIFS(df_extratos!I:I,df_extratos!F:F,Conciliacao!BG104,df_extratos!G:G,"DEBITO")</f>
        <v>0</v>
      </c>
      <c r="N104" s="11">
        <f t="shared" si="3"/>
        <v>0</v>
      </c>
      <c r="O104" s="25">
        <f>SUMIFS(df_ajustes_conciliaco!D:D,df_ajustes_conciliaco!C:C,Conciliacao!A104)</f>
        <v>0</v>
      </c>
      <c r="P104" s="22">
        <f t="shared" si="4"/>
        <v>0</v>
      </c>
      <c r="BD104" s="20">
        <v>45760.5</v>
      </c>
      <c r="BE104" s="20">
        <v>45760.125</v>
      </c>
      <c r="BF104" s="20">
        <v>45760.541666666657</v>
      </c>
      <c r="BG104" s="20">
        <v>45760.625</v>
      </c>
    </row>
    <row r="105" spans="1:59" x14ac:dyDescent="0.3">
      <c r="A105" s="5">
        <f t="shared" si="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1539.26</v>
      </c>
      <c r="E105" s="3">
        <f>SUMIFS(df_mutuos!I:I,df_mutuos!B:B,Conciliacao!A105)</f>
        <v>0</v>
      </c>
      <c r="F105" s="6">
        <f>SUMIFS(df_bloqueios_judiciais!E:E,df_bloqueios_judiciais!D:D,Conciliacao!A105,df_bloqueios_judiciais!E:E,"&gt;0")</f>
        <v>0</v>
      </c>
      <c r="G105" s="7">
        <f>SUMIFS(df_extratos!I:I,df_extratos!F:F,Conciliacao!BD105,df_extratos!G:G,"CREDITO")+SUMIFS(df_extratos!I:I,df_extratos!F:F,Conciliacao!A105,df_extratos!G:G,"CREDITO")+SUMIFS(df_extratos!I:I,df_extratos!F:F,Conciliacao!BE105,df_extratos!G:G,"CREDITO")+SUMIFS(df_extratos!I:I,df_extratos!F:F,Conciliacao!BF105,df_extratos!G:G,"CREDITO")+SUMIFS(df_extratos!I:I,df_extratos!F:F,Conciliacao!BG105,df_extratos!G:G,"CREDITO")</f>
        <v>1539.26</v>
      </c>
      <c r="H105" s="9">
        <f>G105-SUM(B105:F105)</f>
        <v>0</v>
      </c>
      <c r="I105" s="4">
        <f>SUMIFS(df_blueme_sem_parcelamento!E:E,df_blueme_sem_parcelamento!H:H,Conciliacao!A105)*(-1)</f>
        <v>-1789.26</v>
      </c>
      <c r="J105" s="4">
        <f>SUMIFS(df_blueme_com_parcelamento!J:J,df_blueme_com_parcelamento!M:M,Conciliacao!A105)*(-1)</f>
        <v>0</v>
      </c>
      <c r="K105" s="4">
        <f>SUMIFS(df_mutuos!J:J,df_mutuos!B:B,Conciliacao!A105)*(-1)</f>
        <v>0</v>
      </c>
      <c r="L105" s="8">
        <f>SUMIFS(df_bloqueios_judiciais!E:E,df_bloqueios_judiciais!D:D,Conciliacao!A105,df_bloqueios_judiciais!E:E,"&lt;0")</f>
        <v>0</v>
      </c>
      <c r="M105" s="10">
        <f>SUMIFS(df_extratos!I:I,df_extratos!F:F,Conciliacao!BD105,df_extratos!G:G,"DEBITO")+SUMIFS(df_extratos!I:I,df_extratos!F:F,Conciliacao!A105,df_extratos!G:G,"DEBITO")+SUMIFS(df_extratos!I:I,df_extratos!F:F,Conciliacao!BE105,df_extratos!G:G,"DEBITO")+SUMIFS(df_extratos!I:I,df_extratos!F:F,Conciliacao!BF105,df_extratos!G:G,"DEBITO")+SUMIFS(df_extratos!I:I,df_extratos!F:F,Conciliacao!BG105,df_extratos!G:G,"DEBITO")</f>
        <v>-1789.26</v>
      </c>
      <c r="N105" s="11">
        <f t="shared" si="3"/>
        <v>0</v>
      </c>
      <c r="O105" s="25">
        <f>SUMIFS(df_ajustes_conciliaco!D:D,df_ajustes_conciliaco!C:C,Conciliacao!A105)</f>
        <v>0</v>
      </c>
      <c r="P105" s="22">
        <f t="shared" si="4"/>
        <v>0</v>
      </c>
      <c r="BD105" s="20">
        <v>45761.5</v>
      </c>
      <c r="BE105" s="20">
        <v>45761.125</v>
      </c>
      <c r="BF105" s="20">
        <v>45761.541666666657</v>
      </c>
      <c r="BG105" s="20">
        <v>45761.625</v>
      </c>
    </row>
    <row r="106" spans="1:59" x14ac:dyDescent="0.3">
      <c r="A106" s="5">
        <f t="shared" si="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3">
        <f>SUMIFS(df_mutuos!I:I,df_mutuos!B:B,Conciliacao!A106)</f>
        <v>0</v>
      </c>
      <c r="F106" s="6">
        <f>SUMIFS(df_bloqueios_judiciais!E:E,df_bloqueios_judiciais!D:D,Conciliacao!A106,df_bloqueios_judiciais!E:E,"&gt;0")</f>
        <v>0</v>
      </c>
      <c r="G106" s="7">
        <f>SUMIFS(df_extratos!I:I,df_extratos!F:F,Conciliacao!BD106,df_extratos!G:G,"CREDITO")+SUMIFS(df_extratos!I:I,df_extratos!F:F,Conciliacao!A106,df_extratos!G:G,"CREDITO")+SUMIFS(df_extratos!I:I,df_extratos!F:F,Conciliacao!BE106,df_extratos!G:G,"CREDITO")+SUMIFS(df_extratos!I:I,df_extratos!F:F,Conciliacao!BF106,df_extratos!G:G,"CREDITO")+SUMIFS(df_extratos!I:I,df_extratos!F:F,Conciliacao!BG106,df_extratos!G:G,"CREDITO")</f>
        <v>0</v>
      </c>
      <c r="H106" s="9">
        <f>G106-SUM(B106:F106)</f>
        <v>0</v>
      </c>
      <c r="I106" s="4">
        <f>SUMIFS(df_blueme_sem_parcelamento!E:E,df_blueme_sem_parcelamento!H:H,Conciliacao!A106)*(-1)</f>
        <v>-1024.49</v>
      </c>
      <c r="J106" s="4">
        <f>SUMIFS(df_blueme_com_parcelamento!J:J,df_blueme_com_parcelamento!M:M,Conciliacao!A106)*(-1)</f>
        <v>0</v>
      </c>
      <c r="K106" s="4">
        <f>SUMIFS(df_mutuos!J:J,df_mutuos!B:B,Conciliacao!A106)*(-1)</f>
        <v>0</v>
      </c>
      <c r="L106" s="8">
        <f>SUMIFS(df_bloqueios_judiciais!E:E,df_bloqueios_judiciais!D:D,Conciliacao!A106,df_bloqueios_judiciais!E:E,"&lt;0")</f>
        <v>0</v>
      </c>
      <c r="M106" s="10">
        <f>SUMIFS(df_extratos!I:I,df_extratos!F:F,Conciliacao!BD106,df_extratos!G:G,"DEBITO")+SUMIFS(df_extratos!I:I,df_extratos!F:F,Conciliacao!A106,df_extratos!G:G,"DEBITO")+SUMIFS(df_extratos!I:I,df_extratos!F:F,Conciliacao!BE106,df_extratos!G:G,"DEBITO")+SUMIFS(df_extratos!I:I,df_extratos!F:F,Conciliacao!BF106,df_extratos!G:G,"DEBITO")+SUMIFS(df_extratos!I:I,df_extratos!F:F,Conciliacao!BG106,df_extratos!G:G,"DEBITO")</f>
        <v>-1024.49</v>
      </c>
      <c r="N106" s="11">
        <f t="shared" si="3"/>
        <v>0</v>
      </c>
      <c r="O106" s="25">
        <f>SUMIFS(df_ajustes_conciliaco!D:D,df_ajustes_conciliaco!C:C,Conciliacao!A106)</f>
        <v>0</v>
      </c>
      <c r="P106" s="22">
        <f t="shared" si="4"/>
        <v>0</v>
      </c>
      <c r="BD106" s="20">
        <v>45762.5</v>
      </c>
      <c r="BE106" s="20">
        <v>45762.125</v>
      </c>
      <c r="BF106" s="20">
        <v>45762.541666666657</v>
      </c>
      <c r="BG106" s="20">
        <v>45762.625</v>
      </c>
    </row>
    <row r="107" spans="1:59" x14ac:dyDescent="0.3">
      <c r="A107" s="5">
        <f t="shared" si="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297.11</v>
      </c>
      <c r="E107" s="3">
        <f>SUMIFS(df_mutuos!I:I,df_mutuos!B:B,Conciliacao!A107)</f>
        <v>0</v>
      </c>
      <c r="F107" s="6">
        <f>SUMIFS(df_bloqueios_judiciais!E:E,df_bloqueios_judiciais!D:D,Conciliacao!A107,df_bloqueios_judiciais!E:E,"&gt;0")</f>
        <v>0</v>
      </c>
      <c r="G107" s="7">
        <f>SUMIFS(df_extratos!I:I,df_extratos!F:F,Conciliacao!BD107,df_extratos!G:G,"CREDITO")+SUMIFS(df_extratos!I:I,df_extratos!F:F,Conciliacao!A107,df_extratos!G:G,"CREDITO")+SUMIFS(df_extratos!I:I,df_extratos!F:F,Conciliacao!BE107,df_extratos!G:G,"CREDITO")+SUMIFS(df_extratos!I:I,df_extratos!F:F,Conciliacao!BF107,df_extratos!G:G,"CREDITO")+SUMIFS(df_extratos!I:I,df_extratos!F:F,Conciliacao!BG107,df_extratos!G:G,"CREDITO")</f>
        <v>297.11</v>
      </c>
      <c r="H107" s="9">
        <f>G107-SUM(B107:F107)</f>
        <v>0</v>
      </c>
      <c r="I107" s="4">
        <f>SUMIFS(df_blueme_sem_parcelamento!E:E,df_blueme_sem_parcelamento!H:H,Conciliacao!A107)*(-1)</f>
        <v>-312.71000000000004</v>
      </c>
      <c r="J107" s="4">
        <f>SUMIFS(df_blueme_com_parcelamento!J:J,df_blueme_com_parcelamento!M:M,Conciliacao!A107)*(-1)</f>
        <v>0</v>
      </c>
      <c r="K107" s="4">
        <f>SUMIFS(df_mutuos!J:J,df_mutuos!B:B,Conciliacao!A107)*(-1)</f>
        <v>0</v>
      </c>
      <c r="L107" s="8">
        <f>SUMIFS(df_bloqueios_judiciais!E:E,df_bloqueios_judiciais!D:D,Conciliacao!A107,df_bloqueios_judiciais!E:E,"&lt;0")</f>
        <v>0</v>
      </c>
      <c r="M107" s="10">
        <f>SUMIFS(df_extratos!I:I,df_extratos!F:F,Conciliacao!BD107,df_extratos!G:G,"DEBITO")+SUMIFS(df_extratos!I:I,df_extratos!F:F,Conciliacao!A107,df_extratos!G:G,"DEBITO")+SUMIFS(df_extratos!I:I,df_extratos!F:F,Conciliacao!BE107,df_extratos!G:G,"DEBITO")+SUMIFS(df_extratos!I:I,df_extratos!F:F,Conciliacao!BF107,df_extratos!G:G,"DEBITO")+SUMIFS(df_extratos!I:I,df_extratos!F:F,Conciliacao!BG107,df_extratos!G:G,"DEBITO")</f>
        <v>-312.71000000000004</v>
      </c>
      <c r="N107" s="11">
        <f t="shared" si="3"/>
        <v>0</v>
      </c>
      <c r="O107" s="25">
        <f>SUMIFS(df_ajustes_conciliaco!D:D,df_ajustes_conciliaco!C:C,Conciliacao!A107)</f>
        <v>0</v>
      </c>
      <c r="P107" s="22">
        <f t="shared" si="4"/>
        <v>0</v>
      </c>
      <c r="BD107" s="20">
        <v>45763.5</v>
      </c>
      <c r="BE107" s="20">
        <v>45763.125</v>
      </c>
      <c r="BF107" s="20">
        <v>45763.541666666657</v>
      </c>
      <c r="BG107" s="20">
        <v>45763.625</v>
      </c>
    </row>
    <row r="108" spans="1:59" x14ac:dyDescent="0.3">
      <c r="A108" s="5">
        <f t="shared" si="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3">
        <f>SUMIFS(df_mutuos!I:I,df_mutuos!B:B,Conciliacao!A108)</f>
        <v>0</v>
      </c>
      <c r="F108" s="6">
        <f>SUMIFS(df_bloqueios_judiciais!E:E,df_bloqueios_judiciais!D:D,Conciliacao!A108,df_bloqueios_judiciais!E:E,"&gt;0")</f>
        <v>0</v>
      </c>
      <c r="G108" s="7">
        <f>SUMIFS(df_extratos!I:I,df_extratos!F:F,Conciliacao!BD108,df_extratos!G:G,"CREDITO")+SUMIFS(df_extratos!I:I,df_extratos!F:F,Conciliacao!A108,df_extratos!G:G,"CREDITO")+SUMIFS(df_extratos!I:I,df_extratos!F:F,Conciliacao!BE108,df_extratos!G:G,"CREDITO")+SUMIFS(df_extratos!I:I,df_extratos!F:F,Conciliacao!BF108,df_extratos!G:G,"CREDITO")+SUMIFS(df_extratos!I:I,df_extratos!F:F,Conciliacao!BG108,df_extratos!G:G,"CREDITO")</f>
        <v>0</v>
      </c>
      <c r="H108" s="9">
        <f>G108-SUM(B108:F108)</f>
        <v>0</v>
      </c>
      <c r="I108" s="4">
        <f>SUMIFS(df_blueme_sem_parcelamento!E:E,df_blueme_sem_parcelamento!H:H,Conciliacao!A108)*(-1)</f>
        <v>0</v>
      </c>
      <c r="J108" s="4">
        <f>SUMIFS(df_blueme_com_parcelamento!J:J,df_blueme_com_parcelamento!M:M,Conciliacao!A108)*(-1)</f>
        <v>0</v>
      </c>
      <c r="K108" s="4">
        <f>SUMIFS(df_mutuos!J:J,df_mutuos!B:B,Conciliacao!A108)*(-1)</f>
        <v>0</v>
      </c>
      <c r="L108" s="8">
        <f>SUMIFS(df_bloqueios_judiciais!E:E,df_bloqueios_judiciais!D:D,Conciliacao!A108,df_bloqueios_judiciais!E:E,"&lt;0")</f>
        <v>0</v>
      </c>
      <c r="M108" s="10">
        <f>SUMIFS(df_extratos!I:I,df_extratos!F:F,Conciliacao!BD108,df_extratos!G:G,"DEBITO")+SUMIFS(df_extratos!I:I,df_extratos!F:F,Conciliacao!A108,df_extratos!G:G,"DEBITO")+SUMIFS(df_extratos!I:I,df_extratos!F:F,Conciliacao!BE108,df_extratos!G:G,"DEBITO")+SUMIFS(df_extratos!I:I,df_extratos!F:F,Conciliacao!BF108,df_extratos!G:G,"DEBITO")+SUMIFS(df_extratos!I:I,df_extratos!F:F,Conciliacao!BG108,df_extratos!G:G,"DEBITO")</f>
        <v>0</v>
      </c>
      <c r="N108" s="11">
        <f t="shared" si="3"/>
        <v>0</v>
      </c>
      <c r="O108" s="25">
        <f>SUMIFS(df_ajustes_conciliaco!D:D,df_ajustes_conciliaco!C:C,Conciliacao!A108)</f>
        <v>0</v>
      </c>
      <c r="P108" s="22">
        <f t="shared" si="4"/>
        <v>0</v>
      </c>
      <c r="BD108" s="20">
        <v>45764.5</v>
      </c>
      <c r="BE108" s="20">
        <v>45764.125</v>
      </c>
      <c r="BF108" s="20">
        <v>45764.541666666657</v>
      </c>
      <c r="BG108" s="20">
        <v>45764.625</v>
      </c>
    </row>
    <row r="109" spans="1:59" x14ac:dyDescent="0.3">
      <c r="A109" s="5">
        <f t="shared" si="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3">
        <f>SUMIFS(df_mutuos!I:I,df_mutuos!B:B,Conciliacao!A109)</f>
        <v>0</v>
      </c>
      <c r="F109" s="6">
        <f>SUMIFS(df_bloqueios_judiciais!E:E,df_bloqueios_judiciais!D:D,Conciliacao!A109,df_bloqueios_judiciais!E:E,"&gt;0")</f>
        <v>0</v>
      </c>
      <c r="G109" s="7">
        <f>SUMIFS(df_extratos!I:I,df_extratos!F:F,Conciliacao!BD109,df_extratos!G:G,"CREDITO")+SUMIFS(df_extratos!I:I,df_extratos!F:F,Conciliacao!A109,df_extratos!G:G,"CREDITO")+SUMIFS(df_extratos!I:I,df_extratos!F:F,Conciliacao!BE109,df_extratos!G:G,"CREDITO")+SUMIFS(df_extratos!I:I,df_extratos!F:F,Conciliacao!BF109,df_extratos!G:G,"CREDITO")+SUMIFS(df_extratos!I:I,df_extratos!F:F,Conciliacao!BG109,df_extratos!G:G,"CREDITO")</f>
        <v>0</v>
      </c>
      <c r="H109" s="9">
        <f>G109-SUM(B109:F109)</f>
        <v>0</v>
      </c>
      <c r="I109" s="4">
        <f>SUMIFS(df_blueme_sem_parcelamento!E:E,df_blueme_sem_parcelamento!H:H,Conciliacao!A109)*(-1)</f>
        <v>0</v>
      </c>
      <c r="J109" s="4">
        <f>SUMIFS(df_blueme_com_parcelamento!J:J,df_blueme_com_parcelamento!M:M,Conciliacao!A109)*(-1)</f>
        <v>0</v>
      </c>
      <c r="K109" s="4">
        <f>SUMIFS(df_mutuos!J:J,df_mutuos!B:B,Conciliacao!A109)*(-1)</f>
        <v>0</v>
      </c>
      <c r="L109" s="8">
        <f>SUMIFS(df_bloqueios_judiciais!E:E,df_bloqueios_judiciais!D:D,Conciliacao!A109,df_bloqueios_judiciais!E:E,"&lt;0")</f>
        <v>0</v>
      </c>
      <c r="M109" s="10">
        <f>SUMIFS(df_extratos!I:I,df_extratos!F:F,Conciliacao!BD109,df_extratos!G:G,"DEBITO")+SUMIFS(df_extratos!I:I,df_extratos!F:F,Conciliacao!A109,df_extratos!G:G,"DEBITO")+SUMIFS(df_extratos!I:I,df_extratos!F:F,Conciliacao!BE109,df_extratos!G:G,"DEBITO")+SUMIFS(df_extratos!I:I,df_extratos!F:F,Conciliacao!BF109,df_extratos!G:G,"DEBITO")+SUMIFS(df_extratos!I:I,df_extratos!F:F,Conciliacao!BG109,df_extratos!G:G,"DEBITO")</f>
        <v>0</v>
      </c>
      <c r="N109" s="11">
        <f t="shared" si="3"/>
        <v>0</v>
      </c>
      <c r="O109" s="25">
        <f>SUMIFS(df_ajustes_conciliaco!D:D,df_ajustes_conciliaco!C:C,Conciliacao!A109)</f>
        <v>0</v>
      </c>
      <c r="P109" s="22">
        <f t="shared" si="4"/>
        <v>0</v>
      </c>
      <c r="BD109" s="20">
        <v>45765.5</v>
      </c>
      <c r="BE109" s="20">
        <v>45765.125</v>
      </c>
      <c r="BF109" s="20">
        <v>45765.541666666657</v>
      </c>
      <c r="BG109" s="20">
        <v>45765.625</v>
      </c>
    </row>
    <row r="110" spans="1:59" x14ac:dyDescent="0.3">
      <c r="A110" s="5">
        <f t="shared" si="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3">
        <f>SUMIFS(df_mutuos!I:I,df_mutuos!B:B,Conciliacao!A110)</f>
        <v>0</v>
      </c>
      <c r="F110" s="6">
        <f>SUMIFS(df_bloqueios_judiciais!E:E,df_bloqueios_judiciais!D:D,Conciliacao!A110,df_bloqueios_judiciais!E:E,"&gt;0")</f>
        <v>0</v>
      </c>
      <c r="G110" s="7">
        <f>SUMIFS(df_extratos!I:I,df_extratos!F:F,Conciliacao!BD110,df_extratos!G:G,"CREDITO")+SUMIFS(df_extratos!I:I,df_extratos!F:F,Conciliacao!A110,df_extratos!G:G,"CREDITO")+SUMIFS(df_extratos!I:I,df_extratos!F:F,Conciliacao!BE110,df_extratos!G:G,"CREDITO")+SUMIFS(df_extratos!I:I,df_extratos!F:F,Conciliacao!BF110,df_extratos!G:G,"CREDITO")+SUMIFS(df_extratos!I:I,df_extratos!F:F,Conciliacao!BG110,df_extratos!G:G,"CREDITO")</f>
        <v>0</v>
      </c>
      <c r="H110" s="9">
        <f>G110-SUM(B110:F110)</f>
        <v>0</v>
      </c>
      <c r="I110" s="4">
        <f>SUMIFS(df_blueme_sem_parcelamento!E:E,df_blueme_sem_parcelamento!H:H,Conciliacao!A110)*(-1)</f>
        <v>0</v>
      </c>
      <c r="J110" s="4">
        <f>SUMIFS(df_blueme_com_parcelamento!J:J,df_blueme_com_parcelamento!M:M,Conciliacao!A110)*(-1)</f>
        <v>0</v>
      </c>
      <c r="K110" s="4">
        <f>SUMIFS(df_mutuos!J:J,df_mutuos!B:B,Conciliacao!A110)*(-1)</f>
        <v>0</v>
      </c>
      <c r="L110" s="8">
        <f>SUMIFS(df_bloqueios_judiciais!E:E,df_bloqueios_judiciais!D:D,Conciliacao!A110,df_bloqueios_judiciais!E:E,"&lt;0")</f>
        <v>0</v>
      </c>
      <c r="M110" s="10">
        <f>SUMIFS(df_extratos!I:I,df_extratos!F:F,Conciliacao!BD110,df_extratos!G:G,"DEBITO")+SUMIFS(df_extratos!I:I,df_extratos!F:F,Conciliacao!A110,df_extratos!G:G,"DEBITO")+SUMIFS(df_extratos!I:I,df_extratos!F:F,Conciliacao!BE110,df_extratos!G:G,"DEBITO")+SUMIFS(df_extratos!I:I,df_extratos!F:F,Conciliacao!BF110,df_extratos!G:G,"DEBITO")+SUMIFS(df_extratos!I:I,df_extratos!F:F,Conciliacao!BG110,df_extratos!G:G,"DEBITO")</f>
        <v>0</v>
      </c>
      <c r="N110" s="11">
        <f t="shared" si="3"/>
        <v>0</v>
      </c>
      <c r="O110" s="25">
        <f>SUMIFS(df_ajustes_conciliaco!D:D,df_ajustes_conciliaco!C:C,Conciliacao!A110)</f>
        <v>0</v>
      </c>
      <c r="P110" s="22">
        <f t="shared" si="4"/>
        <v>0</v>
      </c>
      <c r="BD110" s="20">
        <v>45766.5</v>
      </c>
      <c r="BE110" s="20">
        <v>45766.125</v>
      </c>
      <c r="BF110" s="20">
        <v>45766.541666666657</v>
      </c>
      <c r="BG110" s="20">
        <v>45766.625</v>
      </c>
    </row>
    <row r="111" spans="1:59" x14ac:dyDescent="0.3">
      <c r="A111" s="5">
        <f t="shared" si="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3">
        <f>SUMIFS(df_mutuos!I:I,df_mutuos!B:B,Conciliacao!A111)</f>
        <v>0</v>
      </c>
      <c r="F111" s="6">
        <f>SUMIFS(df_bloqueios_judiciais!E:E,df_bloqueios_judiciais!D:D,Conciliacao!A111,df_bloqueios_judiciais!E:E,"&gt;0")</f>
        <v>0</v>
      </c>
      <c r="G111" s="7">
        <f>SUMIFS(df_extratos!I:I,df_extratos!F:F,Conciliacao!BD111,df_extratos!G:G,"CREDITO")+SUMIFS(df_extratos!I:I,df_extratos!F:F,Conciliacao!A111,df_extratos!G:G,"CREDITO")+SUMIFS(df_extratos!I:I,df_extratos!F:F,Conciliacao!BE111,df_extratos!G:G,"CREDITO")+SUMIFS(df_extratos!I:I,df_extratos!F:F,Conciliacao!BF111,df_extratos!G:G,"CREDITO")+SUMIFS(df_extratos!I:I,df_extratos!F:F,Conciliacao!BG111,df_extratos!G:G,"CREDITO")</f>
        <v>0</v>
      </c>
      <c r="H111" s="9">
        <f>G111-SUM(B111:F111)</f>
        <v>0</v>
      </c>
      <c r="I111" s="4">
        <f>SUMIFS(df_blueme_sem_parcelamento!E:E,df_blueme_sem_parcelamento!H:H,Conciliacao!A111)*(-1)</f>
        <v>0</v>
      </c>
      <c r="J111" s="4">
        <f>SUMIFS(df_blueme_com_parcelamento!J:J,df_blueme_com_parcelamento!M:M,Conciliacao!A111)*(-1)</f>
        <v>0</v>
      </c>
      <c r="K111" s="4">
        <f>SUMIFS(df_mutuos!J:J,df_mutuos!B:B,Conciliacao!A111)*(-1)</f>
        <v>0</v>
      </c>
      <c r="L111" s="8">
        <f>SUMIFS(df_bloqueios_judiciais!E:E,df_bloqueios_judiciais!D:D,Conciliacao!A111,df_bloqueios_judiciais!E:E,"&lt;0")</f>
        <v>0</v>
      </c>
      <c r="M111" s="10">
        <f>SUMIFS(df_extratos!I:I,df_extratos!F:F,Conciliacao!BD111,df_extratos!G:G,"DEBITO")+SUMIFS(df_extratos!I:I,df_extratos!F:F,Conciliacao!A111,df_extratos!G:G,"DEBITO")+SUMIFS(df_extratos!I:I,df_extratos!F:F,Conciliacao!BE111,df_extratos!G:G,"DEBITO")+SUMIFS(df_extratos!I:I,df_extratos!F:F,Conciliacao!BF111,df_extratos!G:G,"DEBITO")+SUMIFS(df_extratos!I:I,df_extratos!F:F,Conciliacao!BG111,df_extratos!G:G,"DEBITO")</f>
        <v>0</v>
      </c>
      <c r="N111" s="11">
        <f t="shared" si="3"/>
        <v>0</v>
      </c>
      <c r="O111" s="25">
        <f>SUMIFS(df_ajustes_conciliaco!D:D,df_ajustes_conciliaco!C:C,Conciliacao!A111)</f>
        <v>0</v>
      </c>
      <c r="P111" s="22">
        <f t="shared" si="4"/>
        <v>0</v>
      </c>
      <c r="BD111" s="20">
        <v>45767.5</v>
      </c>
      <c r="BE111" s="20">
        <v>45767.125</v>
      </c>
      <c r="BF111" s="20">
        <v>45767.541666666657</v>
      </c>
      <c r="BG111" s="20">
        <v>45767.625</v>
      </c>
    </row>
    <row r="112" spans="1:59" x14ac:dyDescent="0.3">
      <c r="A112" s="5">
        <f t="shared" si="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3">
        <f>SUMIFS(df_mutuos!I:I,df_mutuos!B:B,Conciliacao!A112)</f>
        <v>0</v>
      </c>
      <c r="F112" s="6">
        <f>SUMIFS(df_bloqueios_judiciais!E:E,df_bloqueios_judiciais!D:D,Conciliacao!A112,df_bloqueios_judiciais!E:E,"&gt;0")</f>
        <v>0</v>
      </c>
      <c r="G112" s="7">
        <f>SUMIFS(df_extratos!I:I,df_extratos!F:F,Conciliacao!BD112,df_extratos!G:G,"CREDITO")+SUMIFS(df_extratos!I:I,df_extratos!F:F,Conciliacao!A112,df_extratos!G:G,"CREDITO")+SUMIFS(df_extratos!I:I,df_extratos!F:F,Conciliacao!BE112,df_extratos!G:G,"CREDITO")+SUMIFS(df_extratos!I:I,df_extratos!F:F,Conciliacao!BF112,df_extratos!G:G,"CREDITO")+SUMIFS(df_extratos!I:I,df_extratos!F:F,Conciliacao!BG112,df_extratos!G:G,"CREDITO")</f>
        <v>0</v>
      </c>
      <c r="H112" s="9">
        <f>G112-SUM(B112:F112)</f>
        <v>0</v>
      </c>
      <c r="I112" s="4">
        <f>SUMIFS(df_blueme_sem_parcelamento!E:E,df_blueme_sem_parcelamento!H:H,Conciliacao!A112)*(-1)</f>
        <v>0</v>
      </c>
      <c r="J112" s="4">
        <f>SUMIFS(df_blueme_com_parcelamento!J:J,df_blueme_com_parcelamento!M:M,Conciliacao!A112)*(-1)</f>
        <v>0</v>
      </c>
      <c r="K112" s="4">
        <f>SUMIFS(df_mutuos!J:J,df_mutuos!B:B,Conciliacao!A112)*(-1)</f>
        <v>0</v>
      </c>
      <c r="L112" s="8">
        <f>SUMIFS(df_bloqueios_judiciais!E:E,df_bloqueios_judiciais!D:D,Conciliacao!A112,df_bloqueios_judiciais!E:E,"&lt;0")</f>
        <v>0</v>
      </c>
      <c r="M112" s="10">
        <f>SUMIFS(df_extratos!I:I,df_extratos!F:F,Conciliacao!BD112,df_extratos!G:G,"DEBITO")+SUMIFS(df_extratos!I:I,df_extratos!F:F,Conciliacao!A112,df_extratos!G:G,"DEBITO")+SUMIFS(df_extratos!I:I,df_extratos!F:F,Conciliacao!BE112,df_extratos!G:G,"DEBITO")+SUMIFS(df_extratos!I:I,df_extratos!F:F,Conciliacao!BF112,df_extratos!G:G,"DEBITO")+SUMIFS(df_extratos!I:I,df_extratos!F:F,Conciliacao!BG112,df_extratos!G:G,"DEBITO")</f>
        <v>0</v>
      </c>
      <c r="N112" s="11">
        <f t="shared" si="3"/>
        <v>0</v>
      </c>
      <c r="O112" s="25">
        <f>SUMIFS(df_ajustes_conciliaco!D:D,df_ajustes_conciliaco!C:C,Conciliacao!A112)</f>
        <v>0</v>
      </c>
      <c r="P112" s="22">
        <f t="shared" si="4"/>
        <v>0</v>
      </c>
      <c r="BD112" s="20">
        <v>45768.5</v>
      </c>
      <c r="BE112" s="20">
        <v>45768.125</v>
      </c>
      <c r="BF112" s="20">
        <v>45768.541666666657</v>
      </c>
      <c r="BG112" s="20">
        <v>45768.625</v>
      </c>
    </row>
    <row r="113" spans="1:59" x14ac:dyDescent="0.3">
      <c r="A113" s="5">
        <f t="shared" si="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3">
        <f>SUMIFS(df_mutuos!I:I,df_mutuos!B:B,Conciliacao!A113)</f>
        <v>0</v>
      </c>
      <c r="F113" s="6">
        <f>SUMIFS(df_bloqueios_judiciais!E:E,df_bloqueios_judiciais!D:D,Conciliacao!A113,df_bloqueios_judiciais!E:E,"&gt;0")</f>
        <v>0</v>
      </c>
      <c r="G113" s="7">
        <f>SUMIFS(df_extratos!I:I,df_extratos!F:F,Conciliacao!BD113,df_extratos!G:G,"CREDITO")+SUMIFS(df_extratos!I:I,df_extratos!F:F,Conciliacao!A113,df_extratos!G:G,"CREDITO")+SUMIFS(df_extratos!I:I,df_extratos!F:F,Conciliacao!BE113,df_extratos!G:G,"CREDITO")+SUMIFS(df_extratos!I:I,df_extratos!F:F,Conciliacao!BF113,df_extratos!G:G,"CREDITO")+SUMIFS(df_extratos!I:I,df_extratos!F:F,Conciliacao!BG113,df_extratos!G:G,"CREDITO")</f>
        <v>0</v>
      </c>
      <c r="H113" s="9">
        <f>G113-SUM(B113:F113)</f>
        <v>0</v>
      </c>
      <c r="I113" s="4">
        <f>SUMIFS(df_blueme_sem_parcelamento!E:E,df_blueme_sem_parcelamento!H:H,Conciliacao!A113)*(-1)</f>
        <v>0</v>
      </c>
      <c r="J113" s="4">
        <f>SUMIFS(df_blueme_com_parcelamento!J:J,df_blueme_com_parcelamento!M:M,Conciliacao!A113)*(-1)</f>
        <v>0</v>
      </c>
      <c r="K113" s="4">
        <f>SUMIFS(df_mutuos!J:J,df_mutuos!B:B,Conciliacao!A113)*(-1)</f>
        <v>0</v>
      </c>
      <c r="L113" s="8">
        <f>SUMIFS(df_bloqueios_judiciais!E:E,df_bloqueios_judiciais!D:D,Conciliacao!A113,df_bloqueios_judiciais!E:E,"&lt;0")</f>
        <v>0</v>
      </c>
      <c r="M113" s="10">
        <f>SUMIFS(df_extratos!I:I,df_extratos!F:F,Conciliacao!BD113,df_extratos!G:G,"DEBITO")+SUMIFS(df_extratos!I:I,df_extratos!F:F,Conciliacao!A113,df_extratos!G:G,"DEBITO")+SUMIFS(df_extratos!I:I,df_extratos!F:F,Conciliacao!BE113,df_extratos!G:G,"DEBITO")+SUMIFS(df_extratos!I:I,df_extratos!F:F,Conciliacao!BF113,df_extratos!G:G,"DEBITO")+SUMIFS(df_extratos!I:I,df_extratos!F:F,Conciliacao!BG113,df_extratos!G:G,"DEBITO")</f>
        <v>0</v>
      </c>
      <c r="N113" s="11">
        <f t="shared" si="3"/>
        <v>0</v>
      </c>
      <c r="O113" s="25">
        <f>SUMIFS(df_ajustes_conciliaco!D:D,df_ajustes_conciliaco!C:C,Conciliacao!A113)</f>
        <v>0</v>
      </c>
      <c r="P113" s="22">
        <f t="shared" si="4"/>
        <v>0</v>
      </c>
      <c r="BD113" s="20">
        <v>45769.5</v>
      </c>
      <c r="BE113" s="20">
        <v>45769.125</v>
      </c>
      <c r="BF113" s="20">
        <v>45769.541666666657</v>
      </c>
      <c r="BG113" s="20">
        <v>45769.625</v>
      </c>
    </row>
    <row r="114" spans="1:59" x14ac:dyDescent="0.3">
      <c r="A114" s="5">
        <f t="shared" si="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3">
        <f>SUMIFS(df_mutuos!I:I,df_mutuos!B:B,Conciliacao!A114)</f>
        <v>0</v>
      </c>
      <c r="F114" s="6">
        <f>SUMIFS(df_bloqueios_judiciais!E:E,df_bloqueios_judiciais!D:D,Conciliacao!A114,df_bloqueios_judiciais!E:E,"&gt;0")</f>
        <v>0</v>
      </c>
      <c r="G114" s="7">
        <f>SUMIFS(df_extratos!I:I,df_extratos!F:F,Conciliacao!BD114,df_extratos!G:G,"CREDITO")+SUMIFS(df_extratos!I:I,df_extratos!F:F,Conciliacao!A114,df_extratos!G:G,"CREDITO")+SUMIFS(df_extratos!I:I,df_extratos!F:F,Conciliacao!BE114,df_extratos!G:G,"CREDITO")+SUMIFS(df_extratos!I:I,df_extratos!F:F,Conciliacao!BF114,df_extratos!G:G,"CREDITO")+SUMIFS(df_extratos!I:I,df_extratos!F:F,Conciliacao!BG114,df_extratos!G:G,"CREDITO")</f>
        <v>0</v>
      </c>
      <c r="H114" s="9">
        <f>G114-SUM(B114:F114)</f>
        <v>0</v>
      </c>
      <c r="I114" s="4">
        <f>SUMIFS(df_blueme_sem_parcelamento!E:E,df_blueme_sem_parcelamento!H:H,Conciliacao!A114)*(-1)</f>
        <v>0</v>
      </c>
      <c r="J114" s="4">
        <f>SUMIFS(df_blueme_com_parcelamento!J:J,df_blueme_com_parcelamento!M:M,Conciliacao!A114)*(-1)</f>
        <v>0</v>
      </c>
      <c r="K114" s="4">
        <f>SUMIFS(df_mutuos!J:J,df_mutuos!B:B,Conciliacao!A114)*(-1)</f>
        <v>0</v>
      </c>
      <c r="L114" s="8">
        <f>SUMIFS(df_bloqueios_judiciais!E:E,df_bloqueios_judiciais!D:D,Conciliacao!A114,df_bloqueios_judiciais!E:E,"&lt;0")</f>
        <v>0</v>
      </c>
      <c r="M114" s="10">
        <f>SUMIFS(df_extratos!I:I,df_extratos!F:F,Conciliacao!BD114,df_extratos!G:G,"DEBITO")+SUMIFS(df_extratos!I:I,df_extratos!F:F,Conciliacao!A114,df_extratos!G:G,"DEBITO")+SUMIFS(df_extratos!I:I,df_extratos!F:F,Conciliacao!BE114,df_extratos!G:G,"DEBITO")+SUMIFS(df_extratos!I:I,df_extratos!F:F,Conciliacao!BF114,df_extratos!G:G,"DEBITO")+SUMIFS(df_extratos!I:I,df_extratos!F:F,Conciliacao!BG114,df_extratos!G:G,"DEBITO")</f>
        <v>0</v>
      </c>
      <c r="N114" s="11">
        <f t="shared" si="3"/>
        <v>0</v>
      </c>
      <c r="O114" s="25">
        <f>SUMIFS(df_ajustes_conciliaco!D:D,df_ajustes_conciliaco!C:C,Conciliacao!A114)</f>
        <v>0</v>
      </c>
      <c r="P114" s="22">
        <f t="shared" si="4"/>
        <v>0</v>
      </c>
      <c r="BD114" s="20">
        <v>45770.5</v>
      </c>
      <c r="BE114" s="20">
        <v>45770.125</v>
      </c>
      <c r="BF114" s="20">
        <v>45770.541666666657</v>
      </c>
      <c r="BG114" s="20">
        <v>45770.625</v>
      </c>
    </row>
    <row r="115" spans="1:59" x14ac:dyDescent="0.3">
      <c r="A115" s="5">
        <f t="shared" si="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3">
        <f>SUMIFS(df_mutuos!I:I,df_mutuos!B:B,Conciliacao!A115)</f>
        <v>0</v>
      </c>
      <c r="F115" s="6">
        <f>SUMIFS(df_bloqueios_judiciais!E:E,df_bloqueios_judiciais!D:D,Conciliacao!A115,df_bloqueios_judiciais!E:E,"&gt;0")</f>
        <v>0</v>
      </c>
      <c r="G115" s="7">
        <f>SUMIFS(df_extratos!I:I,df_extratos!F:F,Conciliacao!BD115,df_extratos!G:G,"CREDITO")+SUMIFS(df_extratos!I:I,df_extratos!F:F,Conciliacao!A115,df_extratos!G:G,"CREDITO")+SUMIFS(df_extratos!I:I,df_extratos!F:F,Conciliacao!BE115,df_extratos!G:G,"CREDITO")+SUMIFS(df_extratos!I:I,df_extratos!F:F,Conciliacao!BF115,df_extratos!G:G,"CREDITO")+SUMIFS(df_extratos!I:I,df_extratos!F:F,Conciliacao!BG115,df_extratos!G:G,"CREDITO")</f>
        <v>0</v>
      </c>
      <c r="H115" s="9">
        <f>G115-SUM(B115:F115)</f>
        <v>0</v>
      </c>
      <c r="I115" s="4">
        <f>SUMIFS(df_blueme_sem_parcelamento!E:E,df_blueme_sem_parcelamento!H:H,Conciliacao!A115)*(-1)</f>
        <v>0</v>
      </c>
      <c r="J115" s="4">
        <f>SUMIFS(df_blueme_com_parcelamento!J:J,df_blueme_com_parcelamento!M:M,Conciliacao!A115)*(-1)</f>
        <v>0</v>
      </c>
      <c r="K115" s="4">
        <f>SUMIFS(df_mutuos!J:J,df_mutuos!B:B,Conciliacao!A115)*(-1)</f>
        <v>0</v>
      </c>
      <c r="L115" s="8">
        <f>SUMIFS(df_bloqueios_judiciais!E:E,df_bloqueios_judiciais!D:D,Conciliacao!A115,df_bloqueios_judiciais!E:E,"&lt;0")</f>
        <v>0</v>
      </c>
      <c r="M115" s="10">
        <f>SUMIFS(df_extratos!I:I,df_extratos!F:F,Conciliacao!BD115,df_extratos!G:G,"DEBITO")+SUMIFS(df_extratos!I:I,df_extratos!F:F,Conciliacao!A115,df_extratos!G:G,"DEBITO")+SUMIFS(df_extratos!I:I,df_extratos!F:F,Conciliacao!BE115,df_extratos!G:G,"DEBITO")+SUMIFS(df_extratos!I:I,df_extratos!F:F,Conciliacao!BF115,df_extratos!G:G,"DEBITO")+SUMIFS(df_extratos!I:I,df_extratos!F:F,Conciliacao!BG115,df_extratos!G:G,"DEBITO")</f>
        <v>0</v>
      </c>
      <c r="N115" s="11">
        <f t="shared" si="3"/>
        <v>0</v>
      </c>
      <c r="O115" s="25">
        <f>SUMIFS(df_ajustes_conciliaco!D:D,df_ajustes_conciliaco!C:C,Conciliacao!A115)</f>
        <v>0</v>
      </c>
      <c r="P115" s="22">
        <f t="shared" si="4"/>
        <v>0</v>
      </c>
      <c r="BD115" s="20">
        <v>45771.5</v>
      </c>
      <c r="BE115" s="20">
        <v>45771.125</v>
      </c>
      <c r="BF115" s="20">
        <v>45771.541666666657</v>
      </c>
      <c r="BG115" s="20">
        <v>45771.625</v>
      </c>
    </row>
    <row r="116" spans="1:59" x14ac:dyDescent="0.3">
      <c r="A116" s="5">
        <f t="shared" si="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3">
        <f>SUMIFS(df_mutuos!I:I,df_mutuos!B:B,Conciliacao!A116)</f>
        <v>0</v>
      </c>
      <c r="F116" s="6">
        <f>SUMIFS(df_bloqueios_judiciais!E:E,df_bloqueios_judiciais!D:D,Conciliacao!A116,df_bloqueios_judiciais!E:E,"&gt;0")</f>
        <v>0</v>
      </c>
      <c r="G116" s="7">
        <f>SUMIFS(df_extratos!I:I,df_extratos!F:F,Conciliacao!BD116,df_extratos!G:G,"CREDITO")+SUMIFS(df_extratos!I:I,df_extratos!F:F,Conciliacao!A116,df_extratos!G:G,"CREDITO")+SUMIFS(df_extratos!I:I,df_extratos!F:F,Conciliacao!BE116,df_extratos!G:G,"CREDITO")+SUMIFS(df_extratos!I:I,df_extratos!F:F,Conciliacao!BF116,df_extratos!G:G,"CREDITO")+SUMIFS(df_extratos!I:I,df_extratos!F:F,Conciliacao!BG116,df_extratos!G:G,"CREDITO")</f>
        <v>0</v>
      </c>
      <c r="H116" s="9">
        <f>G116-SUM(B116:F116)</f>
        <v>0</v>
      </c>
      <c r="I116" s="4">
        <f>SUMIFS(df_blueme_sem_parcelamento!E:E,df_blueme_sem_parcelamento!H:H,Conciliacao!A116)*(-1)</f>
        <v>-69</v>
      </c>
      <c r="J116" s="4">
        <f>SUMIFS(df_blueme_com_parcelamento!J:J,df_blueme_com_parcelamento!M:M,Conciliacao!A116)*(-1)</f>
        <v>0</v>
      </c>
      <c r="K116" s="4">
        <f>SUMIFS(df_mutuos!J:J,df_mutuos!B:B,Conciliacao!A116)*(-1)</f>
        <v>0</v>
      </c>
      <c r="L116" s="8">
        <f>SUMIFS(df_bloqueios_judiciais!E:E,df_bloqueios_judiciais!D:D,Conciliacao!A116,df_bloqueios_judiciais!E:E,"&lt;0")</f>
        <v>0</v>
      </c>
      <c r="M116" s="10">
        <f>SUMIFS(df_extratos!I:I,df_extratos!F:F,Conciliacao!BD116,df_extratos!G:G,"DEBITO")+SUMIFS(df_extratos!I:I,df_extratos!F:F,Conciliacao!A116,df_extratos!G:G,"DEBITO")+SUMIFS(df_extratos!I:I,df_extratos!F:F,Conciliacao!BE116,df_extratos!G:G,"DEBITO")+SUMIFS(df_extratos!I:I,df_extratos!F:F,Conciliacao!BF116,df_extratos!G:G,"DEBITO")+SUMIFS(df_extratos!I:I,df_extratos!F:F,Conciliacao!BG116,df_extratos!G:G,"DEBITO")</f>
        <v>-69</v>
      </c>
      <c r="N116" s="11">
        <f t="shared" si="3"/>
        <v>0</v>
      </c>
      <c r="O116" s="25">
        <f>SUMIFS(df_ajustes_conciliaco!D:D,df_ajustes_conciliaco!C:C,Conciliacao!A116)</f>
        <v>0</v>
      </c>
      <c r="P116" s="22">
        <f t="shared" si="4"/>
        <v>0</v>
      </c>
      <c r="BD116" s="20">
        <v>45772.5</v>
      </c>
      <c r="BE116" s="20">
        <v>45772.125</v>
      </c>
      <c r="BF116" s="20">
        <v>45772.541666666657</v>
      </c>
      <c r="BG116" s="20">
        <v>45772.625</v>
      </c>
    </row>
    <row r="117" spans="1:59" x14ac:dyDescent="0.3">
      <c r="A117" s="5">
        <f t="shared" si="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3">
        <f>SUMIFS(df_mutuos!I:I,df_mutuos!B:B,Conciliacao!A117)</f>
        <v>0</v>
      </c>
      <c r="F117" s="6">
        <f>SUMIFS(df_bloqueios_judiciais!E:E,df_bloqueios_judiciais!D:D,Conciliacao!A117,df_bloqueios_judiciais!E:E,"&gt;0")</f>
        <v>0</v>
      </c>
      <c r="G117" s="7">
        <f>SUMIFS(df_extratos!I:I,df_extratos!F:F,Conciliacao!BD117,df_extratos!G:G,"CREDITO")+SUMIFS(df_extratos!I:I,df_extratos!F:F,Conciliacao!A117,df_extratos!G:G,"CREDITO")+SUMIFS(df_extratos!I:I,df_extratos!F:F,Conciliacao!BE117,df_extratos!G:G,"CREDITO")+SUMIFS(df_extratos!I:I,df_extratos!F:F,Conciliacao!BF117,df_extratos!G:G,"CREDITO")+SUMIFS(df_extratos!I:I,df_extratos!F:F,Conciliacao!BG117,df_extratos!G:G,"CREDITO")</f>
        <v>0</v>
      </c>
      <c r="H117" s="9">
        <f>G117-SUM(B117:F117)</f>
        <v>0</v>
      </c>
      <c r="I117" s="4">
        <f>SUMIFS(df_blueme_sem_parcelamento!E:E,df_blueme_sem_parcelamento!H:H,Conciliacao!A117)*(-1)</f>
        <v>0</v>
      </c>
      <c r="J117" s="4">
        <f>SUMIFS(df_blueme_com_parcelamento!J:J,df_blueme_com_parcelamento!M:M,Conciliacao!A117)*(-1)</f>
        <v>0</v>
      </c>
      <c r="K117" s="4">
        <f>SUMIFS(df_mutuos!J:J,df_mutuos!B:B,Conciliacao!A117)*(-1)</f>
        <v>0</v>
      </c>
      <c r="L117" s="8">
        <f>SUMIFS(df_bloqueios_judiciais!E:E,df_bloqueios_judiciais!D:D,Conciliacao!A117,df_bloqueios_judiciais!E:E,"&lt;0")</f>
        <v>0</v>
      </c>
      <c r="M117" s="10">
        <f>SUMIFS(df_extratos!I:I,df_extratos!F:F,Conciliacao!BD117,df_extratos!G:G,"DEBITO")+SUMIFS(df_extratos!I:I,df_extratos!F:F,Conciliacao!A117,df_extratos!G:G,"DEBITO")+SUMIFS(df_extratos!I:I,df_extratos!F:F,Conciliacao!BE117,df_extratos!G:G,"DEBITO")+SUMIFS(df_extratos!I:I,df_extratos!F:F,Conciliacao!BF117,df_extratos!G:G,"DEBITO")+SUMIFS(df_extratos!I:I,df_extratos!F:F,Conciliacao!BG117,df_extratos!G:G,"DEBITO")</f>
        <v>0</v>
      </c>
      <c r="N117" s="11">
        <f t="shared" si="3"/>
        <v>0</v>
      </c>
      <c r="O117" s="25">
        <f>SUMIFS(df_ajustes_conciliaco!D:D,df_ajustes_conciliaco!C:C,Conciliacao!A117)</f>
        <v>0</v>
      </c>
      <c r="P117" s="22">
        <f t="shared" si="4"/>
        <v>0</v>
      </c>
      <c r="BD117" s="20">
        <v>45773.5</v>
      </c>
      <c r="BE117" s="20">
        <v>45773.125</v>
      </c>
      <c r="BF117" s="20">
        <v>45773.541666666657</v>
      </c>
      <c r="BG117" s="20">
        <v>45773.625</v>
      </c>
    </row>
    <row r="118" spans="1:59" x14ac:dyDescent="0.3">
      <c r="A118" s="5">
        <f t="shared" si="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3">
        <f>SUMIFS(df_mutuos!I:I,df_mutuos!B:B,Conciliacao!A118)</f>
        <v>0</v>
      </c>
      <c r="F118" s="6">
        <f>SUMIFS(df_bloqueios_judiciais!E:E,df_bloqueios_judiciais!D:D,Conciliacao!A118,df_bloqueios_judiciais!E:E,"&gt;0")</f>
        <v>0</v>
      </c>
      <c r="G118" s="7">
        <f>SUMIFS(df_extratos!I:I,df_extratos!F:F,Conciliacao!BD118,df_extratos!G:G,"CREDITO")+SUMIFS(df_extratos!I:I,df_extratos!F:F,Conciliacao!A118,df_extratos!G:G,"CREDITO")+SUMIFS(df_extratos!I:I,df_extratos!F:F,Conciliacao!BE118,df_extratos!G:G,"CREDITO")+SUMIFS(df_extratos!I:I,df_extratos!F:F,Conciliacao!BF118,df_extratos!G:G,"CREDITO")+SUMIFS(df_extratos!I:I,df_extratos!F:F,Conciliacao!BG118,df_extratos!G:G,"CREDITO")</f>
        <v>0</v>
      </c>
      <c r="H118" s="9">
        <f>G118-SUM(B118:F118)</f>
        <v>0</v>
      </c>
      <c r="I118" s="4">
        <f>SUMIFS(df_blueme_sem_parcelamento!E:E,df_blueme_sem_parcelamento!H:H,Conciliacao!A118)*(-1)</f>
        <v>0</v>
      </c>
      <c r="J118" s="4">
        <f>SUMIFS(df_blueme_com_parcelamento!J:J,df_blueme_com_parcelamento!M:M,Conciliacao!A118)*(-1)</f>
        <v>0</v>
      </c>
      <c r="K118" s="4">
        <f>SUMIFS(df_mutuos!J:J,df_mutuos!B:B,Conciliacao!A118)*(-1)</f>
        <v>0</v>
      </c>
      <c r="L118" s="8">
        <f>SUMIFS(df_bloqueios_judiciais!E:E,df_bloqueios_judiciais!D:D,Conciliacao!A118,df_bloqueios_judiciais!E:E,"&lt;0")</f>
        <v>0</v>
      </c>
      <c r="M118" s="10">
        <f>SUMIFS(df_extratos!I:I,df_extratos!F:F,Conciliacao!BD118,df_extratos!G:G,"DEBITO")+SUMIFS(df_extratos!I:I,df_extratos!F:F,Conciliacao!A118,df_extratos!G:G,"DEBITO")+SUMIFS(df_extratos!I:I,df_extratos!F:F,Conciliacao!BE118,df_extratos!G:G,"DEBITO")+SUMIFS(df_extratos!I:I,df_extratos!F:F,Conciliacao!BF118,df_extratos!G:G,"DEBITO")+SUMIFS(df_extratos!I:I,df_extratos!F:F,Conciliacao!BG118,df_extratos!G:G,"DEBITO")</f>
        <v>0</v>
      </c>
      <c r="N118" s="11">
        <f t="shared" si="3"/>
        <v>0</v>
      </c>
      <c r="O118" s="25">
        <f>SUMIFS(df_ajustes_conciliaco!D:D,df_ajustes_conciliaco!C:C,Conciliacao!A118)</f>
        <v>0</v>
      </c>
      <c r="P118" s="22">
        <f t="shared" si="4"/>
        <v>0</v>
      </c>
      <c r="BD118" s="20">
        <v>45774.5</v>
      </c>
      <c r="BE118" s="20">
        <v>45774.125</v>
      </c>
      <c r="BF118" s="20">
        <v>45774.541666666657</v>
      </c>
      <c r="BG118" s="20">
        <v>45774.625</v>
      </c>
    </row>
    <row r="119" spans="1:59" x14ac:dyDescent="0.3">
      <c r="A119" s="5">
        <f t="shared" si="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3">
        <f>SUMIFS(df_mutuos!I:I,df_mutuos!B:B,Conciliacao!A119)</f>
        <v>0</v>
      </c>
      <c r="F119" s="6">
        <f>SUMIFS(df_bloqueios_judiciais!E:E,df_bloqueios_judiciais!D:D,Conciliacao!A119,df_bloqueios_judiciais!E:E,"&gt;0")</f>
        <v>0</v>
      </c>
      <c r="G119" s="7">
        <f>SUMIFS(df_extratos!I:I,df_extratos!F:F,Conciliacao!BD119,df_extratos!G:G,"CREDITO")+SUMIFS(df_extratos!I:I,df_extratos!F:F,Conciliacao!A119,df_extratos!G:G,"CREDITO")+SUMIFS(df_extratos!I:I,df_extratos!F:F,Conciliacao!BE119,df_extratos!G:G,"CREDITO")+SUMIFS(df_extratos!I:I,df_extratos!F:F,Conciliacao!BF119,df_extratos!G:G,"CREDITO")+SUMIFS(df_extratos!I:I,df_extratos!F:F,Conciliacao!BG119,df_extratos!G:G,"CREDITO")</f>
        <v>0</v>
      </c>
      <c r="H119" s="9">
        <f>G119-SUM(B119:F119)</f>
        <v>0</v>
      </c>
      <c r="I119" s="4">
        <f>SUMIFS(df_blueme_sem_parcelamento!E:E,df_blueme_sem_parcelamento!H:H,Conciliacao!A119)*(-1)</f>
        <v>0</v>
      </c>
      <c r="J119" s="4">
        <f>SUMIFS(df_blueme_com_parcelamento!J:J,df_blueme_com_parcelamento!M:M,Conciliacao!A119)*(-1)</f>
        <v>0</v>
      </c>
      <c r="K119" s="4">
        <f>SUMIFS(df_mutuos!J:J,df_mutuos!B:B,Conciliacao!A119)*(-1)</f>
        <v>0</v>
      </c>
      <c r="L119" s="8">
        <f>SUMIFS(df_bloqueios_judiciais!E:E,df_bloqueios_judiciais!D:D,Conciliacao!A119,df_bloqueios_judiciais!E:E,"&lt;0")</f>
        <v>0</v>
      </c>
      <c r="M119" s="10">
        <f>SUMIFS(df_extratos!I:I,df_extratos!F:F,Conciliacao!BD119,df_extratos!G:G,"DEBITO")+SUMIFS(df_extratos!I:I,df_extratos!F:F,Conciliacao!A119,df_extratos!G:G,"DEBITO")+SUMIFS(df_extratos!I:I,df_extratos!F:F,Conciliacao!BE119,df_extratos!G:G,"DEBITO")+SUMIFS(df_extratos!I:I,df_extratos!F:F,Conciliacao!BF119,df_extratos!G:G,"DEBITO")+SUMIFS(df_extratos!I:I,df_extratos!F:F,Conciliacao!BG119,df_extratos!G:G,"DEBITO")</f>
        <v>0</v>
      </c>
      <c r="N119" s="11">
        <f t="shared" si="3"/>
        <v>0</v>
      </c>
      <c r="O119" s="25">
        <f>SUMIFS(df_ajustes_conciliaco!D:D,df_ajustes_conciliaco!C:C,Conciliacao!A119)</f>
        <v>0</v>
      </c>
      <c r="P119" s="22">
        <f t="shared" si="4"/>
        <v>0</v>
      </c>
      <c r="BD119" s="20">
        <v>45775.5</v>
      </c>
      <c r="BE119" s="20">
        <v>45775.125</v>
      </c>
      <c r="BF119" s="20">
        <v>45775.541666666657</v>
      </c>
      <c r="BG119" s="20">
        <v>45775.625</v>
      </c>
    </row>
    <row r="120" spans="1:59" x14ac:dyDescent="0.3">
      <c r="A120" s="5">
        <f t="shared" si="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3">
        <f>SUMIFS(df_mutuos!I:I,df_mutuos!B:B,Conciliacao!A120)</f>
        <v>0</v>
      </c>
      <c r="F120" s="6">
        <f>SUMIFS(df_bloqueios_judiciais!E:E,df_bloqueios_judiciais!D:D,Conciliacao!A120,df_bloqueios_judiciais!E:E,"&gt;0")</f>
        <v>0</v>
      </c>
      <c r="G120" s="7">
        <f>SUMIFS(df_extratos!I:I,df_extratos!F:F,Conciliacao!BD120,df_extratos!G:G,"CREDITO")+SUMIFS(df_extratos!I:I,df_extratos!F:F,Conciliacao!A120,df_extratos!G:G,"CREDITO")+SUMIFS(df_extratos!I:I,df_extratos!F:F,Conciliacao!BE120,df_extratos!G:G,"CREDITO")+SUMIFS(df_extratos!I:I,df_extratos!F:F,Conciliacao!BF120,df_extratos!G:G,"CREDITO")+SUMIFS(df_extratos!I:I,df_extratos!F:F,Conciliacao!BG120,df_extratos!G:G,"CREDITO")</f>
        <v>0</v>
      </c>
      <c r="H120" s="9">
        <f>G120-SUM(B120:F120)</f>
        <v>0</v>
      </c>
      <c r="I120" s="4">
        <f>SUMIFS(df_blueme_sem_parcelamento!E:E,df_blueme_sem_parcelamento!H:H,Conciliacao!A120)*(-1)</f>
        <v>0</v>
      </c>
      <c r="J120" s="4">
        <f>SUMIFS(df_blueme_com_parcelamento!J:J,df_blueme_com_parcelamento!M:M,Conciliacao!A120)*(-1)</f>
        <v>0</v>
      </c>
      <c r="K120" s="4">
        <f>SUMIFS(df_mutuos!J:J,df_mutuos!B:B,Conciliacao!A120)*(-1)</f>
        <v>0</v>
      </c>
      <c r="L120" s="8">
        <f>SUMIFS(df_bloqueios_judiciais!E:E,df_bloqueios_judiciais!D:D,Conciliacao!A120,df_bloqueios_judiciais!E:E,"&lt;0")</f>
        <v>-3070</v>
      </c>
      <c r="M120" s="10">
        <f>SUMIFS(df_extratos!I:I,df_extratos!F:F,Conciliacao!BD120,df_extratos!G:G,"DEBITO")+SUMIFS(df_extratos!I:I,df_extratos!F:F,Conciliacao!A120,df_extratos!G:G,"DEBITO")+SUMIFS(df_extratos!I:I,df_extratos!F:F,Conciliacao!BE120,df_extratos!G:G,"DEBITO")+SUMIFS(df_extratos!I:I,df_extratos!F:F,Conciliacao!BF120,df_extratos!G:G,"DEBITO")+SUMIFS(df_extratos!I:I,df_extratos!F:F,Conciliacao!BG120,df_extratos!G:G,"DEBITO")</f>
        <v>-3070</v>
      </c>
      <c r="N120" s="11">
        <f t="shared" si="3"/>
        <v>0</v>
      </c>
      <c r="O120" s="25">
        <f>SUMIFS(df_ajustes_conciliaco!D:D,df_ajustes_conciliaco!C:C,Conciliacao!A120)</f>
        <v>0</v>
      </c>
      <c r="P120" s="22">
        <f t="shared" si="4"/>
        <v>0</v>
      </c>
      <c r="BD120" s="20">
        <v>45776.5</v>
      </c>
      <c r="BE120" s="20">
        <v>45776.125</v>
      </c>
      <c r="BF120" s="20">
        <v>45776.541666666657</v>
      </c>
      <c r="BG120" s="20">
        <v>45776.625</v>
      </c>
    </row>
    <row r="121" spans="1:59" x14ac:dyDescent="0.3">
      <c r="A121" s="5">
        <f t="shared" si="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3">
        <f>SUMIFS(df_mutuos!I:I,df_mutuos!B:B,Conciliacao!A121)</f>
        <v>1500</v>
      </c>
      <c r="F121" s="6">
        <f>SUMIFS(df_bloqueios_judiciais!E:E,df_bloqueios_judiciais!D:D,Conciliacao!A121,df_bloqueios_judiciais!E:E,"&gt;0")</f>
        <v>3070</v>
      </c>
      <c r="G121" s="7">
        <f>SUMIFS(df_extratos!I:I,df_extratos!F:F,Conciliacao!BD121,df_extratos!G:G,"CREDITO")+SUMIFS(df_extratos!I:I,df_extratos!F:F,Conciliacao!A121,df_extratos!G:G,"CREDITO")+SUMIFS(df_extratos!I:I,df_extratos!F:F,Conciliacao!BE121,df_extratos!G:G,"CREDITO")+SUMIFS(df_extratos!I:I,df_extratos!F:F,Conciliacao!BF121,df_extratos!G:G,"CREDITO")+SUMIFS(df_extratos!I:I,df_extratos!F:F,Conciliacao!BG121,df_extratos!G:G,"CREDITO")</f>
        <v>4570</v>
      </c>
      <c r="H121" s="9">
        <f>G121-SUM(B121:F121)</f>
        <v>0</v>
      </c>
      <c r="I121" s="4">
        <f>SUMIFS(df_blueme_sem_parcelamento!E:E,df_blueme_sem_parcelamento!H:H,Conciliacao!A121)*(-1)</f>
        <v>-1480.94</v>
      </c>
      <c r="J121" s="4">
        <f>SUMIFS(df_blueme_com_parcelamento!J:J,df_blueme_com_parcelamento!M:M,Conciliacao!A121)*(-1)</f>
        <v>0</v>
      </c>
      <c r="K121" s="4">
        <f>SUMIFS(df_mutuos!J:J,df_mutuos!B:B,Conciliacao!A121)*(-1)</f>
        <v>-4200</v>
      </c>
      <c r="L121" s="8">
        <f>SUMIFS(df_bloqueios_judiciais!E:E,df_bloqueios_judiciais!D:D,Conciliacao!A121,df_bloqueios_judiciais!E:E,"&lt;0")</f>
        <v>0</v>
      </c>
      <c r="M121" s="10">
        <f>SUMIFS(df_extratos!I:I,df_extratos!F:F,Conciliacao!BD121,df_extratos!G:G,"DEBITO")+SUMIFS(df_extratos!I:I,df_extratos!F:F,Conciliacao!A121,df_extratos!G:G,"DEBITO")+SUMIFS(df_extratos!I:I,df_extratos!F:F,Conciliacao!BE121,df_extratos!G:G,"DEBITO")+SUMIFS(df_extratos!I:I,df_extratos!F:F,Conciliacao!BF121,df_extratos!G:G,"DEBITO")+SUMIFS(df_extratos!I:I,df_extratos!F:F,Conciliacao!BG121,df_extratos!G:G,"DEBITO")</f>
        <v>-5680.9400000000005</v>
      </c>
      <c r="N121" s="11">
        <f t="shared" si="3"/>
        <v>0</v>
      </c>
      <c r="O121" s="25">
        <f>SUMIFS(df_ajustes_conciliaco!D:D,df_ajustes_conciliaco!C:C,Conciliacao!A121)</f>
        <v>0</v>
      </c>
      <c r="P121" s="22">
        <f t="shared" si="4"/>
        <v>0</v>
      </c>
      <c r="BD121" s="20">
        <v>45777.5</v>
      </c>
      <c r="BE121" s="20">
        <v>45777.125</v>
      </c>
      <c r="BF121" s="20">
        <v>45777.541666666657</v>
      </c>
      <c r="BG121" s="20">
        <v>45777.625</v>
      </c>
    </row>
    <row r="122" spans="1:59" x14ac:dyDescent="0.3">
      <c r="A122" s="5">
        <f t="shared" si="5"/>
        <v>45778</v>
      </c>
      <c r="B122" s="3">
        <f>-SUMIFS(df_extrato_zig!G:G,df_extrato_zig!E:E,Conciliacao!A122,df_extrato_zig!D:D,"Saque")-SUMIFS(df_extrato_zig!G:G,df_extrato_zig!E:E,Conciliacao!A122,df_extrato_zig!D:D,"Antecipação")</f>
        <v>0</v>
      </c>
      <c r="C122" s="3">
        <f>SUMIFS(df_extrato_zig!E:E,df_extrato_zig!L:L,Conciliacao!A122,df_extrato_zig!F:F,"DINHEIRO")</f>
        <v>0</v>
      </c>
      <c r="D122" s="3">
        <f>SUMIFS(view_parc_agrup!H:H,view_parc_agrup!G:G,Conciliacao!A122)</f>
        <v>0</v>
      </c>
      <c r="E122" s="3">
        <f>SUMIFS(df_mutuos!I:I,df_mutuos!B:B,Conciliacao!A122)</f>
        <v>0</v>
      </c>
      <c r="F122" s="6">
        <f>SUMIFS(df_bloqueios_judiciais!E:E,df_bloqueios_judiciais!D:D,Conciliacao!A122,df_bloqueios_judiciais!E:E,"&gt;0")</f>
        <v>0</v>
      </c>
      <c r="G122" s="7">
        <f>SUMIFS(df_extratos!I:I,df_extratos!F:F,Conciliacao!BD122,df_extratos!G:G,"CREDITO")+SUMIFS(df_extratos!I:I,df_extratos!F:F,Conciliacao!A122,df_extratos!G:G,"CREDITO")+SUMIFS(df_extratos!I:I,df_extratos!F:F,Conciliacao!BE122,df_extratos!G:G,"CREDITO")+SUMIFS(df_extratos!I:I,df_extratos!F:F,Conciliacao!BF122,df_extratos!G:G,"CREDITO")+SUMIFS(df_extratos!I:I,df_extratos!F:F,Conciliacao!BG122,df_extratos!G:G,"CREDITO")</f>
        <v>0</v>
      </c>
      <c r="H122" s="9">
        <f>G122-SUM(B122:F122)</f>
        <v>0</v>
      </c>
      <c r="I122" s="4">
        <f>SUMIFS(df_blueme_sem_parcelamento!E:E,df_blueme_sem_parcelamento!H:H,Conciliacao!A122)*(-1)</f>
        <v>0</v>
      </c>
      <c r="J122" s="4">
        <f>SUMIFS(df_blueme_com_parcelamento!J:J,df_blueme_com_parcelamento!M:M,Conciliacao!A122)*(-1)</f>
        <v>0</v>
      </c>
      <c r="K122" s="4">
        <f>SUMIFS(df_mutuos!J:J,df_mutuos!B:B,Conciliacao!A122)*(-1)</f>
        <v>0</v>
      </c>
      <c r="L122" s="8">
        <f>SUMIFS(df_bloqueios_judiciais!E:E,df_bloqueios_judiciais!D:D,Conciliacao!A122,df_bloqueios_judiciais!E:E,"&lt;0")</f>
        <v>0</v>
      </c>
      <c r="M122" s="10">
        <f>SUMIFS(df_extratos!I:I,df_extratos!F:F,Conciliacao!BD122,df_extratos!G:G,"DEBITO")+SUMIFS(df_extratos!I:I,df_extratos!F:F,Conciliacao!A122,df_extratos!G:G,"DEBITO")+SUMIFS(df_extratos!I:I,df_extratos!F:F,Conciliacao!BE122,df_extratos!G:G,"DEBITO")+SUMIFS(df_extratos!I:I,df_extratos!F:F,Conciliacao!BF122,df_extratos!G:G,"DEBITO")+SUMIFS(df_extratos!I:I,df_extratos!F:F,Conciliacao!BG122,df_extratos!G:G,"DEBITO")</f>
        <v>0</v>
      </c>
      <c r="N122" s="11">
        <f t="shared" si="3"/>
        <v>0</v>
      </c>
      <c r="O122" s="25">
        <f>SUMIFS(df_ajustes_conciliaco!D:D,df_ajustes_conciliaco!C:C,Conciliacao!A122)</f>
        <v>0</v>
      </c>
      <c r="P122" s="22">
        <f t="shared" si="4"/>
        <v>0</v>
      </c>
      <c r="BD122" s="20">
        <v>45778.5</v>
      </c>
      <c r="BE122" s="20">
        <v>45778.125</v>
      </c>
      <c r="BF122" s="20">
        <v>45778.541666666657</v>
      </c>
      <c r="BG122" s="20">
        <v>45778.625</v>
      </c>
    </row>
    <row r="123" spans="1:59" x14ac:dyDescent="0.3">
      <c r="A123" s="5">
        <f t="shared" si="5"/>
        <v>45779</v>
      </c>
      <c r="B123" s="3">
        <f>-SUMIFS(df_extrato_zig!G:G,df_extrato_zig!E:E,Conciliacao!A123,df_extrato_zig!D:D,"Saque")-SUMIFS(df_extrato_zig!G:G,df_extrato_zig!E:E,Conciliacao!A123,df_extrato_zig!D:D,"Antecipação")</f>
        <v>0</v>
      </c>
      <c r="C123" s="3">
        <f>SUMIFS(df_extrato_zig!E:E,df_extrato_zig!L:L,Conciliacao!A123,df_extrato_zig!F:F,"DINHEIRO")</f>
        <v>0</v>
      </c>
      <c r="D123" s="3">
        <f>SUMIFS(view_parc_agrup!H:H,view_parc_agrup!G:G,Conciliacao!A123)</f>
        <v>0</v>
      </c>
      <c r="E123" s="3">
        <f>SUMIFS(df_mutuos!I:I,df_mutuos!B:B,Conciliacao!A123)</f>
        <v>0</v>
      </c>
      <c r="F123" s="6">
        <f>SUMIFS(df_bloqueios_judiciais!E:E,df_bloqueios_judiciais!D:D,Conciliacao!A123,df_bloqueios_judiciais!E:E,"&gt;0")</f>
        <v>0</v>
      </c>
      <c r="G123" s="7">
        <f>SUMIFS(df_extratos!I:I,df_extratos!F:F,Conciliacao!BD123,df_extratos!G:G,"CREDITO")+SUMIFS(df_extratos!I:I,df_extratos!F:F,Conciliacao!A123,df_extratos!G:G,"CREDITO")+SUMIFS(df_extratos!I:I,df_extratos!F:F,Conciliacao!BE123,df_extratos!G:G,"CREDITO")+SUMIFS(df_extratos!I:I,df_extratos!F:F,Conciliacao!BF123,df_extratos!G:G,"CREDITO")+SUMIFS(df_extratos!I:I,df_extratos!F:F,Conciliacao!BG123,df_extratos!G:G,"CREDITO")</f>
        <v>0</v>
      </c>
      <c r="H123" s="9">
        <f>G123-SUM(B123:F123)</f>
        <v>0</v>
      </c>
      <c r="I123" s="4">
        <f>SUMIFS(df_blueme_sem_parcelamento!E:E,df_blueme_sem_parcelamento!H:H,Conciliacao!A123)*(-1)</f>
        <v>0</v>
      </c>
      <c r="J123" s="4">
        <f>SUMIFS(df_blueme_com_parcelamento!J:J,df_blueme_com_parcelamento!M:M,Conciliacao!A123)*(-1)</f>
        <v>0</v>
      </c>
      <c r="K123" s="4">
        <f>SUMIFS(df_mutuos!J:J,df_mutuos!B:B,Conciliacao!A123)*(-1)</f>
        <v>0</v>
      </c>
      <c r="L123" s="8">
        <f>SUMIFS(df_bloqueios_judiciais!E:E,df_bloqueios_judiciais!D:D,Conciliacao!A123,df_bloqueios_judiciais!E:E,"&lt;0")</f>
        <v>0</v>
      </c>
      <c r="M123" s="10">
        <f>SUMIFS(df_extratos!I:I,df_extratos!F:F,Conciliacao!BD123,df_extratos!G:G,"DEBITO")+SUMIFS(df_extratos!I:I,df_extratos!F:F,Conciliacao!A123,df_extratos!G:G,"DEBITO")+SUMIFS(df_extratos!I:I,df_extratos!F:F,Conciliacao!BE123,df_extratos!G:G,"DEBITO")+SUMIFS(df_extratos!I:I,df_extratos!F:F,Conciliacao!BF123,df_extratos!G:G,"DEBITO")+SUMIFS(df_extratos!I:I,df_extratos!F:F,Conciliacao!BG123,df_extratos!G:G,"DEBITO")</f>
        <v>-3070</v>
      </c>
      <c r="N123" s="11">
        <f t="shared" si="3"/>
        <v>-3070</v>
      </c>
      <c r="O123" s="25">
        <f>SUMIFS(df_ajustes_conciliaco!D:D,df_ajustes_conciliaco!C:C,Conciliacao!A123)</f>
        <v>0</v>
      </c>
      <c r="P123" s="22">
        <f t="shared" si="4"/>
        <v>-3070</v>
      </c>
      <c r="BD123" s="20">
        <v>45779.5</v>
      </c>
      <c r="BE123" s="20">
        <v>45779.125</v>
      </c>
      <c r="BF123" s="20">
        <v>45779.541666666657</v>
      </c>
      <c r="BG123" s="20">
        <v>45779.625</v>
      </c>
    </row>
    <row r="124" spans="1:59" x14ac:dyDescent="0.3">
      <c r="A124" s="5">
        <f t="shared" si="5"/>
        <v>45780</v>
      </c>
      <c r="B124" s="3">
        <f>-SUMIFS(df_extrato_zig!G:G,df_extrato_zig!E:E,Conciliacao!A124,df_extrato_zig!D:D,"Saque")-SUMIFS(df_extrato_zig!G:G,df_extrato_zig!E:E,Conciliacao!A124,df_extrato_zig!D:D,"Antecipação")</f>
        <v>0</v>
      </c>
      <c r="C124" s="3">
        <f>SUMIFS(df_extrato_zig!E:E,df_extrato_zig!L:L,Conciliacao!A124,df_extrato_zig!F:F,"DINHEIRO")</f>
        <v>0</v>
      </c>
      <c r="D124" s="3">
        <f>SUMIFS(view_parc_agrup!H:H,view_parc_agrup!G:G,Conciliacao!A124)</f>
        <v>0</v>
      </c>
      <c r="E124" s="3">
        <f>SUMIFS(df_mutuos!I:I,df_mutuos!B:B,Conciliacao!A124)</f>
        <v>0</v>
      </c>
      <c r="F124" s="6">
        <f>SUMIFS(df_bloqueios_judiciais!E:E,df_bloqueios_judiciais!D:D,Conciliacao!A124,df_bloqueios_judiciais!E:E,"&gt;0")</f>
        <v>0</v>
      </c>
      <c r="G124" s="7">
        <f>SUMIFS(df_extratos!I:I,df_extratos!F:F,Conciliacao!BD124,df_extratos!G:G,"CREDITO")+SUMIFS(df_extratos!I:I,df_extratos!F:F,Conciliacao!A124,df_extratos!G:G,"CREDITO")+SUMIFS(df_extratos!I:I,df_extratos!F:F,Conciliacao!BE124,df_extratos!G:G,"CREDITO")+SUMIFS(df_extratos!I:I,df_extratos!F:F,Conciliacao!BF124,df_extratos!G:G,"CREDITO")+SUMIFS(df_extratos!I:I,df_extratos!F:F,Conciliacao!BG124,df_extratos!G:G,"CREDITO")</f>
        <v>0</v>
      </c>
      <c r="H124" s="9">
        <f>G124-SUM(B124:F124)</f>
        <v>0</v>
      </c>
      <c r="I124" s="4">
        <f>SUMIFS(df_blueme_sem_parcelamento!E:E,df_blueme_sem_parcelamento!H:H,Conciliacao!A124)*(-1)</f>
        <v>0</v>
      </c>
      <c r="J124" s="4">
        <f>SUMIFS(df_blueme_com_parcelamento!J:J,df_blueme_com_parcelamento!M:M,Conciliacao!A124)*(-1)</f>
        <v>0</v>
      </c>
      <c r="K124" s="4">
        <f>SUMIFS(df_mutuos!J:J,df_mutuos!B:B,Conciliacao!A124)*(-1)</f>
        <v>0</v>
      </c>
      <c r="L124" s="8">
        <f>SUMIFS(df_bloqueios_judiciais!E:E,df_bloqueios_judiciais!D:D,Conciliacao!A124,df_bloqueios_judiciais!E:E,"&lt;0")</f>
        <v>0</v>
      </c>
      <c r="M124" s="10">
        <f>SUMIFS(df_extratos!I:I,df_extratos!F:F,Conciliacao!BD124,df_extratos!G:G,"DEBITO")+SUMIFS(df_extratos!I:I,df_extratos!F:F,Conciliacao!A124,df_extratos!G:G,"DEBITO")+SUMIFS(df_extratos!I:I,df_extratos!F:F,Conciliacao!BE124,df_extratos!G:G,"DEBITO")+SUMIFS(df_extratos!I:I,df_extratos!F:F,Conciliacao!BF124,df_extratos!G:G,"DEBITO")+SUMIFS(df_extratos!I:I,df_extratos!F:F,Conciliacao!BG124,df_extratos!G:G,"DEBITO")</f>
        <v>0</v>
      </c>
      <c r="N124" s="11">
        <f t="shared" si="3"/>
        <v>0</v>
      </c>
      <c r="O124" s="25">
        <f>SUMIFS(df_ajustes_conciliaco!D:D,df_ajustes_conciliaco!C:C,Conciliacao!A124)</f>
        <v>0</v>
      </c>
      <c r="P124" s="22">
        <f t="shared" si="4"/>
        <v>0</v>
      </c>
      <c r="BD124" s="20">
        <v>45780.5</v>
      </c>
      <c r="BE124" s="20">
        <v>45780.125</v>
      </c>
      <c r="BF124" s="20">
        <v>45780.541666666657</v>
      </c>
      <c r="BG124" s="20">
        <v>45780.625</v>
      </c>
    </row>
    <row r="125" spans="1:59" x14ac:dyDescent="0.3">
      <c r="A125" s="5">
        <f t="shared" si="5"/>
        <v>45781</v>
      </c>
      <c r="B125" s="3">
        <f>-SUMIFS(df_extrato_zig!G:G,df_extrato_zig!E:E,Conciliacao!A125,df_extrato_zig!D:D,"Saque")-SUMIFS(df_extrato_zig!G:G,df_extrato_zig!E:E,Conciliacao!A125,df_extrato_zig!D:D,"Antecipação")</f>
        <v>0</v>
      </c>
      <c r="C125" s="3">
        <f>SUMIFS(df_extrato_zig!E:E,df_extrato_zig!L:L,Conciliacao!A125,df_extrato_zig!F:F,"DINHEIRO")</f>
        <v>0</v>
      </c>
      <c r="D125" s="3">
        <f>SUMIFS(view_parc_agrup!H:H,view_parc_agrup!G:G,Conciliacao!A125)</f>
        <v>0</v>
      </c>
      <c r="E125" s="3">
        <f>SUMIFS(df_mutuos!I:I,df_mutuos!B:B,Conciliacao!A125)</f>
        <v>0</v>
      </c>
      <c r="F125" s="6">
        <f>SUMIFS(df_bloqueios_judiciais!E:E,df_bloqueios_judiciais!D:D,Conciliacao!A125,df_bloqueios_judiciais!E:E,"&gt;0")</f>
        <v>0</v>
      </c>
      <c r="G125" s="7">
        <f>SUMIFS(df_extratos!I:I,df_extratos!F:F,Conciliacao!BD125,df_extratos!G:G,"CREDITO")+SUMIFS(df_extratos!I:I,df_extratos!F:F,Conciliacao!A125,df_extratos!G:G,"CREDITO")+SUMIFS(df_extratos!I:I,df_extratos!F:F,Conciliacao!BE125,df_extratos!G:G,"CREDITO")+SUMIFS(df_extratos!I:I,df_extratos!F:F,Conciliacao!BF125,df_extratos!G:G,"CREDITO")+SUMIFS(df_extratos!I:I,df_extratos!F:F,Conciliacao!BG125,df_extratos!G:G,"CREDITO")</f>
        <v>0</v>
      </c>
      <c r="H125" s="9">
        <f>G125-SUM(B125:F125)</f>
        <v>0</v>
      </c>
      <c r="I125" s="4">
        <f>SUMIFS(df_blueme_sem_parcelamento!E:E,df_blueme_sem_parcelamento!H:H,Conciliacao!A125)*(-1)</f>
        <v>0</v>
      </c>
      <c r="J125" s="4">
        <f>SUMIFS(df_blueme_com_parcelamento!J:J,df_blueme_com_parcelamento!M:M,Conciliacao!A125)*(-1)</f>
        <v>0</v>
      </c>
      <c r="K125" s="4">
        <f>SUMIFS(df_mutuos!J:J,df_mutuos!B:B,Conciliacao!A125)*(-1)</f>
        <v>0</v>
      </c>
      <c r="L125" s="8">
        <f>SUMIFS(df_bloqueios_judiciais!E:E,df_bloqueios_judiciais!D:D,Conciliacao!A125,df_bloqueios_judiciais!E:E,"&lt;0")</f>
        <v>0</v>
      </c>
      <c r="M125" s="10">
        <f>SUMIFS(df_extratos!I:I,df_extratos!F:F,Conciliacao!BD125,df_extratos!G:G,"DEBITO")+SUMIFS(df_extratos!I:I,df_extratos!F:F,Conciliacao!A125,df_extratos!G:G,"DEBITO")+SUMIFS(df_extratos!I:I,df_extratos!F:F,Conciliacao!BE125,df_extratos!G:G,"DEBITO")+SUMIFS(df_extratos!I:I,df_extratos!F:F,Conciliacao!BF125,df_extratos!G:G,"DEBITO")+SUMIFS(df_extratos!I:I,df_extratos!F:F,Conciliacao!BG125,df_extratos!G:G,"DEBITO")</f>
        <v>0</v>
      </c>
      <c r="N125" s="11">
        <f t="shared" si="3"/>
        <v>0</v>
      </c>
      <c r="O125" s="25">
        <f>SUMIFS(df_ajustes_conciliaco!D:D,df_ajustes_conciliaco!C:C,Conciliacao!A125)</f>
        <v>0</v>
      </c>
      <c r="P125" s="22">
        <f t="shared" si="4"/>
        <v>0</v>
      </c>
      <c r="BD125" s="20">
        <v>45781.5</v>
      </c>
      <c r="BE125" s="20">
        <v>45781.125</v>
      </c>
      <c r="BF125" s="20">
        <v>45781.541666666657</v>
      </c>
      <c r="BG125" s="20">
        <v>45781.625</v>
      </c>
    </row>
    <row r="126" spans="1:59" x14ac:dyDescent="0.3">
      <c r="A126" s="5">
        <f t="shared" si="5"/>
        <v>45782</v>
      </c>
      <c r="B126" s="3">
        <f>-SUMIFS(df_extrato_zig!G:G,df_extrato_zig!E:E,Conciliacao!A126,df_extrato_zig!D:D,"Saque")-SUMIFS(df_extrato_zig!G:G,df_extrato_zig!E:E,Conciliacao!A126,df_extrato_zig!D:D,"Antecipação")</f>
        <v>0</v>
      </c>
      <c r="C126" s="3">
        <f>SUMIFS(df_extrato_zig!E:E,df_extrato_zig!L:L,Conciliacao!A126,df_extrato_zig!F:F,"DINHEIRO")</f>
        <v>0</v>
      </c>
      <c r="D126" s="3">
        <f>SUMIFS(view_parc_agrup!H:H,view_parc_agrup!G:G,Conciliacao!A126)</f>
        <v>8220</v>
      </c>
      <c r="E126" s="3">
        <f>SUMIFS(df_mutuos!I:I,df_mutuos!B:B,Conciliacao!A126)</f>
        <v>0</v>
      </c>
      <c r="F126" s="6">
        <f>SUMIFS(df_bloqueios_judiciais!E:E,df_bloqueios_judiciais!D:D,Conciliacao!A126,df_bloqueios_judiciais!E:E,"&gt;0")</f>
        <v>0</v>
      </c>
      <c r="G126" s="7">
        <f>SUMIFS(df_extratos!I:I,df_extratos!F:F,Conciliacao!BD126,df_extratos!G:G,"CREDITO")+SUMIFS(df_extratos!I:I,df_extratos!F:F,Conciliacao!A126,df_extratos!G:G,"CREDITO")+SUMIFS(df_extratos!I:I,df_extratos!F:F,Conciliacao!BE126,df_extratos!G:G,"CREDITO")+SUMIFS(df_extratos!I:I,df_extratos!F:F,Conciliacao!BF126,df_extratos!G:G,"CREDITO")+SUMIFS(df_extratos!I:I,df_extratos!F:F,Conciliacao!BG126,df_extratos!G:G,"CREDITO")</f>
        <v>8220</v>
      </c>
      <c r="H126" s="9">
        <f>G126-SUM(B126:F126)</f>
        <v>0</v>
      </c>
      <c r="I126" s="4">
        <f>SUMIFS(df_blueme_sem_parcelamento!E:E,df_blueme_sem_parcelamento!H:H,Conciliacao!A126)*(-1)</f>
        <v>0</v>
      </c>
      <c r="J126" s="4">
        <f>SUMIFS(df_blueme_com_parcelamento!J:J,df_blueme_com_parcelamento!M:M,Conciliacao!A126)*(-1)</f>
        <v>0</v>
      </c>
      <c r="K126" s="4">
        <f>SUMIFS(df_mutuos!J:J,df_mutuos!B:B,Conciliacao!A126)*(-1)</f>
        <v>0</v>
      </c>
      <c r="L126" s="8">
        <f>SUMIFS(df_bloqueios_judiciais!E:E,df_bloqueios_judiciais!D:D,Conciliacao!A126,df_bloqueios_judiciais!E:E,"&lt;0")</f>
        <v>0</v>
      </c>
      <c r="M126" s="10">
        <f>SUMIFS(df_extratos!I:I,df_extratos!F:F,Conciliacao!BD126,df_extratos!G:G,"DEBITO")+SUMIFS(df_extratos!I:I,df_extratos!F:F,Conciliacao!A126,df_extratos!G:G,"DEBITO")+SUMIFS(df_extratos!I:I,df_extratos!F:F,Conciliacao!BE126,df_extratos!G:G,"DEBITO")+SUMIFS(df_extratos!I:I,df_extratos!F:F,Conciliacao!BF126,df_extratos!G:G,"DEBITO")+SUMIFS(df_extratos!I:I,df_extratos!F:F,Conciliacao!BG126,df_extratos!G:G,"DEBITO")</f>
        <v>0</v>
      </c>
      <c r="N126" s="11">
        <f t="shared" si="3"/>
        <v>0</v>
      </c>
      <c r="O126" s="25">
        <f>SUMIFS(df_ajustes_conciliaco!D:D,df_ajustes_conciliaco!C:C,Conciliacao!A126)</f>
        <v>0</v>
      </c>
      <c r="P126" s="22">
        <f t="shared" si="4"/>
        <v>0</v>
      </c>
      <c r="BD126" s="20">
        <v>45782.5</v>
      </c>
      <c r="BE126" s="20">
        <v>45782.125</v>
      </c>
      <c r="BF126" s="20">
        <v>45782.541666666657</v>
      </c>
      <c r="BG126" s="20">
        <v>45782.625</v>
      </c>
    </row>
    <row r="127" spans="1:59" x14ac:dyDescent="0.3">
      <c r="A127" s="5">
        <f t="shared" si="5"/>
        <v>45783</v>
      </c>
      <c r="B127" s="3">
        <f>-SUMIFS(df_extrato_zig!G:G,df_extrato_zig!E:E,Conciliacao!A127,df_extrato_zig!D:D,"Saque")-SUMIFS(df_extrato_zig!G:G,df_extrato_zig!E:E,Conciliacao!A127,df_extrato_zig!D:D,"Antecipação")</f>
        <v>0</v>
      </c>
      <c r="C127" s="3">
        <f>SUMIFS(df_extrato_zig!E:E,df_extrato_zig!L:L,Conciliacao!A127,df_extrato_zig!F:F,"DINHEIRO")</f>
        <v>0</v>
      </c>
      <c r="D127" s="3">
        <f>SUMIFS(view_parc_agrup!H:H,view_parc_agrup!G:G,Conciliacao!A127)</f>
        <v>0</v>
      </c>
      <c r="E127" s="3">
        <f>SUMIFS(df_mutuos!I:I,df_mutuos!B:B,Conciliacao!A127)</f>
        <v>0</v>
      </c>
      <c r="F127" s="6">
        <f>SUMIFS(df_bloqueios_judiciais!E:E,df_bloqueios_judiciais!D:D,Conciliacao!A127,df_bloqueios_judiciais!E:E,"&gt;0")</f>
        <v>0</v>
      </c>
      <c r="G127" s="7">
        <f>SUMIFS(df_extratos!I:I,df_extratos!F:F,Conciliacao!BD127,df_extratos!G:G,"CREDITO")+SUMIFS(df_extratos!I:I,df_extratos!F:F,Conciliacao!A127,df_extratos!G:G,"CREDITO")+SUMIFS(df_extratos!I:I,df_extratos!F:F,Conciliacao!BE127,df_extratos!G:G,"CREDITO")+SUMIFS(df_extratos!I:I,df_extratos!F:F,Conciliacao!BF127,df_extratos!G:G,"CREDITO")+SUMIFS(df_extratos!I:I,df_extratos!F:F,Conciliacao!BG127,df_extratos!G:G,"CREDITO")</f>
        <v>0</v>
      </c>
      <c r="H127" s="9">
        <f>G127-SUM(B127:F127)</f>
        <v>0</v>
      </c>
      <c r="I127" s="4">
        <f>SUMIFS(df_blueme_sem_parcelamento!E:E,df_blueme_sem_parcelamento!H:H,Conciliacao!A127)*(-1)</f>
        <v>-2700.43</v>
      </c>
      <c r="J127" s="4">
        <f>SUMIFS(df_blueme_com_parcelamento!J:J,df_blueme_com_parcelamento!M:M,Conciliacao!A127)*(-1)</f>
        <v>0</v>
      </c>
      <c r="K127" s="4">
        <f>SUMIFS(df_mutuos!J:J,df_mutuos!B:B,Conciliacao!A127)*(-1)</f>
        <v>0</v>
      </c>
      <c r="L127" s="8">
        <f>SUMIFS(df_bloqueios_judiciais!E:E,df_bloqueios_judiciais!D:D,Conciliacao!A127,df_bloqueios_judiciais!E:E,"&lt;0")</f>
        <v>0</v>
      </c>
      <c r="M127" s="10">
        <f>SUMIFS(df_extratos!I:I,df_extratos!F:F,Conciliacao!BD127,df_extratos!G:G,"DEBITO")+SUMIFS(df_extratos!I:I,df_extratos!F:F,Conciliacao!A127,df_extratos!G:G,"DEBITO")+SUMIFS(df_extratos!I:I,df_extratos!F:F,Conciliacao!BE127,df_extratos!G:G,"DEBITO")+SUMIFS(df_extratos!I:I,df_extratos!F:F,Conciliacao!BF127,df_extratos!G:G,"DEBITO")+SUMIFS(df_extratos!I:I,df_extratos!F:F,Conciliacao!BG127,df_extratos!G:G,"DEBITO")</f>
        <v>-2700.43</v>
      </c>
      <c r="N127" s="11">
        <f t="shared" si="3"/>
        <v>0</v>
      </c>
      <c r="O127" s="25">
        <f>SUMIFS(df_ajustes_conciliaco!D:D,df_ajustes_conciliaco!C:C,Conciliacao!A127)</f>
        <v>0</v>
      </c>
      <c r="P127" s="22">
        <f t="shared" si="4"/>
        <v>0</v>
      </c>
      <c r="BD127" s="20">
        <v>45783.5</v>
      </c>
      <c r="BE127" s="20">
        <v>45783.125</v>
      </c>
      <c r="BF127" s="20">
        <v>45783.541666666657</v>
      </c>
      <c r="BG127" s="20">
        <v>45783.625</v>
      </c>
    </row>
    <row r="128" spans="1:59" x14ac:dyDescent="0.3">
      <c r="A128" s="5">
        <f t="shared" si="5"/>
        <v>45784</v>
      </c>
      <c r="B128" s="3">
        <f>-SUMIFS(df_extrato_zig!G:G,df_extrato_zig!E:E,Conciliacao!A128,df_extrato_zig!D:D,"Saque")-SUMIFS(df_extrato_zig!G:G,df_extrato_zig!E:E,Conciliacao!A128,df_extrato_zig!D:D,"Antecipação")</f>
        <v>0</v>
      </c>
      <c r="C128" s="3">
        <f>SUMIFS(df_extrato_zig!E:E,df_extrato_zig!L:L,Conciliacao!A128,df_extrato_zig!F:F,"DINHEIRO")</f>
        <v>0</v>
      </c>
      <c r="D128" s="3">
        <f>SUMIFS(view_parc_agrup!H:H,view_parc_agrup!G:G,Conciliacao!A128)</f>
        <v>2698.43</v>
      </c>
      <c r="E128" s="3">
        <f>SUMIFS(df_mutuos!I:I,df_mutuos!B:B,Conciliacao!A128)</f>
        <v>0</v>
      </c>
      <c r="F128" s="6">
        <f>SUMIFS(df_bloqueios_judiciais!E:E,df_bloqueios_judiciais!D:D,Conciliacao!A128,df_bloqueios_judiciais!E:E,"&gt;0")</f>
        <v>0</v>
      </c>
      <c r="G128" s="7">
        <f>SUMIFS(df_extratos!I:I,df_extratos!F:F,Conciliacao!BD128,df_extratos!G:G,"CREDITO")+SUMIFS(df_extratos!I:I,df_extratos!F:F,Conciliacao!A128,df_extratos!G:G,"CREDITO")+SUMIFS(df_extratos!I:I,df_extratos!F:F,Conciliacao!BE128,df_extratos!G:G,"CREDITO")+SUMIFS(df_extratos!I:I,df_extratos!F:F,Conciliacao!BF128,df_extratos!G:G,"CREDITO")+SUMIFS(df_extratos!I:I,df_extratos!F:F,Conciliacao!BG128,df_extratos!G:G,"CREDITO")</f>
        <v>2698.43</v>
      </c>
      <c r="H128" s="9">
        <f>G128-SUM(B128:F128)</f>
        <v>0</v>
      </c>
      <c r="I128" s="4">
        <f>SUMIFS(df_blueme_sem_parcelamento!E:E,df_blueme_sem_parcelamento!H:H,Conciliacao!A128)*(-1)</f>
        <v>0</v>
      </c>
      <c r="J128" s="4">
        <f>SUMIFS(df_blueme_com_parcelamento!J:J,df_blueme_com_parcelamento!M:M,Conciliacao!A128)*(-1)</f>
        <v>0</v>
      </c>
      <c r="K128" s="4">
        <f>SUMIFS(df_mutuos!J:J,df_mutuos!B:B,Conciliacao!A128)*(-1)</f>
        <v>0</v>
      </c>
      <c r="L128" s="8">
        <f>SUMIFS(df_bloqueios_judiciais!E:E,df_bloqueios_judiciais!D:D,Conciliacao!A128,df_bloqueios_judiciais!E:E,"&lt;0")</f>
        <v>0</v>
      </c>
      <c r="M128" s="10">
        <f>SUMIFS(df_extratos!I:I,df_extratos!F:F,Conciliacao!BD128,df_extratos!G:G,"DEBITO")+SUMIFS(df_extratos!I:I,df_extratos!F:F,Conciliacao!A128,df_extratos!G:G,"DEBITO")+SUMIFS(df_extratos!I:I,df_extratos!F:F,Conciliacao!BE128,df_extratos!G:G,"DEBITO")+SUMIFS(df_extratos!I:I,df_extratos!F:F,Conciliacao!BF128,df_extratos!G:G,"DEBITO")+SUMIFS(df_extratos!I:I,df_extratos!F:F,Conciliacao!BG128,df_extratos!G:G,"DEBITO")</f>
        <v>0</v>
      </c>
      <c r="N128" s="11">
        <f t="shared" si="3"/>
        <v>0</v>
      </c>
      <c r="O128" s="25">
        <f>SUMIFS(df_ajustes_conciliaco!D:D,df_ajustes_conciliaco!C:C,Conciliacao!A128)</f>
        <v>0</v>
      </c>
      <c r="P128" s="22">
        <f t="shared" si="4"/>
        <v>0</v>
      </c>
      <c r="BD128" s="20">
        <v>45784.5</v>
      </c>
      <c r="BE128" s="20">
        <v>45784.125</v>
      </c>
      <c r="BF128" s="20">
        <v>45784.541666666657</v>
      </c>
      <c r="BG128" s="20">
        <v>45784.625</v>
      </c>
    </row>
    <row r="129" spans="1:59" x14ac:dyDescent="0.3">
      <c r="A129" s="5">
        <f t="shared" si="5"/>
        <v>45785</v>
      </c>
      <c r="B129" s="3">
        <f>-SUMIFS(df_extrato_zig!G:G,df_extrato_zig!E:E,Conciliacao!A129,df_extrato_zig!D:D,"Saque")-SUMIFS(df_extrato_zig!G:G,df_extrato_zig!E:E,Conciliacao!A129,df_extrato_zig!D:D,"Antecipação")</f>
        <v>0</v>
      </c>
      <c r="C129" s="3">
        <f>SUMIFS(df_extrato_zig!E:E,df_extrato_zig!L:L,Conciliacao!A129,df_extrato_zig!F:F,"DINHEIRO")</f>
        <v>0</v>
      </c>
      <c r="D129" s="3">
        <f>SUMIFS(view_parc_agrup!H:H,view_parc_agrup!G:G,Conciliacao!A129)</f>
        <v>0</v>
      </c>
      <c r="E129" s="3">
        <f>SUMIFS(df_mutuos!I:I,df_mutuos!B:B,Conciliacao!A129)</f>
        <v>0</v>
      </c>
      <c r="F129" s="6">
        <f>SUMIFS(df_bloqueios_judiciais!E:E,df_bloqueios_judiciais!D:D,Conciliacao!A129,df_bloqueios_judiciais!E:E,"&gt;0")</f>
        <v>0</v>
      </c>
      <c r="G129" s="7">
        <f>SUMIFS(df_extratos!I:I,df_extratos!F:F,Conciliacao!BD129,df_extratos!G:G,"CREDITO")+SUMIFS(df_extratos!I:I,df_extratos!F:F,Conciliacao!A129,df_extratos!G:G,"CREDITO")+SUMIFS(df_extratos!I:I,df_extratos!F:F,Conciliacao!BE129,df_extratos!G:G,"CREDITO")+SUMIFS(df_extratos!I:I,df_extratos!F:F,Conciliacao!BF129,df_extratos!G:G,"CREDITO")+SUMIFS(df_extratos!I:I,df_extratos!F:F,Conciliacao!BG129,df_extratos!G:G,"CREDITO")</f>
        <v>0</v>
      </c>
      <c r="H129" s="9">
        <f>G129-SUM(B129:F129)</f>
        <v>0</v>
      </c>
      <c r="I129" s="4">
        <f>SUMIFS(df_blueme_sem_parcelamento!E:E,df_blueme_sem_parcelamento!H:H,Conciliacao!A129)*(-1)</f>
        <v>0</v>
      </c>
      <c r="J129" s="4">
        <f>SUMIFS(df_blueme_com_parcelamento!J:J,df_blueme_com_parcelamento!M:M,Conciliacao!A129)*(-1)</f>
        <v>0</v>
      </c>
      <c r="K129" s="4">
        <f>SUMIFS(df_mutuos!J:J,df_mutuos!B:B,Conciliacao!A129)*(-1)</f>
        <v>0</v>
      </c>
      <c r="L129" s="8">
        <f>SUMIFS(df_bloqueios_judiciais!E:E,df_bloqueios_judiciais!D:D,Conciliacao!A129,df_bloqueios_judiciais!E:E,"&lt;0")</f>
        <v>0</v>
      </c>
      <c r="M129" s="10">
        <f>SUMIFS(df_extratos!I:I,df_extratos!F:F,Conciliacao!BD129,df_extratos!G:G,"DEBITO")+SUMIFS(df_extratos!I:I,df_extratos!F:F,Conciliacao!A129,df_extratos!G:G,"DEBITO")+SUMIFS(df_extratos!I:I,df_extratos!F:F,Conciliacao!BE129,df_extratos!G:G,"DEBITO")+SUMIFS(df_extratos!I:I,df_extratos!F:F,Conciliacao!BF129,df_extratos!G:G,"DEBITO")+SUMIFS(df_extratos!I:I,df_extratos!F:F,Conciliacao!BG129,df_extratos!G:G,"DEBITO")</f>
        <v>0</v>
      </c>
      <c r="N129" s="11">
        <f t="shared" si="3"/>
        <v>0</v>
      </c>
      <c r="O129" s="25">
        <f>SUMIFS(df_ajustes_conciliaco!D:D,df_ajustes_conciliaco!C:C,Conciliacao!A129)</f>
        <v>0</v>
      </c>
      <c r="P129" s="22">
        <f t="shared" si="4"/>
        <v>0</v>
      </c>
      <c r="BD129" s="20">
        <v>45785.5</v>
      </c>
      <c r="BE129" s="20">
        <v>45785.125</v>
      </c>
      <c r="BF129" s="20">
        <v>45785.541666666657</v>
      </c>
      <c r="BG129" s="20">
        <v>45785.625</v>
      </c>
    </row>
    <row r="130" spans="1:59" x14ac:dyDescent="0.3">
      <c r="A130" s="5">
        <f t="shared" si="5"/>
        <v>45786</v>
      </c>
      <c r="B130" s="3">
        <f>-SUMIFS(df_extrato_zig!G:G,df_extrato_zig!E:E,Conciliacao!A130,df_extrato_zig!D:D,"Saque")-SUMIFS(df_extrato_zig!G:G,df_extrato_zig!E:E,Conciliacao!A130,df_extrato_zig!D:D,"Antecipação")</f>
        <v>0</v>
      </c>
      <c r="C130" s="3">
        <f>SUMIFS(df_extrato_zig!E:E,df_extrato_zig!L:L,Conciliacao!A130,df_extrato_zig!F:F,"DINHEIRO")</f>
        <v>0</v>
      </c>
      <c r="D130" s="3">
        <f>SUMIFS(view_parc_agrup!H:H,view_parc_agrup!G:G,Conciliacao!A130)</f>
        <v>0</v>
      </c>
      <c r="E130" s="3">
        <f>SUMIFS(df_mutuos!I:I,df_mutuos!B:B,Conciliacao!A130)</f>
        <v>0</v>
      </c>
      <c r="F130" s="6">
        <f>SUMIFS(df_bloqueios_judiciais!E:E,df_bloqueios_judiciais!D:D,Conciliacao!A130,df_bloqueios_judiciais!E:E,"&gt;0")</f>
        <v>0</v>
      </c>
      <c r="G130" s="7">
        <f>SUMIFS(df_extratos!I:I,df_extratos!F:F,Conciliacao!BD130,df_extratos!G:G,"CREDITO")+SUMIFS(df_extratos!I:I,df_extratos!F:F,Conciliacao!A130,df_extratos!G:G,"CREDITO")+SUMIFS(df_extratos!I:I,df_extratos!F:F,Conciliacao!BE130,df_extratos!G:G,"CREDITO")+SUMIFS(df_extratos!I:I,df_extratos!F:F,Conciliacao!BF130,df_extratos!G:G,"CREDITO")+SUMIFS(df_extratos!I:I,df_extratos!F:F,Conciliacao!BG130,df_extratos!G:G,"CREDITO")</f>
        <v>0</v>
      </c>
      <c r="H130" s="9">
        <f>G130-SUM(B130:F130)</f>
        <v>0</v>
      </c>
      <c r="I130" s="4">
        <f>SUMIFS(df_blueme_sem_parcelamento!E:E,df_blueme_sem_parcelamento!H:H,Conciliacao!A130)*(-1)</f>
        <v>0</v>
      </c>
      <c r="J130" s="4">
        <f>SUMIFS(df_blueme_com_parcelamento!J:J,df_blueme_com_parcelamento!M:M,Conciliacao!A130)*(-1)</f>
        <v>0</v>
      </c>
      <c r="K130" s="4">
        <f>SUMIFS(df_mutuos!J:J,df_mutuos!B:B,Conciliacao!A130)*(-1)</f>
        <v>0</v>
      </c>
      <c r="L130" s="8">
        <f>SUMIFS(df_bloqueios_judiciais!E:E,df_bloqueios_judiciais!D:D,Conciliacao!A130,df_bloqueios_judiciais!E:E,"&lt;0")</f>
        <v>0</v>
      </c>
      <c r="M130" s="10">
        <f>SUMIFS(df_extratos!I:I,df_extratos!F:F,Conciliacao!BD130,df_extratos!G:G,"DEBITO")+SUMIFS(df_extratos!I:I,df_extratos!F:F,Conciliacao!A130,df_extratos!G:G,"DEBITO")+SUMIFS(df_extratos!I:I,df_extratos!F:F,Conciliacao!BE130,df_extratos!G:G,"DEBITO")+SUMIFS(df_extratos!I:I,df_extratos!F:F,Conciliacao!BF130,df_extratos!G:G,"DEBITO")+SUMIFS(df_extratos!I:I,df_extratos!F:F,Conciliacao!BG130,df_extratos!G:G,"DEBITO")</f>
        <v>0</v>
      </c>
      <c r="N130" s="11">
        <f t="shared" ref="N130:N193" si="6">M130-SUM(I130:L130)</f>
        <v>0</v>
      </c>
      <c r="O130" s="25">
        <f>SUMIFS(df_ajustes_conciliaco!D:D,df_ajustes_conciliaco!C:C,Conciliacao!A130)</f>
        <v>0</v>
      </c>
      <c r="P130" s="22">
        <f t="shared" ref="P130:P193" si="7">N130+H130-O130</f>
        <v>0</v>
      </c>
      <c r="BD130" s="20">
        <v>45786.5</v>
      </c>
      <c r="BE130" s="20">
        <v>45786.125</v>
      </c>
      <c r="BF130" s="20">
        <v>45786.541666666657</v>
      </c>
      <c r="BG130" s="20">
        <v>45786.625</v>
      </c>
    </row>
    <row r="131" spans="1:59" x14ac:dyDescent="0.3">
      <c r="A131" s="5">
        <f t="shared" ref="A131:A194" si="8">A130+1</f>
        <v>45787</v>
      </c>
      <c r="B131" s="3">
        <f>-SUMIFS(df_extrato_zig!G:G,df_extrato_zig!E:E,Conciliacao!A131,df_extrato_zig!D:D,"Saque")-SUMIFS(df_extrato_zig!G:G,df_extrato_zig!E:E,Conciliacao!A131,df_extrato_zig!D:D,"Antecipação")</f>
        <v>0</v>
      </c>
      <c r="C131" s="3">
        <f>SUMIFS(df_extrato_zig!E:E,df_extrato_zig!L:L,Conciliacao!A131,df_extrato_zig!F:F,"DINHEIRO")</f>
        <v>0</v>
      </c>
      <c r="D131" s="3">
        <f>SUMIFS(view_parc_agrup!H:H,view_parc_agrup!G:G,Conciliacao!A131)</f>
        <v>0</v>
      </c>
      <c r="E131" s="3">
        <f>SUMIFS(df_mutuos!I:I,df_mutuos!B:B,Conciliacao!A131)</f>
        <v>0</v>
      </c>
      <c r="F131" s="6">
        <f>SUMIFS(df_bloqueios_judiciais!E:E,df_bloqueios_judiciais!D:D,Conciliacao!A131,df_bloqueios_judiciais!E:E,"&gt;0")</f>
        <v>0</v>
      </c>
      <c r="G131" s="7">
        <f>SUMIFS(df_extratos!I:I,df_extratos!F:F,Conciliacao!BD131,df_extratos!G:G,"CREDITO")+SUMIFS(df_extratos!I:I,df_extratos!F:F,Conciliacao!A131,df_extratos!G:G,"CREDITO")+SUMIFS(df_extratos!I:I,df_extratos!F:F,Conciliacao!BE131,df_extratos!G:G,"CREDITO")+SUMIFS(df_extratos!I:I,df_extratos!F:F,Conciliacao!BF131,df_extratos!G:G,"CREDITO")+SUMIFS(df_extratos!I:I,df_extratos!F:F,Conciliacao!BG131,df_extratos!G:G,"CREDITO")</f>
        <v>0</v>
      </c>
      <c r="H131" s="9">
        <f>G131-SUM(B131:F131)</f>
        <v>0</v>
      </c>
      <c r="I131" s="4">
        <f>SUMIFS(df_blueme_sem_parcelamento!E:E,df_blueme_sem_parcelamento!H:H,Conciliacao!A131)*(-1)</f>
        <v>0</v>
      </c>
      <c r="J131" s="4">
        <f>SUMIFS(df_blueme_com_parcelamento!J:J,df_blueme_com_parcelamento!M:M,Conciliacao!A131)*(-1)</f>
        <v>0</v>
      </c>
      <c r="K131" s="4">
        <f>SUMIFS(df_mutuos!J:J,df_mutuos!B:B,Conciliacao!A131)*(-1)</f>
        <v>0</v>
      </c>
      <c r="L131" s="8">
        <f>SUMIFS(df_bloqueios_judiciais!E:E,df_bloqueios_judiciais!D:D,Conciliacao!A131,df_bloqueios_judiciais!E:E,"&lt;0")</f>
        <v>0</v>
      </c>
      <c r="M131" s="10">
        <f>SUMIFS(df_extratos!I:I,df_extratos!F:F,Conciliacao!BD131,df_extratos!G:G,"DEBITO")+SUMIFS(df_extratos!I:I,df_extratos!F:F,Conciliacao!A131,df_extratos!G:G,"DEBITO")+SUMIFS(df_extratos!I:I,df_extratos!F:F,Conciliacao!BE131,df_extratos!G:G,"DEBITO")+SUMIFS(df_extratos!I:I,df_extratos!F:F,Conciliacao!BF131,df_extratos!G:G,"DEBITO")+SUMIFS(df_extratos!I:I,df_extratos!F:F,Conciliacao!BG131,df_extratos!G:G,"DEBITO")</f>
        <v>0</v>
      </c>
      <c r="N131" s="11">
        <f t="shared" si="6"/>
        <v>0</v>
      </c>
      <c r="O131" s="25">
        <f>SUMIFS(df_ajustes_conciliaco!D:D,df_ajustes_conciliaco!C:C,Conciliacao!A131)</f>
        <v>0</v>
      </c>
      <c r="P131" s="22">
        <f t="shared" si="7"/>
        <v>0</v>
      </c>
      <c r="BD131" s="20">
        <v>45787.5</v>
      </c>
      <c r="BE131" s="20">
        <v>45787.125</v>
      </c>
      <c r="BF131" s="20">
        <v>45787.541666666657</v>
      </c>
      <c r="BG131" s="20">
        <v>45787.625</v>
      </c>
    </row>
    <row r="132" spans="1:59" x14ac:dyDescent="0.3">
      <c r="A132" s="5">
        <f t="shared" si="8"/>
        <v>45788</v>
      </c>
      <c r="B132" s="3">
        <f>-SUMIFS(df_extrato_zig!G:G,df_extrato_zig!E:E,Conciliacao!A132,df_extrato_zig!D:D,"Saque")-SUMIFS(df_extrato_zig!G:G,df_extrato_zig!E:E,Conciliacao!A132,df_extrato_zig!D:D,"Antecipação")</f>
        <v>0</v>
      </c>
      <c r="C132" s="3">
        <f>SUMIFS(df_extrato_zig!E:E,df_extrato_zig!L:L,Conciliacao!A132,df_extrato_zig!F:F,"DINHEIRO")</f>
        <v>0</v>
      </c>
      <c r="D132" s="3">
        <f>SUMIFS(view_parc_agrup!H:H,view_parc_agrup!G:G,Conciliacao!A132)</f>
        <v>0</v>
      </c>
      <c r="E132" s="3">
        <f>SUMIFS(df_mutuos!I:I,df_mutuos!B:B,Conciliacao!A132)</f>
        <v>0</v>
      </c>
      <c r="F132" s="6">
        <f>SUMIFS(df_bloqueios_judiciais!E:E,df_bloqueios_judiciais!D:D,Conciliacao!A132,df_bloqueios_judiciais!E:E,"&gt;0")</f>
        <v>0</v>
      </c>
      <c r="G132" s="7">
        <f>SUMIFS(df_extratos!I:I,df_extratos!F:F,Conciliacao!BD132,df_extratos!G:G,"CREDITO")+SUMIFS(df_extratos!I:I,df_extratos!F:F,Conciliacao!A132,df_extratos!G:G,"CREDITO")+SUMIFS(df_extratos!I:I,df_extratos!F:F,Conciliacao!BE132,df_extratos!G:G,"CREDITO")+SUMIFS(df_extratos!I:I,df_extratos!F:F,Conciliacao!BF132,df_extratos!G:G,"CREDITO")+SUMIFS(df_extratos!I:I,df_extratos!F:F,Conciliacao!BG132,df_extratos!G:G,"CREDITO")</f>
        <v>0</v>
      </c>
      <c r="H132" s="9">
        <f>G132-SUM(B132:F132)</f>
        <v>0</v>
      </c>
      <c r="I132" s="4">
        <f>SUMIFS(df_blueme_sem_parcelamento!E:E,df_blueme_sem_parcelamento!H:H,Conciliacao!A132)*(-1)</f>
        <v>0</v>
      </c>
      <c r="J132" s="4">
        <f>SUMIFS(df_blueme_com_parcelamento!J:J,df_blueme_com_parcelamento!M:M,Conciliacao!A132)*(-1)</f>
        <v>0</v>
      </c>
      <c r="K132" s="4">
        <f>SUMIFS(df_mutuos!J:J,df_mutuos!B:B,Conciliacao!A132)*(-1)</f>
        <v>0</v>
      </c>
      <c r="L132" s="8">
        <f>SUMIFS(df_bloqueios_judiciais!E:E,df_bloqueios_judiciais!D:D,Conciliacao!A132,df_bloqueios_judiciais!E:E,"&lt;0")</f>
        <v>0</v>
      </c>
      <c r="M132" s="10">
        <f>SUMIFS(df_extratos!I:I,df_extratos!F:F,Conciliacao!BD132,df_extratos!G:G,"DEBITO")+SUMIFS(df_extratos!I:I,df_extratos!F:F,Conciliacao!A132,df_extratos!G:G,"DEBITO")+SUMIFS(df_extratos!I:I,df_extratos!F:F,Conciliacao!BE132,df_extratos!G:G,"DEBITO")+SUMIFS(df_extratos!I:I,df_extratos!F:F,Conciliacao!BF132,df_extratos!G:G,"DEBITO")+SUMIFS(df_extratos!I:I,df_extratos!F:F,Conciliacao!BG132,df_extratos!G:G,"DEBITO")</f>
        <v>0</v>
      </c>
      <c r="N132" s="11">
        <f t="shared" si="6"/>
        <v>0</v>
      </c>
      <c r="O132" s="25">
        <f>SUMIFS(df_ajustes_conciliaco!D:D,df_ajustes_conciliaco!C:C,Conciliacao!A132)</f>
        <v>0</v>
      </c>
      <c r="P132" s="22">
        <f t="shared" si="7"/>
        <v>0</v>
      </c>
      <c r="BD132" s="20">
        <v>45788.5</v>
      </c>
      <c r="BE132" s="20">
        <v>45788.125</v>
      </c>
      <c r="BF132" s="20">
        <v>45788.541666666657</v>
      </c>
      <c r="BG132" s="20">
        <v>45788.625</v>
      </c>
    </row>
    <row r="133" spans="1:59" x14ac:dyDescent="0.3">
      <c r="A133" s="5">
        <f t="shared" si="8"/>
        <v>45789</v>
      </c>
      <c r="B133" s="3">
        <f>-SUMIFS(df_extrato_zig!G:G,df_extrato_zig!E:E,Conciliacao!A133,df_extrato_zig!D:D,"Saque")-SUMIFS(df_extrato_zig!G:G,df_extrato_zig!E:E,Conciliacao!A133,df_extrato_zig!D:D,"Antecipação")</f>
        <v>0</v>
      </c>
      <c r="C133" s="3">
        <f>SUMIFS(df_extrato_zig!E:E,df_extrato_zig!L:L,Conciliacao!A133,df_extrato_zig!F:F,"DINHEIRO")</f>
        <v>0</v>
      </c>
      <c r="D133" s="3">
        <f>SUMIFS(view_parc_agrup!H:H,view_parc_agrup!G:G,Conciliacao!A133)</f>
        <v>1539.26</v>
      </c>
      <c r="E133" s="3">
        <f>SUMIFS(df_mutuos!I:I,df_mutuos!B:B,Conciliacao!A133)</f>
        <v>0</v>
      </c>
      <c r="F133" s="6">
        <f>SUMIFS(df_bloqueios_judiciais!E:E,df_bloqueios_judiciais!D:D,Conciliacao!A133,df_bloqueios_judiciais!E:E,"&gt;0")</f>
        <v>0</v>
      </c>
      <c r="G133" s="7">
        <f>SUMIFS(df_extratos!I:I,df_extratos!F:F,Conciliacao!BD133,df_extratos!G:G,"CREDITO")+SUMIFS(df_extratos!I:I,df_extratos!F:F,Conciliacao!A133,df_extratos!G:G,"CREDITO")+SUMIFS(df_extratos!I:I,df_extratos!F:F,Conciliacao!BE133,df_extratos!G:G,"CREDITO")+SUMIFS(df_extratos!I:I,df_extratos!F:F,Conciliacao!BF133,df_extratos!G:G,"CREDITO")+SUMIFS(df_extratos!I:I,df_extratos!F:F,Conciliacao!BG133,df_extratos!G:G,"CREDITO")</f>
        <v>1539.26</v>
      </c>
      <c r="H133" s="9">
        <f>G133-SUM(B133:F133)</f>
        <v>0</v>
      </c>
      <c r="I133" s="4">
        <f>SUMIFS(df_blueme_sem_parcelamento!E:E,df_blueme_sem_parcelamento!H:H,Conciliacao!A133)*(-1)</f>
        <v>0</v>
      </c>
      <c r="J133" s="4">
        <f>SUMIFS(df_blueme_com_parcelamento!J:J,df_blueme_com_parcelamento!M:M,Conciliacao!A133)*(-1)</f>
        <v>0</v>
      </c>
      <c r="K133" s="4">
        <f>SUMIFS(df_mutuos!J:J,df_mutuos!B:B,Conciliacao!A133)*(-1)</f>
        <v>0</v>
      </c>
      <c r="L133" s="8">
        <f>SUMIFS(df_bloqueios_judiciais!E:E,df_bloqueios_judiciais!D:D,Conciliacao!A133,df_bloqueios_judiciais!E:E,"&lt;0")</f>
        <v>0</v>
      </c>
      <c r="M133" s="10">
        <f>SUMIFS(df_extratos!I:I,df_extratos!F:F,Conciliacao!BD133,df_extratos!G:G,"DEBITO")+SUMIFS(df_extratos!I:I,df_extratos!F:F,Conciliacao!A133,df_extratos!G:G,"DEBITO")+SUMIFS(df_extratos!I:I,df_extratos!F:F,Conciliacao!BE133,df_extratos!G:G,"DEBITO")+SUMIFS(df_extratos!I:I,df_extratos!F:F,Conciliacao!BF133,df_extratos!G:G,"DEBITO")+SUMIFS(df_extratos!I:I,df_extratos!F:F,Conciliacao!BG133,df_extratos!G:G,"DEBITO")</f>
        <v>0</v>
      </c>
      <c r="N133" s="11">
        <f t="shared" si="6"/>
        <v>0</v>
      </c>
      <c r="O133" s="25">
        <f>SUMIFS(df_ajustes_conciliaco!D:D,df_ajustes_conciliaco!C:C,Conciliacao!A133)</f>
        <v>0</v>
      </c>
      <c r="P133" s="22">
        <f t="shared" si="7"/>
        <v>0</v>
      </c>
      <c r="BD133" s="20">
        <v>45789.5</v>
      </c>
      <c r="BE133" s="20">
        <v>45789.125</v>
      </c>
      <c r="BF133" s="20">
        <v>45789.541666666657</v>
      </c>
      <c r="BG133" s="20">
        <v>45789.625</v>
      </c>
    </row>
    <row r="134" spans="1:59" x14ac:dyDescent="0.3">
      <c r="A134" s="5">
        <f t="shared" si="8"/>
        <v>45790</v>
      </c>
      <c r="B134" s="3">
        <f>-SUMIFS(df_extrato_zig!G:G,df_extrato_zig!E:E,Conciliacao!A134,df_extrato_zig!D:D,"Saque")-SUMIFS(df_extrato_zig!G:G,df_extrato_zig!E:E,Conciliacao!A134,df_extrato_zig!D:D,"Antecipação")</f>
        <v>0</v>
      </c>
      <c r="C134" s="3">
        <f>SUMIFS(df_extrato_zig!E:E,df_extrato_zig!L:L,Conciliacao!A134,df_extrato_zig!F:F,"DINHEIRO")</f>
        <v>0</v>
      </c>
      <c r="D134" s="3">
        <f>SUMIFS(view_parc_agrup!H:H,view_parc_agrup!G:G,Conciliacao!A134)</f>
        <v>0</v>
      </c>
      <c r="E134" s="3">
        <f>SUMIFS(df_mutuos!I:I,df_mutuos!B:B,Conciliacao!A134)</f>
        <v>0</v>
      </c>
      <c r="F134" s="6">
        <f>SUMIFS(df_bloqueios_judiciais!E:E,df_bloqueios_judiciais!D:D,Conciliacao!A134,df_bloqueios_judiciais!E:E,"&gt;0")</f>
        <v>0</v>
      </c>
      <c r="G134" s="7">
        <f>SUMIFS(df_extratos!I:I,df_extratos!F:F,Conciliacao!BD134,df_extratos!G:G,"CREDITO")+SUMIFS(df_extratos!I:I,df_extratos!F:F,Conciliacao!A134,df_extratos!G:G,"CREDITO")+SUMIFS(df_extratos!I:I,df_extratos!F:F,Conciliacao!BE134,df_extratos!G:G,"CREDITO")+SUMIFS(df_extratos!I:I,df_extratos!F:F,Conciliacao!BF134,df_extratos!G:G,"CREDITO")+SUMIFS(df_extratos!I:I,df_extratos!F:F,Conciliacao!BG134,df_extratos!G:G,"CREDITO")</f>
        <v>0</v>
      </c>
      <c r="H134" s="9">
        <f>G134-SUM(B134:F134)</f>
        <v>0</v>
      </c>
      <c r="I134" s="4">
        <f>SUMIFS(df_blueme_sem_parcelamento!E:E,df_blueme_sem_parcelamento!H:H,Conciliacao!A134)*(-1)</f>
        <v>-1759.26</v>
      </c>
      <c r="J134" s="4">
        <f>SUMIFS(df_blueme_com_parcelamento!J:J,df_blueme_com_parcelamento!M:M,Conciliacao!A134)*(-1)</f>
        <v>0</v>
      </c>
      <c r="K134" s="4">
        <f>SUMIFS(df_mutuos!J:J,df_mutuos!B:B,Conciliacao!A134)*(-1)</f>
        <v>0</v>
      </c>
      <c r="L134" s="8">
        <f>SUMIFS(df_bloqueios_judiciais!E:E,df_bloqueios_judiciais!D:D,Conciliacao!A134,df_bloqueios_judiciais!E:E,"&lt;0")</f>
        <v>0</v>
      </c>
      <c r="M134" s="10">
        <f>SUMIFS(df_extratos!I:I,df_extratos!F:F,Conciliacao!BD134,df_extratos!G:G,"DEBITO")+SUMIFS(df_extratos!I:I,df_extratos!F:F,Conciliacao!A134,df_extratos!G:G,"DEBITO")+SUMIFS(df_extratos!I:I,df_extratos!F:F,Conciliacao!BE134,df_extratos!G:G,"DEBITO")+SUMIFS(df_extratos!I:I,df_extratos!F:F,Conciliacao!BF134,df_extratos!G:G,"DEBITO")+SUMIFS(df_extratos!I:I,df_extratos!F:F,Conciliacao!BG134,df_extratos!G:G,"DEBITO")</f>
        <v>-1759.26</v>
      </c>
      <c r="N134" s="11">
        <f t="shared" si="6"/>
        <v>0</v>
      </c>
      <c r="O134" s="25">
        <f>SUMIFS(df_ajustes_conciliaco!D:D,df_ajustes_conciliaco!C:C,Conciliacao!A134)</f>
        <v>0</v>
      </c>
      <c r="P134" s="22">
        <f t="shared" si="7"/>
        <v>0</v>
      </c>
      <c r="BD134" s="20">
        <v>45790.5</v>
      </c>
      <c r="BE134" s="20">
        <v>45790.125</v>
      </c>
      <c r="BF134" s="20">
        <v>45790.541666666657</v>
      </c>
      <c r="BG134" s="20">
        <v>45790.625</v>
      </c>
    </row>
    <row r="135" spans="1:59" x14ac:dyDescent="0.3">
      <c r="A135" s="5">
        <f t="shared" si="8"/>
        <v>45791</v>
      </c>
      <c r="B135" s="3">
        <f>-SUMIFS(df_extrato_zig!G:G,df_extrato_zig!E:E,Conciliacao!A135,df_extrato_zig!D:D,"Saque")-SUMIFS(df_extrato_zig!G:G,df_extrato_zig!E:E,Conciliacao!A135,df_extrato_zig!D:D,"Antecipação")</f>
        <v>0</v>
      </c>
      <c r="C135" s="3">
        <f>SUMIFS(df_extrato_zig!E:E,df_extrato_zig!L:L,Conciliacao!A135,df_extrato_zig!F:F,"DINHEIRO")</f>
        <v>0</v>
      </c>
      <c r="D135" s="3">
        <f>SUMIFS(view_parc_agrup!H:H,view_parc_agrup!G:G,Conciliacao!A135)</f>
        <v>0</v>
      </c>
      <c r="E135" s="3">
        <f>SUMIFS(df_mutuos!I:I,df_mutuos!B:B,Conciliacao!A135)</f>
        <v>0</v>
      </c>
      <c r="F135" s="6">
        <f>SUMIFS(df_bloqueios_judiciais!E:E,df_bloqueios_judiciais!D:D,Conciliacao!A135,df_bloqueios_judiciais!E:E,"&gt;0")</f>
        <v>0</v>
      </c>
      <c r="G135" s="7">
        <f>SUMIFS(df_extratos!I:I,df_extratos!F:F,Conciliacao!BD135,df_extratos!G:G,"CREDITO")+SUMIFS(df_extratos!I:I,df_extratos!F:F,Conciliacao!A135,df_extratos!G:G,"CREDITO")+SUMIFS(df_extratos!I:I,df_extratos!F:F,Conciliacao!BE135,df_extratos!G:G,"CREDITO")+SUMIFS(df_extratos!I:I,df_extratos!F:F,Conciliacao!BF135,df_extratos!G:G,"CREDITO")+SUMIFS(df_extratos!I:I,df_extratos!F:F,Conciliacao!BG135,df_extratos!G:G,"CREDITO")</f>
        <v>0</v>
      </c>
      <c r="H135" s="9">
        <f>G135-SUM(B135:F135)</f>
        <v>0</v>
      </c>
      <c r="I135" s="4">
        <f>SUMIFS(df_blueme_sem_parcelamento!E:E,df_blueme_sem_parcelamento!H:H,Conciliacao!A135)*(-1)</f>
        <v>-30</v>
      </c>
      <c r="J135" s="4">
        <f>SUMIFS(df_blueme_com_parcelamento!J:J,df_blueme_com_parcelamento!M:M,Conciliacao!A135)*(-1)</f>
        <v>0</v>
      </c>
      <c r="K135" s="4">
        <f>SUMIFS(df_mutuos!J:J,df_mutuos!B:B,Conciliacao!A135)*(-1)</f>
        <v>0</v>
      </c>
      <c r="L135" s="8">
        <f>SUMIFS(df_bloqueios_judiciais!E:E,df_bloqueios_judiciais!D:D,Conciliacao!A135,df_bloqueios_judiciais!E:E,"&lt;0")</f>
        <v>0</v>
      </c>
      <c r="M135" s="10">
        <f>SUMIFS(df_extratos!I:I,df_extratos!F:F,Conciliacao!BD135,df_extratos!G:G,"DEBITO")+SUMIFS(df_extratos!I:I,df_extratos!F:F,Conciliacao!A135,df_extratos!G:G,"DEBITO")+SUMIFS(df_extratos!I:I,df_extratos!F:F,Conciliacao!BE135,df_extratos!G:G,"DEBITO")+SUMIFS(df_extratos!I:I,df_extratos!F:F,Conciliacao!BF135,df_extratos!G:G,"DEBITO")+SUMIFS(df_extratos!I:I,df_extratos!F:F,Conciliacao!BG135,df_extratos!G:G,"DEBITO")</f>
        <v>-30</v>
      </c>
      <c r="N135" s="11">
        <f t="shared" si="6"/>
        <v>0</v>
      </c>
      <c r="O135" s="25">
        <f>SUMIFS(df_ajustes_conciliaco!D:D,df_ajustes_conciliaco!C:C,Conciliacao!A135)</f>
        <v>0</v>
      </c>
      <c r="P135" s="22">
        <f t="shared" si="7"/>
        <v>0</v>
      </c>
      <c r="BD135" s="20">
        <v>45791.5</v>
      </c>
      <c r="BE135" s="20">
        <v>45791.125</v>
      </c>
      <c r="BF135" s="20">
        <v>45791.541666666657</v>
      </c>
      <c r="BG135" s="20">
        <v>45791.625</v>
      </c>
    </row>
    <row r="136" spans="1:59" x14ac:dyDescent="0.3">
      <c r="A136" s="5">
        <f t="shared" si="8"/>
        <v>45792</v>
      </c>
      <c r="B136" s="3">
        <f>-SUMIFS(df_extrato_zig!G:G,df_extrato_zig!E:E,Conciliacao!A136,df_extrato_zig!D:D,"Saque")-SUMIFS(df_extrato_zig!G:G,df_extrato_zig!E:E,Conciliacao!A136,df_extrato_zig!D:D,"Antecipação")</f>
        <v>0</v>
      </c>
      <c r="C136" s="3">
        <f>SUMIFS(df_extrato_zig!E:E,df_extrato_zig!L:L,Conciliacao!A136,df_extrato_zig!F:F,"DINHEIRO")</f>
        <v>0</v>
      </c>
      <c r="D136" s="3">
        <f>SUMIFS(view_parc_agrup!H:H,view_parc_agrup!G:G,Conciliacao!A136)</f>
        <v>0</v>
      </c>
      <c r="E136" s="3">
        <f>SUMIFS(df_mutuos!I:I,df_mutuos!B:B,Conciliacao!A136)</f>
        <v>0</v>
      </c>
      <c r="F136" s="6">
        <f>SUMIFS(df_bloqueios_judiciais!E:E,df_bloqueios_judiciais!D:D,Conciliacao!A136,df_bloqueios_judiciais!E:E,"&gt;0")</f>
        <v>0</v>
      </c>
      <c r="G136" s="7">
        <f>SUMIFS(df_extratos!I:I,df_extratos!F:F,Conciliacao!BD136,df_extratos!G:G,"CREDITO")+SUMIFS(df_extratos!I:I,df_extratos!F:F,Conciliacao!A136,df_extratos!G:G,"CREDITO")+SUMIFS(df_extratos!I:I,df_extratos!F:F,Conciliacao!BE136,df_extratos!G:G,"CREDITO")+SUMIFS(df_extratos!I:I,df_extratos!F:F,Conciliacao!BF136,df_extratos!G:G,"CREDITO")+SUMIFS(df_extratos!I:I,df_extratos!F:F,Conciliacao!BG136,df_extratos!G:G,"CREDITO")</f>
        <v>0</v>
      </c>
      <c r="H136" s="9">
        <f>G136-SUM(B136:F136)</f>
        <v>0</v>
      </c>
      <c r="I136" s="4">
        <f>SUMIFS(df_blueme_sem_parcelamento!E:E,df_blueme_sem_parcelamento!H:H,Conciliacao!A136)*(-1)</f>
        <v>-1024.49</v>
      </c>
      <c r="J136" s="4">
        <f>SUMIFS(df_blueme_com_parcelamento!J:J,df_blueme_com_parcelamento!M:M,Conciliacao!A136)*(-1)</f>
        <v>0</v>
      </c>
      <c r="K136" s="4">
        <f>SUMIFS(df_mutuos!J:J,df_mutuos!B:B,Conciliacao!A136)*(-1)</f>
        <v>0</v>
      </c>
      <c r="L136" s="8">
        <f>SUMIFS(df_bloqueios_judiciais!E:E,df_bloqueios_judiciais!D:D,Conciliacao!A136,df_bloqueios_judiciais!E:E,"&lt;0")</f>
        <v>0</v>
      </c>
      <c r="M136" s="10">
        <f>SUMIFS(df_extratos!I:I,df_extratos!F:F,Conciliacao!BD136,df_extratos!G:G,"DEBITO")+SUMIFS(df_extratos!I:I,df_extratos!F:F,Conciliacao!A136,df_extratos!G:G,"DEBITO")+SUMIFS(df_extratos!I:I,df_extratos!F:F,Conciliacao!BE136,df_extratos!G:G,"DEBITO")+SUMIFS(df_extratos!I:I,df_extratos!F:F,Conciliacao!BF136,df_extratos!G:G,"DEBITO")+SUMIFS(df_extratos!I:I,df_extratos!F:F,Conciliacao!BG136,df_extratos!G:G,"DEBITO")</f>
        <v>-1024.49</v>
      </c>
      <c r="N136" s="11">
        <f t="shared" si="6"/>
        <v>0</v>
      </c>
      <c r="O136" s="25">
        <f>SUMIFS(df_ajustes_conciliaco!D:D,df_ajustes_conciliaco!C:C,Conciliacao!A136)</f>
        <v>0</v>
      </c>
      <c r="P136" s="22">
        <f t="shared" si="7"/>
        <v>0</v>
      </c>
      <c r="BD136" s="20">
        <v>45792.5</v>
      </c>
      <c r="BE136" s="20">
        <v>45792.125</v>
      </c>
      <c r="BF136" s="20">
        <v>45792.541666666657</v>
      </c>
      <c r="BG136" s="20">
        <v>45792.625</v>
      </c>
    </row>
    <row r="137" spans="1:59" x14ac:dyDescent="0.3">
      <c r="A137" s="5">
        <f t="shared" si="8"/>
        <v>45793</v>
      </c>
      <c r="B137" s="3">
        <f>-SUMIFS(df_extrato_zig!G:G,df_extrato_zig!E:E,Conciliacao!A137,df_extrato_zig!D:D,"Saque")-SUMIFS(df_extrato_zig!G:G,df_extrato_zig!E:E,Conciliacao!A137,df_extrato_zig!D:D,"Antecipação")</f>
        <v>0</v>
      </c>
      <c r="C137" s="3">
        <f>SUMIFS(df_extrato_zig!E:E,df_extrato_zig!L:L,Conciliacao!A137,df_extrato_zig!F:F,"DINHEIRO")</f>
        <v>0</v>
      </c>
      <c r="D137" s="3">
        <f>SUMIFS(view_parc_agrup!H:H,view_parc_agrup!G:G,Conciliacao!A137)</f>
        <v>0</v>
      </c>
      <c r="E137" s="3">
        <f>SUMIFS(df_mutuos!I:I,df_mutuos!B:B,Conciliacao!A137)</f>
        <v>0</v>
      </c>
      <c r="F137" s="6">
        <f>SUMIFS(df_bloqueios_judiciais!E:E,df_bloqueios_judiciais!D:D,Conciliacao!A137,df_bloqueios_judiciais!E:E,"&gt;0")</f>
        <v>0</v>
      </c>
      <c r="G137" s="7">
        <f>SUMIFS(df_extratos!I:I,df_extratos!F:F,Conciliacao!BD137,df_extratos!G:G,"CREDITO")+SUMIFS(df_extratos!I:I,df_extratos!F:F,Conciliacao!A137,df_extratos!G:G,"CREDITO")+SUMIFS(df_extratos!I:I,df_extratos!F:F,Conciliacao!BE137,df_extratos!G:G,"CREDITO")+SUMIFS(df_extratos!I:I,df_extratos!F:F,Conciliacao!BF137,df_extratos!G:G,"CREDITO")+SUMIFS(df_extratos!I:I,df_extratos!F:F,Conciliacao!BG137,df_extratos!G:G,"CREDITO")</f>
        <v>0</v>
      </c>
      <c r="H137" s="9">
        <f>G137-SUM(B137:F137)</f>
        <v>0</v>
      </c>
      <c r="I137" s="4">
        <f>SUMIFS(df_blueme_sem_parcelamento!E:E,df_blueme_sem_parcelamento!H:H,Conciliacao!A137)*(-1)</f>
        <v>0</v>
      </c>
      <c r="J137" s="4">
        <f>SUMIFS(df_blueme_com_parcelamento!J:J,df_blueme_com_parcelamento!M:M,Conciliacao!A137)*(-1)</f>
        <v>0</v>
      </c>
      <c r="K137" s="4">
        <f>SUMIFS(df_mutuos!J:J,df_mutuos!B:B,Conciliacao!A137)*(-1)</f>
        <v>0</v>
      </c>
      <c r="L137" s="8">
        <f>SUMIFS(df_bloqueios_judiciais!E:E,df_bloqueios_judiciais!D:D,Conciliacao!A137,df_bloqueios_judiciais!E:E,"&lt;0")</f>
        <v>0</v>
      </c>
      <c r="M137" s="10">
        <f>SUMIFS(df_extratos!I:I,df_extratos!F:F,Conciliacao!BD137,df_extratos!G:G,"DEBITO")+SUMIFS(df_extratos!I:I,df_extratos!F:F,Conciliacao!A137,df_extratos!G:G,"DEBITO")+SUMIFS(df_extratos!I:I,df_extratos!F:F,Conciliacao!BE137,df_extratos!G:G,"DEBITO")+SUMIFS(df_extratos!I:I,df_extratos!F:F,Conciliacao!BF137,df_extratos!G:G,"DEBITO")+SUMIFS(df_extratos!I:I,df_extratos!F:F,Conciliacao!BG137,df_extratos!G:G,"DEBITO")</f>
        <v>0</v>
      </c>
      <c r="N137" s="11">
        <f t="shared" si="6"/>
        <v>0</v>
      </c>
      <c r="O137" s="25">
        <f>SUMIFS(df_ajustes_conciliaco!D:D,df_ajustes_conciliaco!C:C,Conciliacao!A137)</f>
        <v>0</v>
      </c>
      <c r="P137" s="22">
        <f t="shared" si="7"/>
        <v>0</v>
      </c>
      <c r="BD137" s="20">
        <v>45793.5</v>
      </c>
      <c r="BE137" s="20">
        <v>45793.125</v>
      </c>
      <c r="BF137" s="20">
        <v>45793.541666666657</v>
      </c>
      <c r="BG137" s="20">
        <v>45793.625</v>
      </c>
    </row>
    <row r="138" spans="1:59" x14ac:dyDescent="0.3">
      <c r="A138" s="5">
        <f t="shared" si="8"/>
        <v>45794</v>
      </c>
      <c r="B138" s="3">
        <f>-SUMIFS(df_extrato_zig!G:G,df_extrato_zig!E:E,Conciliacao!A138,df_extrato_zig!D:D,"Saque")-SUMIFS(df_extrato_zig!G:G,df_extrato_zig!E:E,Conciliacao!A138,df_extrato_zig!D:D,"Antecipação")</f>
        <v>0</v>
      </c>
      <c r="C138" s="3">
        <f>SUMIFS(df_extrato_zig!E:E,df_extrato_zig!L:L,Conciliacao!A138,df_extrato_zig!F:F,"DINHEIRO")</f>
        <v>0</v>
      </c>
      <c r="D138" s="3">
        <f>SUMIFS(view_parc_agrup!H:H,view_parc_agrup!G:G,Conciliacao!A138)</f>
        <v>0</v>
      </c>
      <c r="E138" s="3">
        <f>SUMIFS(df_mutuos!I:I,df_mutuos!B:B,Conciliacao!A138)</f>
        <v>0</v>
      </c>
      <c r="F138" s="6">
        <f>SUMIFS(df_bloqueios_judiciais!E:E,df_bloqueios_judiciais!D:D,Conciliacao!A138,df_bloqueios_judiciais!E:E,"&gt;0")</f>
        <v>0</v>
      </c>
      <c r="G138" s="7">
        <f>SUMIFS(df_extratos!I:I,df_extratos!F:F,Conciliacao!BD138,df_extratos!G:G,"CREDITO")+SUMIFS(df_extratos!I:I,df_extratos!F:F,Conciliacao!A138,df_extratos!G:G,"CREDITO")+SUMIFS(df_extratos!I:I,df_extratos!F:F,Conciliacao!BE138,df_extratos!G:G,"CREDITO")+SUMIFS(df_extratos!I:I,df_extratos!F:F,Conciliacao!BF138,df_extratos!G:G,"CREDITO")+SUMIFS(df_extratos!I:I,df_extratos!F:F,Conciliacao!BG138,df_extratos!G:G,"CREDITO")</f>
        <v>0</v>
      </c>
      <c r="H138" s="9">
        <f>G138-SUM(B138:F138)</f>
        <v>0</v>
      </c>
      <c r="I138" s="4">
        <f>SUMIFS(df_blueme_sem_parcelamento!E:E,df_blueme_sem_parcelamento!H:H,Conciliacao!A138)*(-1)</f>
        <v>0</v>
      </c>
      <c r="J138" s="4">
        <f>SUMIFS(df_blueme_com_parcelamento!J:J,df_blueme_com_parcelamento!M:M,Conciliacao!A138)*(-1)</f>
        <v>0</v>
      </c>
      <c r="K138" s="4">
        <f>SUMIFS(df_mutuos!J:J,df_mutuos!B:B,Conciliacao!A138)*(-1)</f>
        <v>0</v>
      </c>
      <c r="L138" s="8">
        <f>SUMIFS(df_bloqueios_judiciais!E:E,df_bloqueios_judiciais!D:D,Conciliacao!A138,df_bloqueios_judiciais!E:E,"&lt;0")</f>
        <v>0</v>
      </c>
      <c r="M138" s="10">
        <f>SUMIFS(df_extratos!I:I,df_extratos!F:F,Conciliacao!BD138,df_extratos!G:G,"DEBITO")+SUMIFS(df_extratos!I:I,df_extratos!F:F,Conciliacao!A138,df_extratos!G:G,"DEBITO")+SUMIFS(df_extratos!I:I,df_extratos!F:F,Conciliacao!BE138,df_extratos!G:G,"DEBITO")+SUMIFS(df_extratos!I:I,df_extratos!F:F,Conciliacao!BF138,df_extratos!G:G,"DEBITO")+SUMIFS(df_extratos!I:I,df_extratos!F:F,Conciliacao!BG138,df_extratos!G:G,"DEBITO")</f>
        <v>0</v>
      </c>
      <c r="N138" s="11">
        <f t="shared" si="6"/>
        <v>0</v>
      </c>
      <c r="O138" s="25">
        <f>SUMIFS(df_ajustes_conciliaco!D:D,df_ajustes_conciliaco!C:C,Conciliacao!A138)</f>
        <v>0</v>
      </c>
      <c r="P138" s="22">
        <f t="shared" si="7"/>
        <v>0</v>
      </c>
      <c r="BD138" s="20">
        <v>45794.5</v>
      </c>
      <c r="BE138" s="20">
        <v>45794.125</v>
      </c>
      <c r="BF138" s="20">
        <v>45794.541666666657</v>
      </c>
      <c r="BG138" s="20">
        <v>45794.625</v>
      </c>
    </row>
    <row r="139" spans="1:59" x14ac:dyDescent="0.3">
      <c r="A139" s="5">
        <f t="shared" si="8"/>
        <v>45795</v>
      </c>
      <c r="B139" s="3">
        <f>-SUMIFS(df_extrato_zig!G:G,df_extrato_zig!E:E,Conciliacao!A139,df_extrato_zig!D:D,"Saque")-SUMIFS(df_extrato_zig!G:G,df_extrato_zig!E:E,Conciliacao!A139,df_extrato_zig!D:D,"Antecipação")</f>
        <v>0</v>
      </c>
      <c r="C139" s="3">
        <f>SUMIFS(df_extrato_zig!E:E,df_extrato_zig!L:L,Conciliacao!A139,df_extrato_zig!F:F,"DINHEIRO")</f>
        <v>0</v>
      </c>
      <c r="D139" s="3">
        <f>SUMIFS(view_parc_agrup!H:H,view_parc_agrup!G:G,Conciliacao!A139)</f>
        <v>0</v>
      </c>
      <c r="E139" s="3">
        <f>SUMIFS(df_mutuos!I:I,df_mutuos!B:B,Conciliacao!A139)</f>
        <v>0</v>
      </c>
      <c r="F139" s="6">
        <f>SUMIFS(df_bloqueios_judiciais!E:E,df_bloqueios_judiciais!D:D,Conciliacao!A139,df_bloqueios_judiciais!E:E,"&gt;0")</f>
        <v>0</v>
      </c>
      <c r="G139" s="7">
        <f>SUMIFS(df_extratos!I:I,df_extratos!F:F,Conciliacao!BD139,df_extratos!G:G,"CREDITO")+SUMIFS(df_extratos!I:I,df_extratos!F:F,Conciliacao!A139,df_extratos!G:G,"CREDITO")+SUMIFS(df_extratos!I:I,df_extratos!F:F,Conciliacao!BE139,df_extratos!G:G,"CREDITO")+SUMIFS(df_extratos!I:I,df_extratos!F:F,Conciliacao!BF139,df_extratos!G:G,"CREDITO")+SUMIFS(df_extratos!I:I,df_extratos!F:F,Conciliacao!BG139,df_extratos!G:G,"CREDITO")</f>
        <v>0</v>
      </c>
      <c r="H139" s="9">
        <f>G139-SUM(B139:F139)</f>
        <v>0</v>
      </c>
      <c r="I139" s="4">
        <f>SUMIFS(df_blueme_sem_parcelamento!E:E,df_blueme_sem_parcelamento!H:H,Conciliacao!A139)*(-1)</f>
        <v>0</v>
      </c>
      <c r="J139" s="4">
        <f>SUMIFS(df_blueme_com_parcelamento!J:J,df_blueme_com_parcelamento!M:M,Conciliacao!A139)*(-1)</f>
        <v>0</v>
      </c>
      <c r="K139" s="4">
        <f>SUMIFS(df_mutuos!J:J,df_mutuos!B:B,Conciliacao!A139)*(-1)</f>
        <v>0</v>
      </c>
      <c r="L139" s="8">
        <f>SUMIFS(df_bloqueios_judiciais!E:E,df_bloqueios_judiciais!D:D,Conciliacao!A139,df_bloqueios_judiciais!E:E,"&lt;0")</f>
        <v>0</v>
      </c>
      <c r="M139" s="10">
        <f>SUMIFS(df_extratos!I:I,df_extratos!F:F,Conciliacao!BD139,df_extratos!G:G,"DEBITO")+SUMIFS(df_extratos!I:I,df_extratos!F:F,Conciliacao!A139,df_extratos!G:G,"DEBITO")+SUMIFS(df_extratos!I:I,df_extratos!F:F,Conciliacao!BE139,df_extratos!G:G,"DEBITO")+SUMIFS(df_extratos!I:I,df_extratos!F:F,Conciliacao!BF139,df_extratos!G:G,"DEBITO")+SUMIFS(df_extratos!I:I,df_extratos!F:F,Conciliacao!BG139,df_extratos!G:G,"DEBITO")</f>
        <v>0</v>
      </c>
      <c r="N139" s="11">
        <f t="shared" si="6"/>
        <v>0</v>
      </c>
      <c r="O139" s="25">
        <f>SUMIFS(df_ajustes_conciliaco!D:D,df_ajustes_conciliaco!C:C,Conciliacao!A139)</f>
        <v>0</v>
      </c>
      <c r="P139" s="22">
        <f t="shared" si="7"/>
        <v>0</v>
      </c>
      <c r="BD139" s="20">
        <v>45795.5</v>
      </c>
      <c r="BE139" s="20">
        <v>45795.125</v>
      </c>
      <c r="BF139" s="20">
        <v>45795.541666666657</v>
      </c>
      <c r="BG139" s="20">
        <v>45795.625</v>
      </c>
    </row>
    <row r="140" spans="1:59" x14ac:dyDescent="0.3">
      <c r="A140" s="5">
        <f t="shared" si="8"/>
        <v>45796</v>
      </c>
      <c r="B140" s="3">
        <f>-SUMIFS(df_extrato_zig!G:G,df_extrato_zig!E:E,Conciliacao!A140,df_extrato_zig!D:D,"Saque")-SUMIFS(df_extrato_zig!G:G,df_extrato_zig!E:E,Conciliacao!A140,df_extrato_zig!D:D,"Antecipação")</f>
        <v>0</v>
      </c>
      <c r="C140" s="3">
        <f>SUMIFS(df_extrato_zig!E:E,df_extrato_zig!L:L,Conciliacao!A140,df_extrato_zig!F:F,"DINHEIRO")</f>
        <v>0</v>
      </c>
      <c r="D140" s="3">
        <f>SUMIFS(view_parc_agrup!H:H,view_parc_agrup!G:G,Conciliacao!A140)</f>
        <v>297.11</v>
      </c>
      <c r="E140" s="3">
        <f>SUMIFS(df_mutuos!I:I,df_mutuos!B:B,Conciliacao!A140)</f>
        <v>0</v>
      </c>
      <c r="F140" s="6">
        <f>SUMIFS(df_bloqueios_judiciais!E:E,df_bloqueios_judiciais!D:D,Conciliacao!A140,df_bloqueios_judiciais!E:E,"&gt;0")</f>
        <v>0</v>
      </c>
      <c r="G140" s="7">
        <f>SUMIFS(df_extratos!I:I,df_extratos!F:F,Conciliacao!BD140,df_extratos!G:G,"CREDITO")+SUMIFS(df_extratos!I:I,df_extratos!F:F,Conciliacao!A140,df_extratos!G:G,"CREDITO")+SUMIFS(df_extratos!I:I,df_extratos!F:F,Conciliacao!BE140,df_extratos!G:G,"CREDITO")+SUMIFS(df_extratos!I:I,df_extratos!F:F,Conciliacao!BF140,df_extratos!G:G,"CREDITO")+SUMIFS(df_extratos!I:I,df_extratos!F:F,Conciliacao!BG140,df_extratos!G:G,"CREDITO")</f>
        <v>297.11</v>
      </c>
      <c r="H140" s="9">
        <f>G140-SUM(B140:F140)</f>
        <v>0</v>
      </c>
      <c r="I140" s="4">
        <f>SUMIFS(df_blueme_sem_parcelamento!E:E,df_blueme_sem_parcelamento!H:H,Conciliacao!A140)*(-1)</f>
        <v>0</v>
      </c>
      <c r="J140" s="4">
        <f>SUMIFS(df_blueme_com_parcelamento!J:J,df_blueme_com_parcelamento!M:M,Conciliacao!A140)*(-1)</f>
        <v>0</v>
      </c>
      <c r="K140" s="4">
        <f>SUMIFS(df_mutuos!J:J,df_mutuos!B:B,Conciliacao!A140)*(-1)</f>
        <v>0</v>
      </c>
      <c r="L140" s="8">
        <f>SUMIFS(df_bloqueios_judiciais!E:E,df_bloqueios_judiciais!D:D,Conciliacao!A140,df_bloqueios_judiciais!E:E,"&lt;0")</f>
        <v>0</v>
      </c>
      <c r="M140" s="10">
        <f>SUMIFS(df_extratos!I:I,df_extratos!F:F,Conciliacao!BD140,df_extratos!G:G,"DEBITO")+SUMIFS(df_extratos!I:I,df_extratos!F:F,Conciliacao!A140,df_extratos!G:G,"DEBITO")+SUMIFS(df_extratos!I:I,df_extratos!F:F,Conciliacao!BE140,df_extratos!G:G,"DEBITO")+SUMIFS(df_extratos!I:I,df_extratos!F:F,Conciliacao!BF140,df_extratos!G:G,"DEBITO")+SUMIFS(df_extratos!I:I,df_extratos!F:F,Conciliacao!BG140,df_extratos!G:G,"DEBITO")</f>
        <v>0</v>
      </c>
      <c r="N140" s="11">
        <f t="shared" si="6"/>
        <v>0</v>
      </c>
      <c r="O140" s="25">
        <f>SUMIFS(df_ajustes_conciliaco!D:D,df_ajustes_conciliaco!C:C,Conciliacao!A140)</f>
        <v>0</v>
      </c>
      <c r="P140" s="22">
        <f t="shared" si="7"/>
        <v>0</v>
      </c>
      <c r="BD140" s="20">
        <v>45796.5</v>
      </c>
      <c r="BE140" s="20">
        <v>45796.125</v>
      </c>
      <c r="BF140" s="20">
        <v>45796.541666666657</v>
      </c>
      <c r="BG140" s="20">
        <v>45796.625</v>
      </c>
    </row>
    <row r="141" spans="1:59" x14ac:dyDescent="0.3">
      <c r="A141" s="5">
        <f t="shared" si="8"/>
        <v>45797</v>
      </c>
      <c r="B141" s="3">
        <f>-SUMIFS(df_extrato_zig!G:G,df_extrato_zig!E:E,Conciliacao!A141,df_extrato_zig!D:D,"Saque")-SUMIFS(df_extrato_zig!G:G,df_extrato_zig!E:E,Conciliacao!A141,df_extrato_zig!D:D,"Antecipação")</f>
        <v>0</v>
      </c>
      <c r="C141" s="3">
        <f>SUMIFS(df_extrato_zig!E:E,df_extrato_zig!L:L,Conciliacao!A141,df_extrato_zig!F:F,"DINHEIRO")</f>
        <v>0</v>
      </c>
      <c r="D141" s="3">
        <f>SUMIFS(view_parc_agrup!H:H,view_parc_agrup!G:G,Conciliacao!A141)</f>
        <v>0</v>
      </c>
      <c r="E141" s="3">
        <f>SUMIFS(df_mutuos!I:I,df_mutuos!B:B,Conciliacao!A141)</f>
        <v>0</v>
      </c>
      <c r="F141" s="6">
        <f>SUMIFS(df_bloqueios_judiciais!E:E,df_bloqueios_judiciais!D:D,Conciliacao!A141,df_bloqueios_judiciais!E:E,"&gt;0")</f>
        <v>0</v>
      </c>
      <c r="G141" s="7">
        <f>SUMIFS(df_extratos!I:I,df_extratos!F:F,Conciliacao!BD141,df_extratos!G:G,"CREDITO")+SUMIFS(df_extratos!I:I,df_extratos!F:F,Conciliacao!A141,df_extratos!G:G,"CREDITO")+SUMIFS(df_extratos!I:I,df_extratos!F:F,Conciliacao!BE141,df_extratos!G:G,"CREDITO")+SUMIFS(df_extratos!I:I,df_extratos!F:F,Conciliacao!BF141,df_extratos!G:G,"CREDITO")+SUMIFS(df_extratos!I:I,df_extratos!F:F,Conciliacao!BG141,df_extratos!G:G,"CREDITO")</f>
        <v>0</v>
      </c>
      <c r="H141" s="9">
        <f>G141-SUM(B141:F141)</f>
        <v>0</v>
      </c>
      <c r="I141" s="4">
        <f>SUMIFS(df_blueme_sem_parcelamento!E:E,df_blueme_sem_parcelamento!H:H,Conciliacao!A141)*(-1)</f>
        <v>-312.71000000000004</v>
      </c>
      <c r="J141" s="4">
        <f>SUMIFS(df_blueme_com_parcelamento!J:J,df_blueme_com_parcelamento!M:M,Conciliacao!A141)*(-1)</f>
        <v>0</v>
      </c>
      <c r="K141" s="4">
        <f>SUMIFS(df_mutuos!J:J,df_mutuos!B:B,Conciliacao!A141)*(-1)</f>
        <v>0</v>
      </c>
      <c r="L141" s="8">
        <f>SUMIFS(df_bloqueios_judiciais!E:E,df_bloqueios_judiciais!D:D,Conciliacao!A141,df_bloqueios_judiciais!E:E,"&lt;0")</f>
        <v>0</v>
      </c>
      <c r="M141" s="10">
        <f>SUMIFS(df_extratos!I:I,df_extratos!F:F,Conciliacao!BD141,df_extratos!G:G,"DEBITO")+SUMIFS(df_extratos!I:I,df_extratos!F:F,Conciliacao!A141,df_extratos!G:G,"DEBITO")+SUMIFS(df_extratos!I:I,df_extratos!F:F,Conciliacao!BE141,df_extratos!G:G,"DEBITO")+SUMIFS(df_extratos!I:I,df_extratos!F:F,Conciliacao!BF141,df_extratos!G:G,"DEBITO")+SUMIFS(df_extratos!I:I,df_extratos!F:F,Conciliacao!BG141,df_extratos!G:G,"DEBITO")</f>
        <v>-312.71000000000004</v>
      </c>
      <c r="N141" s="11">
        <f t="shared" si="6"/>
        <v>0</v>
      </c>
      <c r="O141" s="25">
        <f>SUMIFS(df_ajustes_conciliaco!D:D,df_ajustes_conciliaco!C:C,Conciliacao!A141)</f>
        <v>0</v>
      </c>
      <c r="P141" s="22">
        <f t="shared" si="7"/>
        <v>0</v>
      </c>
      <c r="BD141" s="20">
        <v>45797.5</v>
      </c>
      <c r="BE141" s="20">
        <v>45797.125</v>
      </c>
      <c r="BF141" s="20">
        <v>45797.541666666657</v>
      </c>
      <c r="BG141" s="20">
        <v>45797.625</v>
      </c>
    </row>
    <row r="142" spans="1:59" x14ac:dyDescent="0.3">
      <c r="A142" s="5">
        <f t="shared" si="8"/>
        <v>45798</v>
      </c>
      <c r="B142" s="3">
        <f>-SUMIFS(df_extrato_zig!G:G,df_extrato_zig!E:E,Conciliacao!A142,df_extrato_zig!D:D,"Saque")-SUMIFS(df_extrato_zig!G:G,df_extrato_zig!E:E,Conciliacao!A142,df_extrato_zig!D:D,"Antecipação")</f>
        <v>0</v>
      </c>
      <c r="C142" s="3">
        <f>SUMIFS(df_extrato_zig!E:E,df_extrato_zig!L:L,Conciliacao!A142,df_extrato_zig!F:F,"DINHEIRO")</f>
        <v>0</v>
      </c>
      <c r="D142" s="3">
        <f>SUMIFS(view_parc_agrup!H:H,view_parc_agrup!G:G,Conciliacao!A142)</f>
        <v>0</v>
      </c>
      <c r="E142" s="3">
        <f>SUMIFS(df_mutuos!I:I,df_mutuos!B:B,Conciliacao!A142)</f>
        <v>0</v>
      </c>
      <c r="F142" s="6">
        <f>SUMIFS(df_bloqueios_judiciais!E:E,df_bloqueios_judiciais!D:D,Conciliacao!A142,df_bloqueios_judiciais!E:E,"&gt;0")</f>
        <v>0</v>
      </c>
      <c r="G142" s="7">
        <f>SUMIFS(df_extratos!I:I,df_extratos!F:F,Conciliacao!BD142,df_extratos!G:G,"CREDITO")+SUMIFS(df_extratos!I:I,df_extratos!F:F,Conciliacao!A142,df_extratos!G:G,"CREDITO")+SUMIFS(df_extratos!I:I,df_extratos!F:F,Conciliacao!BE142,df_extratos!G:G,"CREDITO")+SUMIFS(df_extratos!I:I,df_extratos!F:F,Conciliacao!BF142,df_extratos!G:G,"CREDITO")+SUMIFS(df_extratos!I:I,df_extratos!F:F,Conciliacao!BG142,df_extratos!G:G,"CREDITO")</f>
        <v>0</v>
      </c>
      <c r="H142" s="9">
        <f>G142-SUM(B142:F142)</f>
        <v>0</v>
      </c>
      <c r="I142" s="4">
        <f>SUMIFS(df_blueme_sem_parcelamento!E:E,df_blueme_sem_parcelamento!H:H,Conciliacao!A142)*(-1)</f>
        <v>0</v>
      </c>
      <c r="J142" s="4">
        <f>SUMIFS(df_blueme_com_parcelamento!J:J,df_blueme_com_parcelamento!M:M,Conciliacao!A142)*(-1)</f>
        <v>0</v>
      </c>
      <c r="K142" s="4">
        <f>SUMIFS(df_mutuos!J:J,df_mutuos!B:B,Conciliacao!A142)*(-1)</f>
        <v>0</v>
      </c>
      <c r="L142" s="8">
        <f>SUMIFS(df_bloqueios_judiciais!E:E,df_bloqueios_judiciais!D:D,Conciliacao!A142,df_bloqueios_judiciais!E:E,"&lt;0")</f>
        <v>0</v>
      </c>
      <c r="M142" s="10">
        <f>SUMIFS(df_extratos!I:I,df_extratos!F:F,Conciliacao!BD142,df_extratos!G:G,"DEBITO")+SUMIFS(df_extratos!I:I,df_extratos!F:F,Conciliacao!A142,df_extratos!G:G,"DEBITO")+SUMIFS(df_extratos!I:I,df_extratos!F:F,Conciliacao!BE142,df_extratos!G:G,"DEBITO")+SUMIFS(df_extratos!I:I,df_extratos!F:F,Conciliacao!BF142,df_extratos!G:G,"DEBITO")+SUMIFS(df_extratos!I:I,df_extratos!F:F,Conciliacao!BG142,df_extratos!G:G,"DEBITO")</f>
        <v>0</v>
      </c>
      <c r="N142" s="11">
        <f t="shared" si="6"/>
        <v>0</v>
      </c>
      <c r="O142" s="25">
        <f>SUMIFS(df_ajustes_conciliaco!D:D,df_ajustes_conciliaco!C:C,Conciliacao!A142)</f>
        <v>0</v>
      </c>
      <c r="P142" s="22">
        <f t="shared" si="7"/>
        <v>0</v>
      </c>
      <c r="BD142" s="20">
        <v>45798.5</v>
      </c>
      <c r="BE142" s="20">
        <v>45798.125</v>
      </c>
      <c r="BF142" s="20">
        <v>45798.541666666657</v>
      </c>
      <c r="BG142" s="20">
        <v>45798.625</v>
      </c>
    </row>
    <row r="143" spans="1:59" x14ac:dyDescent="0.3">
      <c r="A143" s="5">
        <f t="shared" si="8"/>
        <v>45799</v>
      </c>
      <c r="B143" s="3">
        <f>-SUMIFS(df_extrato_zig!G:G,df_extrato_zig!E:E,Conciliacao!A143,df_extrato_zig!D:D,"Saque")-SUMIFS(df_extrato_zig!G:G,df_extrato_zig!E:E,Conciliacao!A143,df_extrato_zig!D:D,"Antecipação")</f>
        <v>0</v>
      </c>
      <c r="C143" s="3">
        <f>SUMIFS(df_extrato_zig!E:E,df_extrato_zig!L:L,Conciliacao!A143,df_extrato_zig!F:F,"DINHEIRO")</f>
        <v>0</v>
      </c>
      <c r="D143" s="3">
        <f>SUMIFS(view_parc_agrup!H:H,view_parc_agrup!G:G,Conciliacao!A143)</f>
        <v>0</v>
      </c>
      <c r="E143" s="3">
        <f>SUMIFS(df_mutuos!I:I,df_mutuos!B:B,Conciliacao!A143)</f>
        <v>0</v>
      </c>
      <c r="F143" s="6">
        <f>SUMIFS(df_bloqueios_judiciais!E:E,df_bloqueios_judiciais!D:D,Conciliacao!A143,df_bloqueios_judiciais!E:E,"&gt;0")</f>
        <v>0</v>
      </c>
      <c r="G143" s="7">
        <f>SUMIFS(df_extratos!I:I,df_extratos!F:F,Conciliacao!BD143,df_extratos!G:G,"CREDITO")+SUMIFS(df_extratos!I:I,df_extratos!F:F,Conciliacao!A143,df_extratos!G:G,"CREDITO")+SUMIFS(df_extratos!I:I,df_extratos!F:F,Conciliacao!BE143,df_extratos!G:G,"CREDITO")+SUMIFS(df_extratos!I:I,df_extratos!F:F,Conciliacao!BF143,df_extratos!G:G,"CREDITO")+SUMIFS(df_extratos!I:I,df_extratos!F:F,Conciliacao!BG143,df_extratos!G:G,"CREDITO")</f>
        <v>0</v>
      </c>
      <c r="H143" s="9">
        <f>G143-SUM(B143:F143)</f>
        <v>0</v>
      </c>
      <c r="I143" s="4">
        <f>SUMIFS(df_blueme_sem_parcelamento!E:E,df_blueme_sem_parcelamento!H:H,Conciliacao!A143)*(-1)</f>
        <v>0</v>
      </c>
      <c r="J143" s="4">
        <f>SUMIFS(df_blueme_com_parcelamento!J:J,df_blueme_com_parcelamento!M:M,Conciliacao!A143)*(-1)</f>
        <v>0</v>
      </c>
      <c r="K143" s="4">
        <f>SUMIFS(df_mutuos!J:J,df_mutuos!B:B,Conciliacao!A143)*(-1)</f>
        <v>0</v>
      </c>
      <c r="L143" s="8">
        <f>SUMIFS(df_bloqueios_judiciais!E:E,df_bloqueios_judiciais!D:D,Conciliacao!A143,df_bloqueios_judiciais!E:E,"&lt;0")</f>
        <v>0</v>
      </c>
      <c r="M143" s="10">
        <f>SUMIFS(df_extratos!I:I,df_extratos!F:F,Conciliacao!BD143,df_extratos!G:G,"DEBITO")+SUMIFS(df_extratos!I:I,df_extratos!F:F,Conciliacao!A143,df_extratos!G:G,"DEBITO")+SUMIFS(df_extratos!I:I,df_extratos!F:F,Conciliacao!BE143,df_extratos!G:G,"DEBITO")+SUMIFS(df_extratos!I:I,df_extratos!F:F,Conciliacao!BF143,df_extratos!G:G,"DEBITO")+SUMIFS(df_extratos!I:I,df_extratos!F:F,Conciliacao!BG143,df_extratos!G:G,"DEBITO")</f>
        <v>0</v>
      </c>
      <c r="N143" s="11">
        <f t="shared" si="6"/>
        <v>0</v>
      </c>
      <c r="O143" s="25">
        <f>SUMIFS(df_ajustes_conciliaco!D:D,df_ajustes_conciliaco!C:C,Conciliacao!A143)</f>
        <v>0</v>
      </c>
      <c r="P143" s="22">
        <f t="shared" si="7"/>
        <v>0</v>
      </c>
      <c r="BD143" s="20">
        <v>45799.5</v>
      </c>
      <c r="BE143" s="20">
        <v>45799.125</v>
      </c>
      <c r="BF143" s="20">
        <v>45799.541666666657</v>
      </c>
      <c r="BG143" s="20">
        <v>45799.625</v>
      </c>
    </row>
    <row r="144" spans="1:59" x14ac:dyDescent="0.3">
      <c r="A144" s="5">
        <f t="shared" si="8"/>
        <v>45800</v>
      </c>
      <c r="B144" s="3">
        <f>-SUMIFS(df_extrato_zig!G:G,df_extrato_zig!E:E,Conciliacao!A144,df_extrato_zig!D:D,"Saque")-SUMIFS(df_extrato_zig!G:G,df_extrato_zig!E:E,Conciliacao!A144,df_extrato_zig!D:D,"Antecipação")</f>
        <v>0</v>
      </c>
      <c r="C144" s="3">
        <f>SUMIFS(df_extrato_zig!E:E,df_extrato_zig!L:L,Conciliacao!A144,df_extrato_zig!F:F,"DINHEIRO")</f>
        <v>0</v>
      </c>
      <c r="D144" s="3">
        <f>SUMIFS(view_parc_agrup!H:H,view_parc_agrup!G:G,Conciliacao!A144)</f>
        <v>0</v>
      </c>
      <c r="E144" s="3">
        <f>SUMIFS(df_mutuos!I:I,df_mutuos!B:B,Conciliacao!A144)</f>
        <v>0</v>
      </c>
      <c r="F144" s="6">
        <f>SUMIFS(df_bloqueios_judiciais!E:E,df_bloqueios_judiciais!D:D,Conciliacao!A144,df_bloqueios_judiciais!E:E,"&gt;0")</f>
        <v>0</v>
      </c>
      <c r="G144" s="7">
        <f>SUMIFS(df_extratos!I:I,df_extratos!F:F,Conciliacao!BD144,df_extratos!G:G,"CREDITO")+SUMIFS(df_extratos!I:I,df_extratos!F:F,Conciliacao!A144,df_extratos!G:G,"CREDITO")+SUMIFS(df_extratos!I:I,df_extratos!F:F,Conciliacao!BE144,df_extratos!G:G,"CREDITO")+SUMIFS(df_extratos!I:I,df_extratos!F:F,Conciliacao!BF144,df_extratos!G:G,"CREDITO")+SUMIFS(df_extratos!I:I,df_extratos!F:F,Conciliacao!BG144,df_extratos!G:G,"CREDITO")</f>
        <v>0</v>
      </c>
      <c r="H144" s="9">
        <f>G144-SUM(B144:F144)</f>
        <v>0</v>
      </c>
      <c r="I144" s="4">
        <f>SUMIFS(df_blueme_sem_parcelamento!E:E,df_blueme_sem_parcelamento!H:H,Conciliacao!A144)*(-1)</f>
        <v>0</v>
      </c>
      <c r="J144" s="4">
        <f>SUMIFS(df_blueme_com_parcelamento!J:J,df_blueme_com_parcelamento!M:M,Conciliacao!A144)*(-1)</f>
        <v>0</v>
      </c>
      <c r="K144" s="4">
        <f>SUMIFS(df_mutuos!J:J,df_mutuos!B:B,Conciliacao!A144)*(-1)</f>
        <v>0</v>
      </c>
      <c r="L144" s="8">
        <f>SUMIFS(df_bloqueios_judiciais!E:E,df_bloqueios_judiciais!D:D,Conciliacao!A144,df_bloqueios_judiciais!E:E,"&lt;0")</f>
        <v>0</v>
      </c>
      <c r="M144" s="10">
        <f>SUMIFS(df_extratos!I:I,df_extratos!F:F,Conciliacao!BD144,df_extratos!G:G,"DEBITO")+SUMIFS(df_extratos!I:I,df_extratos!F:F,Conciliacao!A144,df_extratos!G:G,"DEBITO")+SUMIFS(df_extratos!I:I,df_extratos!F:F,Conciliacao!BE144,df_extratos!G:G,"DEBITO")+SUMIFS(df_extratos!I:I,df_extratos!F:F,Conciliacao!BF144,df_extratos!G:G,"DEBITO")+SUMIFS(df_extratos!I:I,df_extratos!F:F,Conciliacao!BG144,df_extratos!G:G,"DEBITO")</f>
        <v>0</v>
      </c>
      <c r="N144" s="11">
        <f t="shared" si="6"/>
        <v>0</v>
      </c>
      <c r="O144" s="25">
        <f>SUMIFS(df_ajustes_conciliaco!D:D,df_ajustes_conciliaco!C:C,Conciliacao!A144)</f>
        <v>0</v>
      </c>
      <c r="P144" s="22">
        <f t="shared" si="7"/>
        <v>0</v>
      </c>
      <c r="BD144" s="20">
        <v>45800.5</v>
      </c>
      <c r="BE144" s="20">
        <v>45800.125</v>
      </c>
      <c r="BF144" s="20">
        <v>45800.541666666657</v>
      </c>
      <c r="BG144" s="20">
        <v>45800.625</v>
      </c>
    </row>
    <row r="145" spans="1:59" x14ac:dyDescent="0.3">
      <c r="A145" s="5">
        <f t="shared" si="8"/>
        <v>45801</v>
      </c>
      <c r="B145" s="3">
        <f>-SUMIFS(df_extrato_zig!G:G,df_extrato_zig!E:E,Conciliacao!A145,df_extrato_zig!D:D,"Saque")-SUMIFS(df_extrato_zig!G:G,df_extrato_zig!E:E,Conciliacao!A145,df_extrato_zig!D:D,"Antecipação")</f>
        <v>0</v>
      </c>
      <c r="C145" s="3">
        <f>SUMIFS(df_extrato_zig!E:E,df_extrato_zig!L:L,Conciliacao!A145,df_extrato_zig!F:F,"DINHEIRO")</f>
        <v>0</v>
      </c>
      <c r="D145" s="3">
        <f>SUMIFS(view_parc_agrup!H:H,view_parc_agrup!G:G,Conciliacao!A145)</f>
        <v>0</v>
      </c>
      <c r="E145" s="3">
        <f>SUMIFS(df_mutuos!I:I,df_mutuos!B:B,Conciliacao!A145)</f>
        <v>0</v>
      </c>
      <c r="F145" s="6">
        <f>SUMIFS(df_bloqueios_judiciais!E:E,df_bloqueios_judiciais!D:D,Conciliacao!A145,df_bloqueios_judiciais!E:E,"&gt;0")</f>
        <v>0</v>
      </c>
      <c r="G145" s="7">
        <f>SUMIFS(df_extratos!I:I,df_extratos!F:F,Conciliacao!BD145,df_extratos!G:G,"CREDITO")+SUMIFS(df_extratos!I:I,df_extratos!F:F,Conciliacao!A145,df_extratos!G:G,"CREDITO")+SUMIFS(df_extratos!I:I,df_extratos!F:F,Conciliacao!BE145,df_extratos!G:G,"CREDITO")+SUMIFS(df_extratos!I:I,df_extratos!F:F,Conciliacao!BF145,df_extratos!G:G,"CREDITO")+SUMIFS(df_extratos!I:I,df_extratos!F:F,Conciliacao!BG145,df_extratos!G:G,"CREDITO")</f>
        <v>0</v>
      </c>
      <c r="H145" s="9">
        <f>G145-SUM(B145:F145)</f>
        <v>0</v>
      </c>
      <c r="I145" s="4">
        <f>SUMIFS(df_blueme_sem_parcelamento!E:E,df_blueme_sem_parcelamento!H:H,Conciliacao!A145)*(-1)</f>
        <v>0</v>
      </c>
      <c r="J145" s="4">
        <f>SUMIFS(df_blueme_com_parcelamento!J:J,df_blueme_com_parcelamento!M:M,Conciliacao!A145)*(-1)</f>
        <v>0</v>
      </c>
      <c r="K145" s="4">
        <f>SUMIFS(df_mutuos!J:J,df_mutuos!B:B,Conciliacao!A145)*(-1)</f>
        <v>0</v>
      </c>
      <c r="L145" s="8">
        <f>SUMIFS(df_bloqueios_judiciais!E:E,df_bloqueios_judiciais!D:D,Conciliacao!A145,df_bloqueios_judiciais!E:E,"&lt;0")</f>
        <v>0</v>
      </c>
      <c r="M145" s="10">
        <f>SUMIFS(df_extratos!I:I,df_extratos!F:F,Conciliacao!BD145,df_extratos!G:G,"DEBITO")+SUMIFS(df_extratos!I:I,df_extratos!F:F,Conciliacao!A145,df_extratos!G:G,"DEBITO")+SUMIFS(df_extratos!I:I,df_extratos!F:F,Conciliacao!BE145,df_extratos!G:G,"DEBITO")+SUMIFS(df_extratos!I:I,df_extratos!F:F,Conciliacao!BF145,df_extratos!G:G,"DEBITO")+SUMIFS(df_extratos!I:I,df_extratos!F:F,Conciliacao!BG145,df_extratos!G:G,"DEBITO")</f>
        <v>0</v>
      </c>
      <c r="N145" s="11">
        <f t="shared" si="6"/>
        <v>0</v>
      </c>
      <c r="O145" s="25">
        <f>SUMIFS(df_ajustes_conciliaco!D:D,df_ajustes_conciliaco!C:C,Conciliacao!A145)</f>
        <v>0</v>
      </c>
      <c r="P145" s="22">
        <f t="shared" si="7"/>
        <v>0</v>
      </c>
      <c r="BD145" s="20">
        <v>45801.5</v>
      </c>
      <c r="BE145" s="20">
        <v>45801.125</v>
      </c>
      <c r="BF145" s="20">
        <v>45801.541666666657</v>
      </c>
      <c r="BG145" s="20">
        <v>45801.625</v>
      </c>
    </row>
    <row r="146" spans="1:59" x14ac:dyDescent="0.3">
      <c r="A146" s="5">
        <f t="shared" si="8"/>
        <v>45802</v>
      </c>
      <c r="B146" s="3">
        <f>-SUMIFS(df_extrato_zig!G:G,df_extrato_zig!E:E,Conciliacao!A146,df_extrato_zig!D:D,"Saque")-SUMIFS(df_extrato_zig!G:G,df_extrato_zig!E:E,Conciliacao!A146,df_extrato_zig!D:D,"Antecipação")</f>
        <v>0</v>
      </c>
      <c r="C146" s="3">
        <f>SUMIFS(df_extrato_zig!E:E,df_extrato_zig!L:L,Conciliacao!A146,df_extrato_zig!F:F,"DINHEIRO")</f>
        <v>0</v>
      </c>
      <c r="D146" s="3">
        <f>SUMIFS(view_parc_agrup!H:H,view_parc_agrup!G:G,Conciliacao!A146)</f>
        <v>0</v>
      </c>
      <c r="E146" s="3">
        <f>SUMIFS(df_mutuos!I:I,df_mutuos!B:B,Conciliacao!A146)</f>
        <v>0</v>
      </c>
      <c r="F146" s="6">
        <f>SUMIFS(df_bloqueios_judiciais!E:E,df_bloqueios_judiciais!D:D,Conciliacao!A146,df_bloqueios_judiciais!E:E,"&gt;0")</f>
        <v>0</v>
      </c>
      <c r="G146" s="7">
        <f>SUMIFS(df_extratos!I:I,df_extratos!F:F,Conciliacao!BD146,df_extratos!G:G,"CREDITO")+SUMIFS(df_extratos!I:I,df_extratos!F:F,Conciliacao!A146,df_extratos!G:G,"CREDITO")+SUMIFS(df_extratos!I:I,df_extratos!F:F,Conciliacao!BE146,df_extratos!G:G,"CREDITO")+SUMIFS(df_extratos!I:I,df_extratos!F:F,Conciliacao!BF146,df_extratos!G:G,"CREDITO")+SUMIFS(df_extratos!I:I,df_extratos!F:F,Conciliacao!BG146,df_extratos!G:G,"CREDITO")</f>
        <v>0</v>
      </c>
      <c r="H146" s="9">
        <f>G146-SUM(B146:F146)</f>
        <v>0</v>
      </c>
      <c r="I146" s="4">
        <f>SUMIFS(df_blueme_sem_parcelamento!E:E,df_blueme_sem_parcelamento!H:H,Conciliacao!A146)*(-1)</f>
        <v>0</v>
      </c>
      <c r="J146" s="4">
        <f>SUMIFS(df_blueme_com_parcelamento!J:J,df_blueme_com_parcelamento!M:M,Conciliacao!A146)*(-1)</f>
        <v>0</v>
      </c>
      <c r="K146" s="4">
        <f>SUMIFS(df_mutuos!J:J,df_mutuos!B:B,Conciliacao!A146)*(-1)</f>
        <v>0</v>
      </c>
      <c r="L146" s="8">
        <f>SUMIFS(df_bloqueios_judiciais!E:E,df_bloqueios_judiciais!D:D,Conciliacao!A146,df_bloqueios_judiciais!E:E,"&lt;0")</f>
        <v>0</v>
      </c>
      <c r="M146" s="10">
        <f>SUMIFS(df_extratos!I:I,df_extratos!F:F,Conciliacao!BD146,df_extratos!G:G,"DEBITO")+SUMIFS(df_extratos!I:I,df_extratos!F:F,Conciliacao!A146,df_extratos!G:G,"DEBITO")+SUMIFS(df_extratos!I:I,df_extratos!F:F,Conciliacao!BE146,df_extratos!G:G,"DEBITO")+SUMIFS(df_extratos!I:I,df_extratos!F:F,Conciliacao!BF146,df_extratos!G:G,"DEBITO")+SUMIFS(df_extratos!I:I,df_extratos!F:F,Conciliacao!BG146,df_extratos!G:G,"DEBITO")</f>
        <v>0</v>
      </c>
      <c r="N146" s="11">
        <f t="shared" si="6"/>
        <v>0</v>
      </c>
      <c r="O146" s="25">
        <f>SUMIFS(df_ajustes_conciliaco!D:D,df_ajustes_conciliaco!C:C,Conciliacao!A146)</f>
        <v>0</v>
      </c>
      <c r="P146" s="22">
        <f t="shared" si="7"/>
        <v>0</v>
      </c>
      <c r="BD146" s="20">
        <v>45802.5</v>
      </c>
      <c r="BE146" s="20">
        <v>45802.125</v>
      </c>
      <c r="BF146" s="20">
        <v>45802.541666666657</v>
      </c>
      <c r="BG146" s="20">
        <v>45802.625</v>
      </c>
    </row>
    <row r="147" spans="1:59" x14ac:dyDescent="0.3">
      <c r="A147" s="5">
        <f t="shared" si="8"/>
        <v>45803</v>
      </c>
      <c r="B147" s="3">
        <f>-SUMIFS(df_extrato_zig!G:G,df_extrato_zig!E:E,Conciliacao!A147,df_extrato_zig!D:D,"Saque")-SUMIFS(df_extrato_zig!G:G,df_extrato_zig!E:E,Conciliacao!A147,df_extrato_zig!D:D,"Antecipação")</f>
        <v>0</v>
      </c>
      <c r="C147" s="3">
        <f>SUMIFS(df_extrato_zig!E:E,df_extrato_zig!L:L,Conciliacao!A147,df_extrato_zig!F:F,"DINHEIRO")</f>
        <v>0</v>
      </c>
      <c r="D147" s="3">
        <f>SUMIFS(view_parc_agrup!H:H,view_parc_agrup!G:G,Conciliacao!A147)</f>
        <v>0</v>
      </c>
      <c r="E147" s="3">
        <f>SUMIFS(df_mutuos!I:I,df_mutuos!B:B,Conciliacao!A147)</f>
        <v>0</v>
      </c>
      <c r="F147" s="6">
        <f>SUMIFS(df_bloqueios_judiciais!E:E,df_bloqueios_judiciais!D:D,Conciliacao!A147,df_bloqueios_judiciais!E:E,"&gt;0")</f>
        <v>0</v>
      </c>
      <c r="G147" s="7">
        <f>SUMIFS(df_extratos!I:I,df_extratos!F:F,Conciliacao!BD147,df_extratos!G:G,"CREDITO")+SUMIFS(df_extratos!I:I,df_extratos!F:F,Conciliacao!A147,df_extratos!G:G,"CREDITO")+SUMIFS(df_extratos!I:I,df_extratos!F:F,Conciliacao!BE147,df_extratos!G:G,"CREDITO")+SUMIFS(df_extratos!I:I,df_extratos!F:F,Conciliacao!BF147,df_extratos!G:G,"CREDITO")+SUMIFS(df_extratos!I:I,df_extratos!F:F,Conciliacao!BG147,df_extratos!G:G,"CREDITO")</f>
        <v>0</v>
      </c>
      <c r="H147" s="9">
        <f>G147-SUM(B147:F147)</f>
        <v>0</v>
      </c>
      <c r="I147" s="4">
        <f>SUMIFS(df_blueme_sem_parcelamento!E:E,df_blueme_sem_parcelamento!H:H,Conciliacao!A147)*(-1)</f>
        <v>-69</v>
      </c>
      <c r="J147" s="4">
        <f>SUMIFS(df_blueme_com_parcelamento!J:J,df_blueme_com_parcelamento!M:M,Conciliacao!A147)*(-1)</f>
        <v>0</v>
      </c>
      <c r="K147" s="4">
        <f>SUMIFS(df_mutuos!J:J,df_mutuos!B:B,Conciliacao!A147)*(-1)</f>
        <v>0</v>
      </c>
      <c r="L147" s="8">
        <f>SUMIFS(df_bloqueios_judiciais!E:E,df_bloqueios_judiciais!D:D,Conciliacao!A147,df_bloqueios_judiciais!E:E,"&lt;0")</f>
        <v>0</v>
      </c>
      <c r="M147" s="10">
        <f>SUMIFS(df_extratos!I:I,df_extratos!F:F,Conciliacao!BD147,df_extratos!G:G,"DEBITO")+SUMIFS(df_extratos!I:I,df_extratos!F:F,Conciliacao!A147,df_extratos!G:G,"DEBITO")+SUMIFS(df_extratos!I:I,df_extratos!F:F,Conciliacao!BE147,df_extratos!G:G,"DEBITO")+SUMIFS(df_extratos!I:I,df_extratos!F:F,Conciliacao!BF147,df_extratos!G:G,"DEBITO")+SUMIFS(df_extratos!I:I,df_extratos!F:F,Conciliacao!BG147,df_extratos!G:G,"DEBITO")</f>
        <v>-69</v>
      </c>
      <c r="N147" s="11">
        <f t="shared" si="6"/>
        <v>0</v>
      </c>
      <c r="O147" s="25">
        <f>SUMIFS(df_ajustes_conciliaco!D:D,df_ajustes_conciliaco!C:C,Conciliacao!A147)</f>
        <v>0</v>
      </c>
      <c r="P147" s="22">
        <f t="shared" si="7"/>
        <v>0</v>
      </c>
      <c r="BD147" s="20">
        <v>45803.5</v>
      </c>
      <c r="BE147" s="20">
        <v>45803.125</v>
      </c>
      <c r="BF147" s="20">
        <v>45803.541666666657</v>
      </c>
      <c r="BG147" s="20">
        <v>45803.625</v>
      </c>
    </row>
    <row r="148" spans="1:59" x14ac:dyDescent="0.3">
      <c r="A148" s="5">
        <f t="shared" si="8"/>
        <v>45804</v>
      </c>
      <c r="B148" s="3">
        <f>-SUMIFS(df_extrato_zig!G:G,df_extrato_zig!E:E,Conciliacao!A148,df_extrato_zig!D:D,"Saque")-SUMIFS(df_extrato_zig!G:G,df_extrato_zig!E:E,Conciliacao!A148,df_extrato_zig!D:D,"Antecipação")</f>
        <v>0</v>
      </c>
      <c r="C148" s="3">
        <f>SUMIFS(df_extrato_zig!E:E,df_extrato_zig!L:L,Conciliacao!A148,df_extrato_zig!F:F,"DINHEIRO")</f>
        <v>0</v>
      </c>
      <c r="D148" s="3">
        <f>SUMIFS(view_parc_agrup!H:H,view_parc_agrup!G:G,Conciliacao!A148)</f>
        <v>0</v>
      </c>
      <c r="E148" s="3">
        <f>SUMIFS(df_mutuos!I:I,df_mutuos!B:B,Conciliacao!A148)</f>
        <v>0</v>
      </c>
      <c r="F148" s="6">
        <f>SUMIFS(df_bloqueios_judiciais!E:E,df_bloqueios_judiciais!D:D,Conciliacao!A148,df_bloqueios_judiciais!E:E,"&gt;0")</f>
        <v>0</v>
      </c>
      <c r="G148" s="7">
        <f>SUMIFS(df_extratos!I:I,df_extratos!F:F,Conciliacao!BD148,df_extratos!G:G,"CREDITO")+SUMIFS(df_extratos!I:I,df_extratos!F:F,Conciliacao!A148,df_extratos!G:G,"CREDITO")+SUMIFS(df_extratos!I:I,df_extratos!F:F,Conciliacao!BE148,df_extratos!G:G,"CREDITO")+SUMIFS(df_extratos!I:I,df_extratos!F:F,Conciliacao!BF148,df_extratos!G:G,"CREDITO")+SUMIFS(df_extratos!I:I,df_extratos!F:F,Conciliacao!BG148,df_extratos!G:G,"CREDITO")</f>
        <v>0</v>
      </c>
      <c r="H148" s="9">
        <f>G148-SUM(B148:F148)</f>
        <v>0</v>
      </c>
      <c r="I148" s="4">
        <f>SUMIFS(df_blueme_sem_parcelamento!E:E,df_blueme_sem_parcelamento!H:H,Conciliacao!A148)*(-1)</f>
        <v>0</v>
      </c>
      <c r="J148" s="4">
        <f>SUMIFS(df_blueme_com_parcelamento!J:J,df_blueme_com_parcelamento!M:M,Conciliacao!A148)*(-1)</f>
        <v>0</v>
      </c>
      <c r="K148" s="4">
        <f>SUMIFS(df_mutuos!J:J,df_mutuos!B:B,Conciliacao!A148)*(-1)</f>
        <v>0</v>
      </c>
      <c r="L148" s="8">
        <f>SUMIFS(df_bloqueios_judiciais!E:E,df_bloqueios_judiciais!D:D,Conciliacao!A148,df_bloqueios_judiciais!E:E,"&lt;0")</f>
        <v>0</v>
      </c>
      <c r="M148" s="10">
        <f>SUMIFS(df_extratos!I:I,df_extratos!F:F,Conciliacao!BD148,df_extratos!G:G,"DEBITO")+SUMIFS(df_extratos!I:I,df_extratos!F:F,Conciliacao!A148,df_extratos!G:G,"DEBITO")+SUMIFS(df_extratos!I:I,df_extratos!F:F,Conciliacao!BE148,df_extratos!G:G,"DEBITO")+SUMIFS(df_extratos!I:I,df_extratos!F:F,Conciliacao!BF148,df_extratos!G:G,"DEBITO")+SUMIFS(df_extratos!I:I,df_extratos!F:F,Conciliacao!BG148,df_extratos!G:G,"DEBITO")</f>
        <v>0</v>
      </c>
      <c r="N148" s="11">
        <f t="shared" si="6"/>
        <v>0</v>
      </c>
      <c r="O148" s="25">
        <f>SUMIFS(df_ajustes_conciliaco!D:D,df_ajustes_conciliaco!C:C,Conciliacao!A148)</f>
        <v>0</v>
      </c>
      <c r="P148" s="22">
        <f t="shared" si="7"/>
        <v>0</v>
      </c>
      <c r="BD148" s="20">
        <v>45804.5</v>
      </c>
      <c r="BE148" s="20">
        <v>45804.125</v>
      </c>
      <c r="BF148" s="20">
        <v>45804.541666666657</v>
      </c>
      <c r="BG148" s="20">
        <v>45804.625</v>
      </c>
    </row>
    <row r="149" spans="1:59" x14ac:dyDescent="0.3">
      <c r="A149" s="5">
        <f t="shared" si="8"/>
        <v>45805</v>
      </c>
      <c r="B149" s="3">
        <f>-SUMIFS(df_extrato_zig!G:G,df_extrato_zig!E:E,Conciliacao!A149,df_extrato_zig!D:D,"Saque")-SUMIFS(df_extrato_zig!G:G,df_extrato_zig!E:E,Conciliacao!A149,df_extrato_zig!D:D,"Antecipação")</f>
        <v>0</v>
      </c>
      <c r="C149" s="3">
        <f>SUMIFS(df_extrato_zig!E:E,df_extrato_zig!L:L,Conciliacao!A149,df_extrato_zig!F:F,"DINHEIRO")</f>
        <v>0</v>
      </c>
      <c r="D149" s="3">
        <f>SUMIFS(view_parc_agrup!H:H,view_parc_agrup!G:G,Conciliacao!A149)</f>
        <v>0</v>
      </c>
      <c r="E149" s="3">
        <f>SUMIFS(df_mutuos!I:I,df_mutuos!B:B,Conciliacao!A149)</f>
        <v>0</v>
      </c>
      <c r="F149" s="6">
        <f>SUMIFS(df_bloqueios_judiciais!E:E,df_bloqueios_judiciais!D:D,Conciliacao!A149,df_bloqueios_judiciais!E:E,"&gt;0")</f>
        <v>0</v>
      </c>
      <c r="G149" s="7">
        <f>SUMIFS(df_extratos!I:I,df_extratos!F:F,Conciliacao!BD149,df_extratos!G:G,"CREDITO")+SUMIFS(df_extratos!I:I,df_extratos!F:F,Conciliacao!A149,df_extratos!G:G,"CREDITO")+SUMIFS(df_extratos!I:I,df_extratos!F:F,Conciliacao!BE149,df_extratos!G:G,"CREDITO")+SUMIFS(df_extratos!I:I,df_extratos!F:F,Conciliacao!BF149,df_extratos!G:G,"CREDITO")+SUMIFS(df_extratos!I:I,df_extratos!F:F,Conciliacao!BG149,df_extratos!G:G,"CREDITO")</f>
        <v>0</v>
      </c>
      <c r="H149" s="9">
        <f>G149-SUM(B149:F149)</f>
        <v>0</v>
      </c>
      <c r="I149" s="4">
        <f>SUMIFS(df_blueme_sem_parcelamento!E:E,df_blueme_sem_parcelamento!H:H,Conciliacao!A149)*(-1)</f>
        <v>0</v>
      </c>
      <c r="J149" s="4">
        <f>SUMIFS(df_blueme_com_parcelamento!J:J,df_blueme_com_parcelamento!M:M,Conciliacao!A149)*(-1)</f>
        <v>0</v>
      </c>
      <c r="K149" s="4">
        <f>SUMIFS(df_mutuos!J:J,df_mutuos!B:B,Conciliacao!A149)*(-1)</f>
        <v>0</v>
      </c>
      <c r="L149" s="8">
        <f>SUMIFS(df_bloqueios_judiciais!E:E,df_bloqueios_judiciais!D:D,Conciliacao!A149,df_bloqueios_judiciais!E:E,"&lt;0")</f>
        <v>0</v>
      </c>
      <c r="M149" s="10">
        <f>SUMIFS(df_extratos!I:I,df_extratos!F:F,Conciliacao!BD149,df_extratos!G:G,"DEBITO")+SUMIFS(df_extratos!I:I,df_extratos!F:F,Conciliacao!A149,df_extratos!G:G,"DEBITO")+SUMIFS(df_extratos!I:I,df_extratos!F:F,Conciliacao!BE149,df_extratos!G:G,"DEBITO")+SUMIFS(df_extratos!I:I,df_extratos!F:F,Conciliacao!BF149,df_extratos!G:G,"DEBITO")+SUMIFS(df_extratos!I:I,df_extratos!F:F,Conciliacao!BG149,df_extratos!G:G,"DEBITO")</f>
        <v>0</v>
      </c>
      <c r="N149" s="11">
        <f t="shared" si="6"/>
        <v>0</v>
      </c>
      <c r="O149" s="25">
        <f>SUMIFS(df_ajustes_conciliaco!D:D,df_ajustes_conciliaco!C:C,Conciliacao!A149)</f>
        <v>0</v>
      </c>
      <c r="P149" s="22">
        <f t="shared" si="7"/>
        <v>0</v>
      </c>
      <c r="BD149" s="20">
        <v>45805.5</v>
      </c>
      <c r="BE149" s="20">
        <v>45805.125</v>
      </c>
      <c r="BF149" s="20">
        <v>45805.541666666657</v>
      </c>
      <c r="BG149" s="20">
        <v>45805.625</v>
      </c>
    </row>
    <row r="150" spans="1:59" x14ac:dyDescent="0.3">
      <c r="A150" s="5">
        <f t="shared" si="8"/>
        <v>45806</v>
      </c>
      <c r="B150" s="3">
        <f>-SUMIFS(df_extrato_zig!G:G,df_extrato_zig!E:E,Conciliacao!A150,df_extrato_zig!D:D,"Saque")-SUMIFS(df_extrato_zig!G:G,df_extrato_zig!E:E,Conciliacao!A150,df_extrato_zig!D:D,"Antecipação")</f>
        <v>0</v>
      </c>
      <c r="C150" s="3">
        <f>SUMIFS(df_extrato_zig!E:E,df_extrato_zig!L:L,Conciliacao!A150,df_extrato_zig!F:F,"DINHEIRO")</f>
        <v>0</v>
      </c>
      <c r="D150" s="3">
        <f>SUMIFS(view_parc_agrup!H:H,view_parc_agrup!G:G,Conciliacao!A150)</f>
        <v>0</v>
      </c>
      <c r="E150" s="3">
        <f>SUMIFS(df_mutuos!I:I,df_mutuos!B:B,Conciliacao!A150)</f>
        <v>0</v>
      </c>
      <c r="F150" s="6">
        <f>SUMIFS(df_bloqueios_judiciais!E:E,df_bloqueios_judiciais!D:D,Conciliacao!A150,df_bloqueios_judiciais!E:E,"&gt;0")</f>
        <v>0</v>
      </c>
      <c r="G150" s="7">
        <f>SUMIFS(df_extratos!I:I,df_extratos!F:F,Conciliacao!BD150,df_extratos!G:G,"CREDITO")+SUMIFS(df_extratos!I:I,df_extratos!F:F,Conciliacao!A150,df_extratos!G:G,"CREDITO")+SUMIFS(df_extratos!I:I,df_extratos!F:F,Conciliacao!BE150,df_extratos!G:G,"CREDITO")+SUMIFS(df_extratos!I:I,df_extratos!F:F,Conciliacao!BF150,df_extratos!G:G,"CREDITO")+SUMIFS(df_extratos!I:I,df_extratos!F:F,Conciliacao!BG150,df_extratos!G:G,"CREDITO")</f>
        <v>0</v>
      </c>
      <c r="H150" s="9">
        <f>G150-SUM(B150:F150)</f>
        <v>0</v>
      </c>
      <c r="I150" s="4">
        <f>SUMIFS(df_blueme_sem_parcelamento!E:E,df_blueme_sem_parcelamento!H:H,Conciliacao!A150)*(-1)</f>
        <v>-1496.49</v>
      </c>
      <c r="J150" s="4">
        <f>SUMIFS(df_blueme_com_parcelamento!J:J,df_blueme_com_parcelamento!M:M,Conciliacao!A150)*(-1)</f>
        <v>0</v>
      </c>
      <c r="K150" s="4">
        <f>SUMIFS(df_mutuos!J:J,df_mutuos!B:B,Conciliacao!A150)*(-1)</f>
        <v>-2500</v>
      </c>
      <c r="L150" s="8">
        <f>SUMIFS(df_bloqueios_judiciais!E:E,df_bloqueios_judiciais!D:D,Conciliacao!A150,df_bloqueios_judiciais!E:E,"&lt;0")</f>
        <v>0</v>
      </c>
      <c r="M150" s="10">
        <f>SUMIFS(df_extratos!I:I,df_extratos!F:F,Conciliacao!BD150,df_extratos!G:G,"DEBITO")+SUMIFS(df_extratos!I:I,df_extratos!F:F,Conciliacao!A150,df_extratos!G:G,"DEBITO")+SUMIFS(df_extratos!I:I,df_extratos!F:F,Conciliacao!BE150,df_extratos!G:G,"DEBITO")+SUMIFS(df_extratos!I:I,df_extratos!F:F,Conciliacao!BF150,df_extratos!G:G,"DEBITO")+SUMIFS(df_extratos!I:I,df_extratos!F:F,Conciliacao!BG150,df_extratos!G:G,"DEBITO")</f>
        <v>-4893.16</v>
      </c>
      <c r="N150" s="11">
        <f t="shared" si="6"/>
        <v>-896.67000000000007</v>
      </c>
      <c r="O150" s="25">
        <f>SUMIFS(df_ajustes_conciliaco!D:D,df_ajustes_conciliaco!C:C,Conciliacao!A150)</f>
        <v>0</v>
      </c>
      <c r="P150" s="22">
        <f t="shared" si="7"/>
        <v>-896.67000000000007</v>
      </c>
      <c r="BD150" s="20">
        <v>45806.5</v>
      </c>
      <c r="BE150" s="20">
        <v>45806.125</v>
      </c>
      <c r="BF150" s="20">
        <v>45806.541666666657</v>
      </c>
      <c r="BG150" s="20">
        <v>45806.625</v>
      </c>
    </row>
    <row r="151" spans="1:59" x14ac:dyDescent="0.3">
      <c r="A151" s="5">
        <f t="shared" si="8"/>
        <v>45807</v>
      </c>
      <c r="B151" s="3">
        <f>-SUMIFS(df_extrato_zig!G:G,df_extrato_zig!E:E,Conciliacao!A151,df_extrato_zig!D:D,"Saque")-SUMIFS(df_extrato_zig!G:G,df_extrato_zig!E:E,Conciliacao!A151,df_extrato_zig!D:D,"Antecipação")</f>
        <v>0</v>
      </c>
      <c r="C151" s="3">
        <f>SUMIFS(df_extrato_zig!E:E,df_extrato_zig!L:L,Conciliacao!A151,df_extrato_zig!F:F,"DINHEIRO")</f>
        <v>0</v>
      </c>
      <c r="D151" s="3">
        <f>SUMIFS(view_parc_agrup!H:H,view_parc_agrup!G:G,Conciliacao!A151)</f>
        <v>0</v>
      </c>
      <c r="E151" s="3">
        <f>SUMIFS(df_mutuos!I:I,df_mutuos!B:B,Conciliacao!A151)</f>
        <v>0</v>
      </c>
      <c r="F151" s="6">
        <f>SUMIFS(df_bloqueios_judiciais!E:E,df_bloqueios_judiciais!D:D,Conciliacao!A151,df_bloqueios_judiciais!E:E,"&gt;0")</f>
        <v>0</v>
      </c>
      <c r="G151" s="7">
        <f>SUMIFS(df_extratos!I:I,df_extratos!F:F,Conciliacao!BD151,df_extratos!G:G,"CREDITO")+SUMIFS(df_extratos!I:I,df_extratos!F:F,Conciliacao!A151,df_extratos!G:G,"CREDITO")+SUMIFS(df_extratos!I:I,df_extratos!F:F,Conciliacao!BE151,df_extratos!G:G,"CREDITO")+SUMIFS(df_extratos!I:I,df_extratos!F:F,Conciliacao!BF151,df_extratos!G:G,"CREDITO")+SUMIFS(df_extratos!I:I,df_extratos!F:F,Conciliacao!BG151,df_extratos!G:G,"CREDITO")</f>
        <v>0</v>
      </c>
      <c r="H151" s="9">
        <f>G151-SUM(B151:F151)</f>
        <v>0</v>
      </c>
      <c r="I151" s="4">
        <f>SUMIFS(df_blueme_sem_parcelamento!E:E,df_blueme_sem_parcelamento!H:H,Conciliacao!A151)*(-1)</f>
        <v>-379.68</v>
      </c>
      <c r="J151" s="4">
        <f>SUMIFS(df_blueme_com_parcelamento!J:J,df_blueme_com_parcelamento!M:M,Conciliacao!A151)*(-1)</f>
        <v>0</v>
      </c>
      <c r="K151" s="4">
        <f>SUMIFS(df_mutuos!J:J,df_mutuos!B:B,Conciliacao!A151)*(-1)</f>
        <v>0</v>
      </c>
      <c r="L151" s="8">
        <f>SUMIFS(df_bloqueios_judiciais!E:E,df_bloqueios_judiciais!D:D,Conciliacao!A151,df_bloqueios_judiciais!E:E,"&lt;0")</f>
        <v>0</v>
      </c>
      <c r="M151" s="10">
        <f>SUMIFS(df_extratos!I:I,df_extratos!F:F,Conciliacao!BD151,df_extratos!G:G,"DEBITO")+SUMIFS(df_extratos!I:I,df_extratos!F:F,Conciliacao!A151,df_extratos!G:G,"DEBITO")+SUMIFS(df_extratos!I:I,df_extratos!F:F,Conciliacao!BE151,df_extratos!G:G,"DEBITO")+SUMIFS(df_extratos!I:I,df_extratos!F:F,Conciliacao!BF151,df_extratos!G:G,"DEBITO")+SUMIFS(df_extratos!I:I,df_extratos!F:F,Conciliacao!BG151,df_extratos!G:G,"DEBITO")</f>
        <v>0</v>
      </c>
      <c r="N151" s="11">
        <f t="shared" si="6"/>
        <v>379.68</v>
      </c>
      <c r="O151" s="25">
        <f>SUMIFS(df_ajustes_conciliaco!D:D,df_ajustes_conciliaco!C:C,Conciliacao!A151)</f>
        <v>379.68</v>
      </c>
      <c r="P151" s="22">
        <f t="shared" si="7"/>
        <v>0</v>
      </c>
      <c r="BD151" s="20">
        <v>45807.5</v>
      </c>
      <c r="BE151" s="20">
        <v>45807.125</v>
      </c>
      <c r="BF151" s="20">
        <v>45807.541666666657</v>
      </c>
      <c r="BG151" s="20">
        <v>45807.625</v>
      </c>
    </row>
    <row r="152" spans="1:59" x14ac:dyDescent="0.3">
      <c r="A152" s="5">
        <f t="shared" si="8"/>
        <v>45808</v>
      </c>
      <c r="B152" s="3">
        <f>-SUMIFS(df_extrato_zig!G:G,df_extrato_zig!E:E,Conciliacao!A152,df_extrato_zig!D:D,"Saque")-SUMIFS(df_extrato_zig!G:G,df_extrato_zig!E:E,Conciliacao!A152,df_extrato_zig!D:D,"Antecipação")</f>
        <v>0</v>
      </c>
      <c r="C152" s="3">
        <f>SUMIFS(df_extrato_zig!E:E,df_extrato_zig!L:L,Conciliacao!A152,df_extrato_zig!F:F,"DINHEIRO")</f>
        <v>0</v>
      </c>
      <c r="D152" s="3">
        <f>SUMIFS(view_parc_agrup!H:H,view_parc_agrup!G:G,Conciliacao!A152)</f>
        <v>0</v>
      </c>
      <c r="E152" s="3">
        <f>SUMIFS(df_mutuos!I:I,df_mutuos!B:B,Conciliacao!A152)</f>
        <v>0</v>
      </c>
      <c r="F152" s="6">
        <f>SUMIFS(df_bloqueios_judiciais!E:E,df_bloqueios_judiciais!D:D,Conciliacao!A152,df_bloqueios_judiciais!E:E,"&gt;0")</f>
        <v>0</v>
      </c>
      <c r="G152" s="7">
        <f>SUMIFS(df_extratos!I:I,df_extratos!F:F,Conciliacao!BD152,df_extratos!G:G,"CREDITO")+SUMIFS(df_extratos!I:I,df_extratos!F:F,Conciliacao!A152,df_extratos!G:G,"CREDITO")+SUMIFS(df_extratos!I:I,df_extratos!F:F,Conciliacao!BE152,df_extratos!G:G,"CREDITO")+SUMIFS(df_extratos!I:I,df_extratos!F:F,Conciliacao!BF152,df_extratos!G:G,"CREDITO")+SUMIFS(df_extratos!I:I,df_extratos!F:F,Conciliacao!BG152,df_extratos!G:G,"CREDITO")</f>
        <v>0</v>
      </c>
      <c r="H152" s="9">
        <f>G152-SUM(B152:F152)</f>
        <v>0</v>
      </c>
      <c r="I152" s="4">
        <f>SUMIFS(df_blueme_sem_parcelamento!E:E,df_blueme_sem_parcelamento!H:H,Conciliacao!A152)*(-1)</f>
        <v>0</v>
      </c>
      <c r="J152" s="4">
        <f>SUMIFS(df_blueme_com_parcelamento!J:J,df_blueme_com_parcelamento!M:M,Conciliacao!A152)*(-1)</f>
        <v>0</v>
      </c>
      <c r="K152" s="4">
        <f>SUMIFS(df_mutuos!J:J,df_mutuos!B:B,Conciliacao!A152)*(-1)</f>
        <v>0</v>
      </c>
      <c r="L152" s="8">
        <f>SUMIFS(df_bloqueios_judiciais!E:E,df_bloqueios_judiciais!D:D,Conciliacao!A152,df_bloqueios_judiciais!E:E,"&lt;0")</f>
        <v>0</v>
      </c>
      <c r="M152" s="10">
        <f>SUMIFS(df_extratos!I:I,df_extratos!F:F,Conciliacao!BD152,df_extratos!G:G,"DEBITO")+SUMIFS(df_extratos!I:I,df_extratos!F:F,Conciliacao!A152,df_extratos!G:G,"DEBITO")+SUMIFS(df_extratos!I:I,df_extratos!F:F,Conciliacao!BE152,df_extratos!G:G,"DEBITO")+SUMIFS(df_extratos!I:I,df_extratos!F:F,Conciliacao!BF152,df_extratos!G:G,"DEBITO")+SUMIFS(df_extratos!I:I,df_extratos!F:F,Conciliacao!BG152,df_extratos!G:G,"DEBITO")</f>
        <v>0</v>
      </c>
      <c r="N152" s="11">
        <f t="shared" si="6"/>
        <v>0</v>
      </c>
      <c r="O152" s="25">
        <f>SUMIFS(df_ajustes_conciliaco!D:D,df_ajustes_conciliaco!C:C,Conciliacao!A152)</f>
        <v>0</v>
      </c>
      <c r="P152" s="22">
        <f t="shared" si="7"/>
        <v>0</v>
      </c>
      <c r="BD152" s="20">
        <v>45808.5</v>
      </c>
      <c r="BE152" s="20">
        <v>45808.125</v>
      </c>
      <c r="BF152" s="20">
        <v>45808.541666666657</v>
      </c>
      <c r="BG152" s="20">
        <v>45808.625</v>
      </c>
    </row>
    <row r="153" spans="1:59" x14ac:dyDescent="0.3">
      <c r="A153" s="5">
        <f t="shared" si="8"/>
        <v>45809</v>
      </c>
      <c r="B153" s="3">
        <f>-SUMIFS(df_extrato_zig!G:G,df_extrato_zig!E:E,Conciliacao!A153,df_extrato_zig!D:D,"Saque")-SUMIFS(df_extrato_zig!G:G,df_extrato_zig!E:E,Conciliacao!A153,df_extrato_zig!D:D,"Antecipação")</f>
        <v>0</v>
      </c>
      <c r="C153" s="3">
        <f>SUMIFS(df_extrato_zig!E:E,df_extrato_zig!L:L,Conciliacao!A153,df_extrato_zig!F:F,"DINHEIRO")</f>
        <v>0</v>
      </c>
      <c r="D153" s="3">
        <f>SUMIFS(view_parc_agrup!H:H,view_parc_agrup!G:G,Conciliacao!A153)</f>
        <v>0</v>
      </c>
      <c r="E153" s="3">
        <f>SUMIFS(df_mutuos!I:I,df_mutuos!B:B,Conciliacao!A153)</f>
        <v>0</v>
      </c>
      <c r="F153" s="6">
        <f>SUMIFS(df_bloqueios_judiciais!E:E,df_bloqueios_judiciais!D:D,Conciliacao!A153,df_bloqueios_judiciais!E:E,"&gt;0")</f>
        <v>0</v>
      </c>
      <c r="G153" s="7">
        <f>SUMIFS(df_extratos!I:I,df_extratos!F:F,Conciliacao!BD153,df_extratos!G:G,"CREDITO")+SUMIFS(df_extratos!I:I,df_extratos!F:F,Conciliacao!A153,df_extratos!G:G,"CREDITO")+SUMIFS(df_extratos!I:I,df_extratos!F:F,Conciliacao!BE153,df_extratos!G:G,"CREDITO")+SUMIFS(df_extratos!I:I,df_extratos!F:F,Conciliacao!BF153,df_extratos!G:G,"CREDITO")+SUMIFS(df_extratos!I:I,df_extratos!F:F,Conciliacao!BG153,df_extratos!G:G,"CREDITO")</f>
        <v>0</v>
      </c>
      <c r="H153" s="9">
        <f>G153-SUM(B153:F153)</f>
        <v>0</v>
      </c>
      <c r="I153" s="4">
        <f>SUMIFS(df_blueme_sem_parcelamento!E:E,df_blueme_sem_parcelamento!H:H,Conciliacao!A153)*(-1)</f>
        <v>0</v>
      </c>
      <c r="J153" s="4">
        <f>SUMIFS(df_blueme_com_parcelamento!J:J,df_blueme_com_parcelamento!M:M,Conciliacao!A153)*(-1)</f>
        <v>0</v>
      </c>
      <c r="K153" s="4">
        <f>SUMIFS(df_mutuos!J:J,df_mutuos!B:B,Conciliacao!A153)*(-1)</f>
        <v>0</v>
      </c>
      <c r="L153" s="8">
        <f>SUMIFS(df_bloqueios_judiciais!E:E,df_bloqueios_judiciais!D:D,Conciliacao!A153,df_bloqueios_judiciais!E:E,"&lt;0")</f>
        <v>0</v>
      </c>
      <c r="M153" s="10">
        <f>SUMIFS(df_extratos!I:I,df_extratos!F:F,Conciliacao!BD153,df_extratos!G:G,"DEBITO")+SUMIFS(df_extratos!I:I,df_extratos!F:F,Conciliacao!A153,df_extratos!G:G,"DEBITO")+SUMIFS(df_extratos!I:I,df_extratos!F:F,Conciliacao!BE153,df_extratos!G:G,"DEBITO")+SUMIFS(df_extratos!I:I,df_extratos!F:F,Conciliacao!BF153,df_extratos!G:G,"DEBITO")+SUMIFS(df_extratos!I:I,df_extratos!F:F,Conciliacao!BG153,df_extratos!G:G,"DEBITO")</f>
        <v>0</v>
      </c>
      <c r="N153" s="11">
        <f t="shared" si="6"/>
        <v>0</v>
      </c>
      <c r="O153" s="25">
        <f>SUMIFS(df_ajustes_conciliaco!D:D,df_ajustes_conciliaco!C:C,Conciliacao!A153)</f>
        <v>0</v>
      </c>
      <c r="P153" s="22">
        <f t="shared" si="7"/>
        <v>0</v>
      </c>
      <c r="BD153" s="20">
        <v>45809.5</v>
      </c>
      <c r="BE153" s="20">
        <v>45809.125</v>
      </c>
      <c r="BF153" s="20">
        <v>45809.541666666657</v>
      </c>
      <c r="BG153" s="20">
        <v>45809.625</v>
      </c>
    </row>
    <row r="154" spans="1:59" x14ac:dyDescent="0.3">
      <c r="A154" s="5">
        <f t="shared" si="8"/>
        <v>45810</v>
      </c>
      <c r="B154" s="3">
        <f>-SUMIFS(df_extrato_zig!G:G,df_extrato_zig!E:E,Conciliacao!A154,df_extrato_zig!D:D,"Saque")-SUMIFS(df_extrato_zig!G:G,df_extrato_zig!E:E,Conciliacao!A154,df_extrato_zig!D:D,"Antecipação")</f>
        <v>0</v>
      </c>
      <c r="C154" s="3">
        <f>SUMIFS(df_extrato_zig!E:E,df_extrato_zig!L:L,Conciliacao!A154,df_extrato_zig!F:F,"DINHEIRO")</f>
        <v>0</v>
      </c>
      <c r="D154" s="3">
        <f>SUMIFS(view_parc_agrup!H:H,view_parc_agrup!G:G,Conciliacao!A154)</f>
        <v>8220</v>
      </c>
      <c r="E154" s="3">
        <f>SUMIFS(df_mutuos!I:I,df_mutuos!B:B,Conciliacao!A154)</f>
        <v>0</v>
      </c>
      <c r="F154" s="6">
        <f>SUMIFS(df_bloqueios_judiciais!E:E,df_bloqueios_judiciais!D:D,Conciliacao!A154,df_bloqueios_judiciais!E:E,"&gt;0")</f>
        <v>0</v>
      </c>
      <c r="G154" s="7">
        <f>SUMIFS(df_extratos!I:I,df_extratos!F:F,Conciliacao!BD154,df_extratos!G:G,"CREDITO")+SUMIFS(df_extratos!I:I,df_extratos!F:F,Conciliacao!A154,df_extratos!G:G,"CREDITO")+SUMIFS(df_extratos!I:I,df_extratos!F:F,Conciliacao!BE154,df_extratos!G:G,"CREDITO")+SUMIFS(df_extratos!I:I,df_extratos!F:F,Conciliacao!BF154,df_extratos!G:G,"CREDITO")+SUMIFS(df_extratos!I:I,df_extratos!F:F,Conciliacao!BG154,df_extratos!G:G,"CREDITO")</f>
        <v>8220</v>
      </c>
      <c r="H154" s="9">
        <f>G154-SUM(B154:F154)</f>
        <v>0</v>
      </c>
      <c r="I154" s="4">
        <f>SUMIFS(df_blueme_sem_parcelamento!E:E,df_blueme_sem_parcelamento!H:H,Conciliacao!A154)*(-1)</f>
        <v>-194.7</v>
      </c>
      <c r="J154" s="4">
        <f>SUMIFS(df_blueme_com_parcelamento!J:J,df_blueme_com_parcelamento!M:M,Conciliacao!A154)*(-1)</f>
        <v>0</v>
      </c>
      <c r="K154" s="4">
        <f>SUMIFS(df_mutuos!J:J,df_mutuos!B:B,Conciliacao!A154)*(-1)</f>
        <v>-5000</v>
      </c>
      <c r="L154" s="8">
        <f>SUMIFS(df_bloqueios_judiciais!E:E,df_bloqueios_judiciais!D:D,Conciliacao!A154,df_bloqueios_judiciais!E:E,"&lt;0")</f>
        <v>0</v>
      </c>
      <c r="M154" s="10">
        <f>SUMIFS(df_extratos!I:I,df_extratos!F:F,Conciliacao!BD154,df_extratos!G:G,"DEBITO")+SUMIFS(df_extratos!I:I,df_extratos!F:F,Conciliacao!A154,df_extratos!G:G,"DEBITO")+SUMIFS(df_extratos!I:I,df_extratos!F:F,Conciliacao!BE154,df_extratos!G:G,"DEBITO")+SUMIFS(df_extratos!I:I,df_extratos!F:F,Conciliacao!BF154,df_extratos!G:G,"DEBITO")+SUMIFS(df_extratos!I:I,df_extratos!F:F,Conciliacao!BG154,df_extratos!G:G,"DEBITO")</f>
        <v>-5194.7</v>
      </c>
      <c r="N154" s="11">
        <f t="shared" si="6"/>
        <v>0</v>
      </c>
      <c r="O154" s="25">
        <f>SUMIFS(df_ajustes_conciliaco!D:D,df_ajustes_conciliaco!C:C,Conciliacao!A154)</f>
        <v>0</v>
      </c>
      <c r="P154" s="22">
        <f t="shared" si="7"/>
        <v>0</v>
      </c>
      <c r="BD154" s="20">
        <v>45810.5</v>
      </c>
      <c r="BE154" s="20">
        <v>45810.125</v>
      </c>
      <c r="BF154" s="20">
        <v>45810.541666666657</v>
      </c>
      <c r="BG154" s="20">
        <v>45810.625</v>
      </c>
    </row>
    <row r="155" spans="1:59" x14ac:dyDescent="0.3">
      <c r="A155" s="5">
        <f t="shared" si="8"/>
        <v>45811</v>
      </c>
      <c r="B155" s="3">
        <f>-SUMIFS(df_extrato_zig!G:G,df_extrato_zig!E:E,Conciliacao!A155,df_extrato_zig!D:D,"Saque")-SUMIFS(df_extrato_zig!G:G,df_extrato_zig!E:E,Conciliacao!A155,df_extrato_zig!D:D,"Antecipação")</f>
        <v>0</v>
      </c>
      <c r="C155" s="3">
        <f>SUMIFS(df_extrato_zig!E:E,df_extrato_zig!L:L,Conciliacao!A155,df_extrato_zig!F:F,"DINHEIRO")</f>
        <v>0</v>
      </c>
      <c r="D155" s="3">
        <f>SUMIFS(view_parc_agrup!H:H,view_parc_agrup!G:G,Conciliacao!A155)</f>
        <v>0</v>
      </c>
      <c r="E155" s="3">
        <f>SUMIFS(df_mutuos!I:I,df_mutuos!B:B,Conciliacao!A155)</f>
        <v>0</v>
      </c>
      <c r="F155" s="6">
        <f>SUMIFS(df_bloqueios_judiciais!E:E,df_bloqueios_judiciais!D:D,Conciliacao!A155,df_bloqueios_judiciais!E:E,"&gt;0")</f>
        <v>0</v>
      </c>
      <c r="G155" s="7">
        <f>SUMIFS(df_extratos!I:I,df_extratos!F:F,Conciliacao!BD155,df_extratos!G:G,"CREDITO")+SUMIFS(df_extratos!I:I,df_extratos!F:F,Conciliacao!A155,df_extratos!G:G,"CREDITO")+SUMIFS(df_extratos!I:I,df_extratos!F:F,Conciliacao!BE155,df_extratos!G:G,"CREDITO")+SUMIFS(df_extratos!I:I,df_extratos!F:F,Conciliacao!BF155,df_extratos!G:G,"CREDITO")+SUMIFS(df_extratos!I:I,df_extratos!F:F,Conciliacao!BG155,df_extratos!G:G,"CREDITO")</f>
        <v>0</v>
      </c>
      <c r="H155" s="9">
        <f>G155-SUM(B155:F155)</f>
        <v>0</v>
      </c>
      <c r="I155" s="4">
        <f>SUMIFS(df_blueme_sem_parcelamento!E:E,df_blueme_sem_parcelamento!H:H,Conciliacao!A155)*(-1)</f>
        <v>0</v>
      </c>
      <c r="J155" s="4">
        <f>SUMIFS(df_blueme_com_parcelamento!J:J,df_blueme_com_parcelamento!M:M,Conciliacao!A155)*(-1)</f>
        <v>0</v>
      </c>
      <c r="K155" s="4">
        <f>SUMIFS(df_mutuos!J:J,df_mutuos!B:B,Conciliacao!A155)*(-1)</f>
        <v>0</v>
      </c>
      <c r="L155" s="8">
        <f>SUMIFS(df_bloqueios_judiciais!E:E,df_bloqueios_judiciais!D:D,Conciliacao!A155,df_bloqueios_judiciais!E:E,"&lt;0")</f>
        <v>0</v>
      </c>
      <c r="M155" s="10">
        <f>SUMIFS(df_extratos!I:I,df_extratos!F:F,Conciliacao!BD155,df_extratos!G:G,"DEBITO")+SUMIFS(df_extratos!I:I,df_extratos!F:F,Conciliacao!A155,df_extratos!G:G,"DEBITO")+SUMIFS(df_extratos!I:I,df_extratos!F:F,Conciliacao!BE155,df_extratos!G:G,"DEBITO")+SUMIFS(df_extratos!I:I,df_extratos!F:F,Conciliacao!BF155,df_extratos!G:G,"DEBITO")+SUMIFS(df_extratos!I:I,df_extratos!F:F,Conciliacao!BG155,df_extratos!G:G,"DEBITO")</f>
        <v>0</v>
      </c>
      <c r="N155" s="11">
        <f t="shared" si="6"/>
        <v>0</v>
      </c>
      <c r="O155" s="25">
        <f>SUMIFS(df_ajustes_conciliaco!D:D,df_ajustes_conciliaco!C:C,Conciliacao!A155)</f>
        <v>0</v>
      </c>
      <c r="P155" s="22">
        <f t="shared" si="7"/>
        <v>0</v>
      </c>
      <c r="BD155" s="20">
        <v>45811.5</v>
      </c>
      <c r="BE155" s="20">
        <v>45811.125</v>
      </c>
      <c r="BF155" s="20">
        <v>45811.541666666657</v>
      </c>
      <c r="BG155" s="20">
        <v>45811.625</v>
      </c>
    </row>
    <row r="156" spans="1:59" x14ac:dyDescent="0.3">
      <c r="A156" s="5">
        <f t="shared" si="8"/>
        <v>45812</v>
      </c>
      <c r="B156" s="3">
        <f>-SUMIFS(df_extrato_zig!G:G,df_extrato_zig!E:E,Conciliacao!A156,df_extrato_zig!D:D,"Saque")-SUMIFS(df_extrato_zig!G:G,df_extrato_zig!E:E,Conciliacao!A156,df_extrato_zig!D:D,"Antecipação")</f>
        <v>0</v>
      </c>
      <c r="C156" s="3">
        <f>SUMIFS(df_extrato_zig!E:E,df_extrato_zig!L:L,Conciliacao!A156,df_extrato_zig!F:F,"DINHEIRO")</f>
        <v>0</v>
      </c>
      <c r="D156" s="3">
        <f>SUMIFS(view_parc_agrup!H:H,view_parc_agrup!G:G,Conciliacao!A156)</f>
        <v>2698.43</v>
      </c>
      <c r="E156" s="3">
        <f>SUMIFS(df_mutuos!I:I,df_mutuos!B:B,Conciliacao!A156)</f>
        <v>0</v>
      </c>
      <c r="F156" s="6">
        <f>SUMIFS(df_bloqueios_judiciais!E:E,df_bloqueios_judiciais!D:D,Conciliacao!A156,df_bloqueios_judiciais!E:E,"&gt;0")</f>
        <v>0</v>
      </c>
      <c r="G156" s="7">
        <f>SUMIFS(df_extratos!I:I,df_extratos!F:F,Conciliacao!BD156,df_extratos!G:G,"CREDITO")+SUMIFS(df_extratos!I:I,df_extratos!F:F,Conciliacao!A156,df_extratos!G:G,"CREDITO")+SUMIFS(df_extratos!I:I,df_extratos!F:F,Conciliacao!BE156,df_extratos!G:G,"CREDITO")+SUMIFS(df_extratos!I:I,df_extratos!F:F,Conciliacao!BF156,df_extratos!G:G,"CREDITO")+SUMIFS(df_extratos!I:I,df_extratos!F:F,Conciliacao!BG156,df_extratos!G:G,"CREDITO")</f>
        <v>0</v>
      </c>
      <c r="H156" s="9">
        <f>G156-SUM(B156:F156)</f>
        <v>-2698.43</v>
      </c>
      <c r="I156" s="4">
        <f>SUMIFS(df_blueme_sem_parcelamento!E:E,df_blueme_sem_parcelamento!H:H,Conciliacao!A156)*(-1)</f>
        <v>0</v>
      </c>
      <c r="J156" s="4">
        <f>SUMIFS(df_blueme_com_parcelamento!J:J,df_blueme_com_parcelamento!M:M,Conciliacao!A156)*(-1)</f>
        <v>0</v>
      </c>
      <c r="K156" s="4">
        <f>SUMIFS(df_mutuos!J:J,df_mutuos!B:B,Conciliacao!A156)*(-1)</f>
        <v>0</v>
      </c>
      <c r="L156" s="8">
        <f>SUMIFS(df_bloqueios_judiciais!E:E,df_bloqueios_judiciais!D:D,Conciliacao!A156,df_bloqueios_judiciais!E:E,"&lt;0")</f>
        <v>0</v>
      </c>
      <c r="M156" s="10">
        <f>SUMIFS(df_extratos!I:I,df_extratos!F:F,Conciliacao!BD156,df_extratos!G:G,"DEBITO")+SUMIFS(df_extratos!I:I,df_extratos!F:F,Conciliacao!A156,df_extratos!G:G,"DEBITO")+SUMIFS(df_extratos!I:I,df_extratos!F:F,Conciliacao!BE156,df_extratos!G:G,"DEBITO")+SUMIFS(df_extratos!I:I,df_extratos!F:F,Conciliacao!BF156,df_extratos!G:G,"DEBITO")+SUMIFS(df_extratos!I:I,df_extratos!F:F,Conciliacao!BG156,df_extratos!G:G,"DEBITO")</f>
        <v>0</v>
      </c>
      <c r="N156" s="11">
        <f t="shared" si="6"/>
        <v>0</v>
      </c>
      <c r="O156" s="25">
        <f>SUMIFS(df_ajustes_conciliaco!D:D,df_ajustes_conciliaco!C:C,Conciliacao!A156)</f>
        <v>0</v>
      </c>
      <c r="P156" s="22">
        <f t="shared" si="7"/>
        <v>-2698.43</v>
      </c>
      <c r="BD156" s="20">
        <v>45812.5</v>
      </c>
      <c r="BE156" s="20">
        <v>45812.125</v>
      </c>
      <c r="BF156" s="20">
        <v>45812.541666666657</v>
      </c>
      <c r="BG156" s="20">
        <v>45812.625</v>
      </c>
    </row>
    <row r="157" spans="1:59" x14ac:dyDescent="0.3">
      <c r="A157" s="5">
        <f t="shared" si="8"/>
        <v>45813</v>
      </c>
      <c r="B157" s="3">
        <f>-SUMIFS(df_extrato_zig!G:G,df_extrato_zig!E:E,Conciliacao!A157,df_extrato_zig!D:D,"Saque")-SUMIFS(df_extrato_zig!G:G,df_extrato_zig!E:E,Conciliacao!A157,df_extrato_zig!D:D,"Antecipação")</f>
        <v>0</v>
      </c>
      <c r="C157" s="3">
        <f>SUMIFS(df_extrato_zig!E:E,df_extrato_zig!L:L,Conciliacao!A157,df_extrato_zig!F:F,"DINHEIRO")</f>
        <v>0</v>
      </c>
      <c r="D157" s="3">
        <f>SUMIFS(view_parc_agrup!H:H,view_parc_agrup!G:G,Conciliacao!A157)</f>
        <v>0</v>
      </c>
      <c r="E157" s="3">
        <f>SUMIFS(df_mutuos!I:I,df_mutuos!B:B,Conciliacao!A157)</f>
        <v>0</v>
      </c>
      <c r="F157" s="6">
        <f>SUMIFS(df_bloqueios_judiciais!E:E,df_bloqueios_judiciais!D:D,Conciliacao!A157,df_bloqueios_judiciais!E:E,"&gt;0")</f>
        <v>0</v>
      </c>
      <c r="G157" s="7">
        <f>SUMIFS(df_extratos!I:I,df_extratos!F:F,Conciliacao!BD157,df_extratos!G:G,"CREDITO")+SUMIFS(df_extratos!I:I,df_extratos!F:F,Conciliacao!A157,df_extratos!G:G,"CREDITO")+SUMIFS(df_extratos!I:I,df_extratos!F:F,Conciliacao!BE157,df_extratos!G:G,"CREDITO")+SUMIFS(df_extratos!I:I,df_extratos!F:F,Conciliacao!BF157,df_extratos!G:G,"CREDITO")+SUMIFS(df_extratos!I:I,df_extratos!F:F,Conciliacao!BG157,df_extratos!G:G,"CREDITO")</f>
        <v>0</v>
      </c>
      <c r="H157" s="9">
        <f>G157-SUM(B157:F157)</f>
        <v>0</v>
      </c>
      <c r="I157" s="4">
        <f>SUMIFS(df_blueme_sem_parcelamento!E:E,df_blueme_sem_parcelamento!H:H,Conciliacao!A157)*(-1)</f>
        <v>0</v>
      </c>
      <c r="J157" s="4">
        <f>SUMIFS(df_blueme_com_parcelamento!J:J,df_blueme_com_parcelamento!M:M,Conciliacao!A157)*(-1)</f>
        <v>0</v>
      </c>
      <c r="K157" s="4">
        <f>SUMIFS(df_mutuos!J:J,df_mutuos!B:B,Conciliacao!A157)*(-1)</f>
        <v>0</v>
      </c>
      <c r="L157" s="8">
        <f>SUMIFS(df_bloqueios_judiciais!E:E,df_bloqueios_judiciais!D:D,Conciliacao!A157,df_bloqueios_judiciais!E:E,"&lt;0")</f>
        <v>0</v>
      </c>
      <c r="M157" s="10">
        <f>SUMIFS(df_extratos!I:I,df_extratos!F:F,Conciliacao!BD157,df_extratos!G:G,"DEBITO")+SUMIFS(df_extratos!I:I,df_extratos!F:F,Conciliacao!A157,df_extratos!G:G,"DEBITO")+SUMIFS(df_extratos!I:I,df_extratos!F:F,Conciliacao!BE157,df_extratos!G:G,"DEBITO")+SUMIFS(df_extratos!I:I,df_extratos!F:F,Conciliacao!BF157,df_extratos!G:G,"DEBITO")+SUMIFS(df_extratos!I:I,df_extratos!F:F,Conciliacao!BG157,df_extratos!G:G,"DEBITO")</f>
        <v>0</v>
      </c>
      <c r="N157" s="11">
        <f t="shared" si="6"/>
        <v>0</v>
      </c>
      <c r="O157" s="25">
        <f>SUMIFS(df_ajustes_conciliaco!D:D,df_ajustes_conciliaco!C:C,Conciliacao!A157)</f>
        <v>0</v>
      </c>
      <c r="P157" s="22">
        <f t="shared" si="7"/>
        <v>0</v>
      </c>
      <c r="BD157" s="20">
        <v>45813.5</v>
      </c>
      <c r="BE157" s="20">
        <v>45813.125</v>
      </c>
      <c r="BF157" s="20">
        <v>45813.541666666657</v>
      </c>
      <c r="BG157" s="20">
        <v>45813.625</v>
      </c>
    </row>
    <row r="158" spans="1:59" x14ac:dyDescent="0.3">
      <c r="A158" s="5">
        <f t="shared" si="8"/>
        <v>45814</v>
      </c>
      <c r="B158" s="3">
        <f>-SUMIFS(df_extrato_zig!G:G,df_extrato_zig!E:E,Conciliacao!A158,df_extrato_zig!D:D,"Saque")-SUMIFS(df_extrato_zig!G:G,df_extrato_zig!E:E,Conciliacao!A158,df_extrato_zig!D:D,"Antecipação")</f>
        <v>0</v>
      </c>
      <c r="C158" s="3">
        <f>SUMIFS(df_extrato_zig!E:E,df_extrato_zig!L:L,Conciliacao!A158,df_extrato_zig!F:F,"DINHEIRO")</f>
        <v>0</v>
      </c>
      <c r="D158" s="3">
        <f>SUMIFS(view_parc_agrup!H:H,view_parc_agrup!G:G,Conciliacao!A158)</f>
        <v>0</v>
      </c>
      <c r="E158" s="3">
        <f>SUMIFS(df_mutuos!I:I,df_mutuos!B:B,Conciliacao!A158)</f>
        <v>0</v>
      </c>
      <c r="F158" s="6">
        <f>SUMIFS(df_bloqueios_judiciais!E:E,df_bloqueios_judiciais!D:D,Conciliacao!A158,df_bloqueios_judiciais!E:E,"&gt;0")</f>
        <v>0</v>
      </c>
      <c r="G158" s="7">
        <f>SUMIFS(df_extratos!I:I,df_extratos!F:F,Conciliacao!BD158,df_extratos!G:G,"CREDITO")+SUMIFS(df_extratos!I:I,df_extratos!F:F,Conciliacao!A158,df_extratos!G:G,"CREDITO")+SUMIFS(df_extratos!I:I,df_extratos!F:F,Conciliacao!BE158,df_extratos!G:G,"CREDITO")+SUMIFS(df_extratos!I:I,df_extratos!F:F,Conciliacao!BF158,df_extratos!G:G,"CREDITO")+SUMIFS(df_extratos!I:I,df_extratos!F:F,Conciliacao!BG158,df_extratos!G:G,"CREDITO")</f>
        <v>0</v>
      </c>
      <c r="H158" s="9">
        <f>G158-SUM(B158:F158)</f>
        <v>0</v>
      </c>
      <c r="I158" s="4">
        <f>SUMIFS(df_blueme_sem_parcelamento!E:E,df_blueme_sem_parcelamento!H:H,Conciliacao!A158)*(-1)</f>
        <v>0</v>
      </c>
      <c r="J158" s="4">
        <f>SUMIFS(df_blueme_com_parcelamento!J:J,df_blueme_com_parcelamento!M:M,Conciliacao!A158)*(-1)</f>
        <v>0</v>
      </c>
      <c r="K158" s="4">
        <f>SUMIFS(df_mutuos!J:J,df_mutuos!B:B,Conciliacao!A158)*(-1)</f>
        <v>0</v>
      </c>
      <c r="L158" s="8">
        <f>SUMIFS(df_bloqueios_judiciais!E:E,df_bloqueios_judiciais!D:D,Conciliacao!A158,df_bloqueios_judiciais!E:E,"&lt;0")</f>
        <v>0</v>
      </c>
      <c r="M158" s="10">
        <f>SUMIFS(df_extratos!I:I,df_extratos!F:F,Conciliacao!BD158,df_extratos!G:G,"DEBITO")+SUMIFS(df_extratos!I:I,df_extratos!F:F,Conciliacao!A158,df_extratos!G:G,"DEBITO")+SUMIFS(df_extratos!I:I,df_extratos!F:F,Conciliacao!BE158,df_extratos!G:G,"DEBITO")+SUMIFS(df_extratos!I:I,df_extratos!F:F,Conciliacao!BF158,df_extratos!G:G,"DEBITO")+SUMIFS(df_extratos!I:I,df_extratos!F:F,Conciliacao!BG158,df_extratos!G:G,"DEBITO")</f>
        <v>0</v>
      </c>
      <c r="N158" s="11">
        <f t="shared" si="6"/>
        <v>0</v>
      </c>
      <c r="O158" s="25">
        <f>SUMIFS(df_ajustes_conciliaco!D:D,df_ajustes_conciliaco!C:C,Conciliacao!A158)</f>
        <v>0</v>
      </c>
      <c r="P158" s="22">
        <f t="shared" si="7"/>
        <v>0</v>
      </c>
      <c r="BD158" s="20">
        <v>45814.5</v>
      </c>
      <c r="BE158" s="20">
        <v>45814.125</v>
      </c>
      <c r="BF158" s="20">
        <v>45814.541666666657</v>
      </c>
      <c r="BG158" s="20">
        <v>45814.625</v>
      </c>
    </row>
    <row r="159" spans="1:59" x14ac:dyDescent="0.3">
      <c r="A159" s="5">
        <f t="shared" si="8"/>
        <v>45815</v>
      </c>
      <c r="B159" s="3">
        <f>-SUMIFS(df_extrato_zig!G:G,df_extrato_zig!E:E,Conciliacao!A159,df_extrato_zig!D:D,"Saque")-SUMIFS(df_extrato_zig!G:G,df_extrato_zig!E:E,Conciliacao!A159,df_extrato_zig!D:D,"Antecipação")</f>
        <v>0</v>
      </c>
      <c r="C159" s="3">
        <f>SUMIFS(df_extrato_zig!E:E,df_extrato_zig!L:L,Conciliacao!A159,df_extrato_zig!F:F,"DINHEIRO")</f>
        <v>0</v>
      </c>
      <c r="D159" s="3">
        <f>SUMIFS(view_parc_agrup!H:H,view_parc_agrup!G:G,Conciliacao!A159)</f>
        <v>0</v>
      </c>
      <c r="E159" s="3">
        <f>SUMIFS(df_mutuos!I:I,df_mutuos!B:B,Conciliacao!A159)</f>
        <v>0</v>
      </c>
      <c r="F159" s="6">
        <f>SUMIFS(df_bloqueios_judiciais!E:E,df_bloqueios_judiciais!D:D,Conciliacao!A159,df_bloqueios_judiciais!E:E,"&gt;0")</f>
        <v>0</v>
      </c>
      <c r="G159" s="7">
        <f>SUMIFS(df_extratos!I:I,df_extratos!F:F,Conciliacao!BD159,df_extratos!G:G,"CREDITO")+SUMIFS(df_extratos!I:I,df_extratos!F:F,Conciliacao!A159,df_extratos!G:G,"CREDITO")+SUMIFS(df_extratos!I:I,df_extratos!F:F,Conciliacao!BE159,df_extratos!G:G,"CREDITO")+SUMIFS(df_extratos!I:I,df_extratos!F:F,Conciliacao!BF159,df_extratos!G:G,"CREDITO")+SUMIFS(df_extratos!I:I,df_extratos!F:F,Conciliacao!BG159,df_extratos!G:G,"CREDITO")</f>
        <v>0</v>
      </c>
      <c r="H159" s="9">
        <f>G159-SUM(B159:F159)</f>
        <v>0</v>
      </c>
      <c r="I159" s="4">
        <f>SUMIFS(df_blueme_sem_parcelamento!E:E,df_blueme_sem_parcelamento!H:H,Conciliacao!A159)*(-1)</f>
        <v>0</v>
      </c>
      <c r="J159" s="4">
        <f>SUMIFS(df_blueme_com_parcelamento!J:J,df_blueme_com_parcelamento!M:M,Conciliacao!A159)*(-1)</f>
        <v>0</v>
      </c>
      <c r="K159" s="4">
        <f>SUMIFS(df_mutuos!J:J,df_mutuos!B:B,Conciliacao!A159)*(-1)</f>
        <v>0</v>
      </c>
      <c r="L159" s="8">
        <f>SUMIFS(df_bloqueios_judiciais!E:E,df_bloqueios_judiciais!D:D,Conciliacao!A159,df_bloqueios_judiciais!E:E,"&lt;0")</f>
        <v>0</v>
      </c>
      <c r="M159" s="10">
        <f>SUMIFS(df_extratos!I:I,df_extratos!F:F,Conciliacao!BD159,df_extratos!G:G,"DEBITO")+SUMIFS(df_extratos!I:I,df_extratos!F:F,Conciliacao!A159,df_extratos!G:G,"DEBITO")+SUMIFS(df_extratos!I:I,df_extratos!F:F,Conciliacao!BE159,df_extratos!G:G,"DEBITO")+SUMIFS(df_extratos!I:I,df_extratos!F:F,Conciliacao!BF159,df_extratos!G:G,"DEBITO")+SUMIFS(df_extratos!I:I,df_extratos!F:F,Conciliacao!BG159,df_extratos!G:G,"DEBITO")</f>
        <v>0</v>
      </c>
      <c r="N159" s="11">
        <f t="shared" si="6"/>
        <v>0</v>
      </c>
      <c r="O159" s="25">
        <f>SUMIFS(df_ajustes_conciliaco!D:D,df_ajustes_conciliaco!C:C,Conciliacao!A159)</f>
        <v>0</v>
      </c>
      <c r="P159" s="22">
        <f t="shared" si="7"/>
        <v>0</v>
      </c>
      <c r="BD159" s="20">
        <v>45815.5</v>
      </c>
      <c r="BE159" s="20">
        <v>45815.125</v>
      </c>
      <c r="BF159" s="20">
        <v>45815.541666666657</v>
      </c>
      <c r="BG159" s="20">
        <v>45815.625</v>
      </c>
    </row>
    <row r="160" spans="1:59" x14ac:dyDescent="0.3">
      <c r="A160" s="5">
        <f t="shared" si="8"/>
        <v>45816</v>
      </c>
      <c r="B160" s="3">
        <f>-SUMIFS(df_extrato_zig!G:G,df_extrato_zig!E:E,Conciliacao!A160,df_extrato_zig!D:D,"Saque")-SUMIFS(df_extrato_zig!G:G,df_extrato_zig!E:E,Conciliacao!A160,df_extrato_zig!D:D,"Antecipação")</f>
        <v>0</v>
      </c>
      <c r="C160" s="3">
        <f>SUMIFS(df_extrato_zig!E:E,df_extrato_zig!L:L,Conciliacao!A160,df_extrato_zig!F:F,"DINHEIRO")</f>
        <v>0</v>
      </c>
      <c r="D160" s="3">
        <f>SUMIFS(view_parc_agrup!H:H,view_parc_agrup!G:G,Conciliacao!A160)</f>
        <v>0</v>
      </c>
      <c r="E160" s="3">
        <f>SUMIFS(df_mutuos!I:I,df_mutuos!B:B,Conciliacao!A160)</f>
        <v>0</v>
      </c>
      <c r="F160" s="6">
        <f>SUMIFS(df_bloqueios_judiciais!E:E,df_bloqueios_judiciais!D:D,Conciliacao!A160,df_bloqueios_judiciais!E:E,"&gt;0")</f>
        <v>0</v>
      </c>
      <c r="G160" s="7">
        <f>SUMIFS(df_extratos!I:I,df_extratos!F:F,Conciliacao!BD160,df_extratos!G:G,"CREDITO")+SUMIFS(df_extratos!I:I,df_extratos!F:F,Conciliacao!A160,df_extratos!G:G,"CREDITO")+SUMIFS(df_extratos!I:I,df_extratos!F:F,Conciliacao!BE160,df_extratos!G:G,"CREDITO")+SUMIFS(df_extratos!I:I,df_extratos!F:F,Conciliacao!BF160,df_extratos!G:G,"CREDITO")+SUMIFS(df_extratos!I:I,df_extratos!F:F,Conciliacao!BG160,df_extratos!G:G,"CREDITO")</f>
        <v>0</v>
      </c>
      <c r="H160" s="9">
        <f>G160-SUM(B160:F160)</f>
        <v>0</v>
      </c>
      <c r="I160" s="4">
        <f>SUMIFS(df_blueme_sem_parcelamento!E:E,df_blueme_sem_parcelamento!H:H,Conciliacao!A160)*(-1)</f>
        <v>0</v>
      </c>
      <c r="J160" s="4">
        <f>SUMIFS(df_blueme_com_parcelamento!J:J,df_blueme_com_parcelamento!M:M,Conciliacao!A160)*(-1)</f>
        <v>0</v>
      </c>
      <c r="K160" s="4">
        <f>SUMIFS(df_mutuos!J:J,df_mutuos!B:B,Conciliacao!A160)*(-1)</f>
        <v>0</v>
      </c>
      <c r="L160" s="8">
        <f>SUMIFS(df_bloqueios_judiciais!E:E,df_bloqueios_judiciais!D:D,Conciliacao!A160,df_bloqueios_judiciais!E:E,"&lt;0")</f>
        <v>0</v>
      </c>
      <c r="M160" s="10">
        <f>SUMIFS(df_extratos!I:I,df_extratos!F:F,Conciliacao!BD160,df_extratos!G:G,"DEBITO")+SUMIFS(df_extratos!I:I,df_extratos!F:F,Conciliacao!A160,df_extratos!G:G,"DEBITO")+SUMIFS(df_extratos!I:I,df_extratos!F:F,Conciliacao!BE160,df_extratos!G:G,"DEBITO")+SUMIFS(df_extratos!I:I,df_extratos!F:F,Conciliacao!BF160,df_extratos!G:G,"DEBITO")+SUMIFS(df_extratos!I:I,df_extratos!F:F,Conciliacao!BG160,df_extratos!G:G,"DEBITO")</f>
        <v>0</v>
      </c>
      <c r="N160" s="11">
        <f t="shared" si="6"/>
        <v>0</v>
      </c>
      <c r="O160" s="25">
        <f>SUMIFS(df_ajustes_conciliaco!D:D,df_ajustes_conciliaco!C:C,Conciliacao!A160)</f>
        <v>0</v>
      </c>
      <c r="P160" s="22">
        <f t="shared" si="7"/>
        <v>0</v>
      </c>
      <c r="BD160" s="20">
        <v>45816.5</v>
      </c>
      <c r="BE160" s="20">
        <v>45816.125</v>
      </c>
      <c r="BF160" s="20">
        <v>45816.541666666657</v>
      </c>
      <c r="BG160" s="20">
        <v>45816.625</v>
      </c>
    </row>
    <row r="161" spans="1:59" x14ac:dyDescent="0.3">
      <c r="A161" s="5">
        <f t="shared" si="8"/>
        <v>45817</v>
      </c>
      <c r="B161" s="3">
        <f>-SUMIFS(df_extrato_zig!G:G,df_extrato_zig!E:E,Conciliacao!A161,df_extrato_zig!D:D,"Saque")-SUMIFS(df_extrato_zig!G:G,df_extrato_zig!E:E,Conciliacao!A161,df_extrato_zig!D:D,"Antecipação")</f>
        <v>0</v>
      </c>
      <c r="C161" s="3">
        <f>SUMIFS(df_extrato_zig!E:E,df_extrato_zig!L:L,Conciliacao!A161,df_extrato_zig!F:F,"DINHEIRO")</f>
        <v>0</v>
      </c>
      <c r="D161" s="3">
        <f>SUMIFS(view_parc_agrup!H:H,view_parc_agrup!G:G,Conciliacao!A161)</f>
        <v>0</v>
      </c>
      <c r="E161" s="3">
        <f>SUMIFS(df_mutuos!I:I,df_mutuos!B:B,Conciliacao!A161)</f>
        <v>0</v>
      </c>
      <c r="F161" s="6">
        <f>SUMIFS(df_bloqueios_judiciais!E:E,df_bloqueios_judiciais!D:D,Conciliacao!A161,df_bloqueios_judiciais!E:E,"&gt;0")</f>
        <v>0</v>
      </c>
      <c r="G161" s="7">
        <f>SUMIFS(df_extratos!I:I,df_extratos!F:F,Conciliacao!BD161,df_extratos!G:G,"CREDITO")+SUMIFS(df_extratos!I:I,df_extratos!F:F,Conciliacao!A161,df_extratos!G:G,"CREDITO")+SUMIFS(df_extratos!I:I,df_extratos!F:F,Conciliacao!BE161,df_extratos!G:G,"CREDITO")+SUMIFS(df_extratos!I:I,df_extratos!F:F,Conciliacao!BF161,df_extratos!G:G,"CREDITO")+SUMIFS(df_extratos!I:I,df_extratos!F:F,Conciliacao!BG161,df_extratos!G:G,"CREDITO")</f>
        <v>0</v>
      </c>
      <c r="H161" s="9">
        <f>G161-SUM(B161:F161)</f>
        <v>0</v>
      </c>
      <c r="I161" s="4">
        <f>SUMIFS(df_blueme_sem_parcelamento!E:E,df_blueme_sem_parcelamento!H:H,Conciliacao!A161)*(-1)</f>
        <v>0</v>
      </c>
      <c r="J161" s="4">
        <f>SUMIFS(df_blueme_com_parcelamento!J:J,df_blueme_com_parcelamento!M:M,Conciliacao!A161)*(-1)</f>
        <v>0</v>
      </c>
      <c r="K161" s="4">
        <f>SUMIFS(df_mutuos!J:J,df_mutuos!B:B,Conciliacao!A161)*(-1)</f>
        <v>0</v>
      </c>
      <c r="L161" s="8">
        <f>SUMIFS(df_bloqueios_judiciais!E:E,df_bloqueios_judiciais!D:D,Conciliacao!A161,df_bloqueios_judiciais!E:E,"&lt;0")</f>
        <v>0</v>
      </c>
      <c r="M161" s="10">
        <f>SUMIFS(df_extratos!I:I,df_extratos!F:F,Conciliacao!BD161,df_extratos!G:G,"DEBITO")+SUMIFS(df_extratos!I:I,df_extratos!F:F,Conciliacao!A161,df_extratos!G:G,"DEBITO")+SUMIFS(df_extratos!I:I,df_extratos!F:F,Conciliacao!BE161,df_extratos!G:G,"DEBITO")+SUMIFS(df_extratos!I:I,df_extratos!F:F,Conciliacao!BF161,df_extratos!G:G,"DEBITO")+SUMIFS(df_extratos!I:I,df_extratos!F:F,Conciliacao!BG161,df_extratos!G:G,"DEBITO")</f>
        <v>0</v>
      </c>
      <c r="N161" s="11">
        <f t="shared" si="6"/>
        <v>0</v>
      </c>
      <c r="O161" s="25">
        <f>SUMIFS(df_ajustes_conciliaco!D:D,df_ajustes_conciliaco!C:C,Conciliacao!A161)</f>
        <v>0</v>
      </c>
      <c r="P161" s="22">
        <f t="shared" si="7"/>
        <v>0</v>
      </c>
      <c r="BD161" s="20">
        <v>45817.5</v>
      </c>
      <c r="BE161" s="20">
        <v>45817.125</v>
      </c>
      <c r="BF161" s="20">
        <v>45817.541666666657</v>
      </c>
      <c r="BG161" s="20">
        <v>45817.625</v>
      </c>
    </row>
    <row r="162" spans="1:59" x14ac:dyDescent="0.3">
      <c r="A162" s="5">
        <f t="shared" si="8"/>
        <v>45818</v>
      </c>
      <c r="B162" s="3">
        <f>-SUMIFS(df_extrato_zig!G:G,df_extrato_zig!E:E,Conciliacao!A162,df_extrato_zig!D:D,"Saque")-SUMIFS(df_extrato_zig!G:G,df_extrato_zig!E:E,Conciliacao!A162,df_extrato_zig!D:D,"Antecipação")</f>
        <v>0</v>
      </c>
      <c r="C162" s="3">
        <f>SUMIFS(df_extrato_zig!E:E,df_extrato_zig!L:L,Conciliacao!A162,df_extrato_zig!F:F,"DINHEIRO")</f>
        <v>0</v>
      </c>
      <c r="D162" s="3">
        <f>SUMIFS(view_parc_agrup!H:H,view_parc_agrup!G:G,Conciliacao!A162)</f>
        <v>0</v>
      </c>
      <c r="E162" s="3">
        <f>SUMIFS(df_mutuos!I:I,df_mutuos!B:B,Conciliacao!A162)</f>
        <v>0</v>
      </c>
      <c r="F162" s="6">
        <f>SUMIFS(df_bloqueios_judiciais!E:E,df_bloqueios_judiciais!D:D,Conciliacao!A162,df_bloqueios_judiciais!E:E,"&gt;0")</f>
        <v>0</v>
      </c>
      <c r="G162" s="7">
        <f>SUMIFS(df_extratos!I:I,df_extratos!F:F,Conciliacao!BD162,df_extratos!G:G,"CREDITO")+SUMIFS(df_extratos!I:I,df_extratos!F:F,Conciliacao!A162,df_extratos!G:G,"CREDITO")+SUMIFS(df_extratos!I:I,df_extratos!F:F,Conciliacao!BE162,df_extratos!G:G,"CREDITO")+SUMIFS(df_extratos!I:I,df_extratos!F:F,Conciliacao!BF162,df_extratos!G:G,"CREDITO")+SUMIFS(df_extratos!I:I,df_extratos!F:F,Conciliacao!BG162,df_extratos!G:G,"CREDITO")</f>
        <v>0</v>
      </c>
      <c r="H162" s="9">
        <f>G162-SUM(B162:F162)</f>
        <v>0</v>
      </c>
      <c r="I162" s="4">
        <f>SUMIFS(df_blueme_sem_parcelamento!E:E,df_blueme_sem_parcelamento!H:H,Conciliacao!A162)*(-1)</f>
        <v>0</v>
      </c>
      <c r="J162" s="4">
        <f>SUMIFS(df_blueme_com_parcelamento!J:J,df_blueme_com_parcelamento!M:M,Conciliacao!A162)*(-1)</f>
        <v>0</v>
      </c>
      <c r="K162" s="4">
        <f>SUMIFS(df_mutuos!J:J,df_mutuos!B:B,Conciliacao!A162)*(-1)</f>
        <v>0</v>
      </c>
      <c r="L162" s="8">
        <f>SUMIFS(df_bloqueios_judiciais!E:E,df_bloqueios_judiciais!D:D,Conciliacao!A162,df_bloqueios_judiciais!E:E,"&lt;0")</f>
        <v>0</v>
      </c>
      <c r="M162" s="10">
        <f>SUMIFS(df_extratos!I:I,df_extratos!F:F,Conciliacao!BD162,df_extratos!G:G,"DEBITO")+SUMIFS(df_extratos!I:I,df_extratos!F:F,Conciliacao!A162,df_extratos!G:G,"DEBITO")+SUMIFS(df_extratos!I:I,df_extratos!F:F,Conciliacao!BE162,df_extratos!G:G,"DEBITO")+SUMIFS(df_extratos!I:I,df_extratos!F:F,Conciliacao!BF162,df_extratos!G:G,"DEBITO")+SUMIFS(df_extratos!I:I,df_extratos!F:F,Conciliacao!BG162,df_extratos!G:G,"DEBITO")</f>
        <v>0</v>
      </c>
      <c r="N162" s="11">
        <f t="shared" si="6"/>
        <v>0</v>
      </c>
      <c r="O162" s="25">
        <f>SUMIFS(df_ajustes_conciliaco!D:D,df_ajustes_conciliaco!C:C,Conciliacao!A162)</f>
        <v>0</v>
      </c>
      <c r="P162" s="22">
        <f t="shared" si="7"/>
        <v>0</v>
      </c>
      <c r="BD162" s="20">
        <v>45818.5</v>
      </c>
      <c r="BE162" s="20">
        <v>45818.125</v>
      </c>
      <c r="BF162" s="20">
        <v>45818.541666666657</v>
      </c>
      <c r="BG162" s="20">
        <v>45818.625</v>
      </c>
    </row>
    <row r="163" spans="1:59" x14ac:dyDescent="0.3">
      <c r="A163" s="5">
        <f t="shared" si="8"/>
        <v>45819</v>
      </c>
      <c r="B163" s="3">
        <f>-SUMIFS(df_extrato_zig!G:G,df_extrato_zig!E:E,Conciliacao!A163,df_extrato_zig!D:D,"Saque")-SUMIFS(df_extrato_zig!G:G,df_extrato_zig!E:E,Conciliacao!A163,df_extrato_zig!D:D,"Antecipação")</f>
        <v>0</v>
      </c>
      <c r="C163" s="3">
        <f>SUMIFS(df_extrato_zig!E:E,df_extrato_zig!L:L,Conciliacao!A163,df_extrato_zig!F:F,"DINHEIRO")</f>
        <v>0</v>
      </c>
      <c r="D163" s="3">
        <f>SUMIFS(view_parc_agrup!H:H,view_parc_agrup!G:G,Conciliacao!A163)</f>
        <v>0</v>
      </c>
      <c r="E163" s="3">
        <f>SUMIFS(df_mutuos!I:I,df_mutuos!B:B,Conciliacao!A163)</f>
        <v>0</v>
      </c>
      <c r="F163" s="6">
        <f>SUMIFS(df_bloqueios_judiciais!E:E,df_bloqueios_judiciais!D:D,Conciliacao!A163,df_bloqueios_judiciais!E:E,"&gt;0")</f>
        <v>0</v>
      </c>
      <c r="G163" s="7">
        <f>SUMIFS(df_extratos!I:I,df_extratos!F:F,Conciliacao!BD163,df_extratos!G:G,"CREDITO")+SUMIFS(df_extratos!I:I,df_extratos!F:F,Conciliacao!A163,df_extratos!G:G,"CREDITO")+SUMIFS(df_extratos!I:I,df_extratos!F:F,Conciliacao!BE163,df_extratos!G:G,"CREDITO")+SUMIFS(df_extratos!I:I,df_extratos!F:F,Conciliacao!BF163,df_extratos!G:G,"CREDITO")+SUMIFS(df_extratos!I:I,df_extratos!F:F,Conciliacao!BG163,df_extratos!G:G,"CREDITO")</f>
        <v>0</v>
      </c>
      <c r="H163" s="9">
        <f>G163-SUM(B163:F163)</f>
        <v>0</v>
      </c>
      <c r="I163" s="4">
        <f>SUMIFS(df_blueme_sem_parcelamento!E:E,df_blueme_sem_parcelamento!H:H,Conciliacao!A163)*(-1)</f>
        <v>0</v>
      </c>
      <c r="J163" s="4">
        <f>SUMIFS(df_blueme_com_parcelamento!J:J,df_blueme_com_parcelamento!M:M,Conciliacao!A163)*(-1)</f>
        <v>0</v>
      </c>
      <c r="K163" s="4">
        <f>SUMIFS(df_mutuos!J:J,df_mutuos!B:B,Conciliacao!A163)*(-1)</f>
        <v>0</v>
      </c>
      <c r="L163" s="8">
        <f>SUMIFS(df_bloqueios_judiciais!E:E,df_bloqueios_judiciais!D:D,Conciliacao!A163,df_bloqueios_judiciais!E:E,"&lt;0")</f>
        <v>0</v>
      </c>
      <c r="M163" s="10">
        <f>SUMIFS(df_extratos!I:I,df_extratos!F:F,Conciliacao!BD163,df_extratos!G:G,"DEBITO")+SUMIFS(df_extratos!I:I,df_extratos!F:F,Conciliacao!A163,df_extratos!G:G,"DEBITO")+SUMIFS(df_extratos!I:I,df_extratos!F:F,Conciliacao!BE163,df_extratos!G:G,"DEBITO")+SUMIFS(df_extratos!I:I,df_extratos!F:F,Conciliacao!BF163,df_extratos!G:G,"DEBITO")+SUMIFS(df_extratos!I:I,df_extratos!F:F,Conciliacao!BG163,df_extratos!G:G,"DEBITO")</f>
        <v>0</v>
      </c>
      <c r="N163" s="11">
        <f t="shared" si="6"/>
        <v>0</v>
      </c>
      <c r="O163" s="25">
        <f>SUMIFS(df_ajustes_conciliaco!D:D,df_ajustes_conciliaco!C:C,Conciliacao!A163)</f>
        <v>0</v>
      </c>
      <c r="P163" s="22">
        <f t="shared" si="7"/>
        <v>0</v>
      </c>
      <c r="BD163" s="20">
        <v>45819.5</v>
      </c>
      <c r="BE163" s="20">
        <v>45819.125</v>
      </c>
      <c r="BF163" s="20">
        <v>45819.541666666657</v>
      </c>
      <c r="BG163" s="20">
        <v>45819.625</v>
      </c>
    </row>
    <row r="164" spans="1:59" x14ac:dyDescent="0.3">
      <c r="A164" s="5">
        <f t="shared" si="8"/>
        <v>45820</v>
      </c>
      <c r="B164" s="3">
        <f>-SUMIFS(df_extrato_zig!G:G,df_extrato_zig!E:E,Conciliacao!A164,df_extrato_zig!D:D,"Saque")-SUMIFS(df_extrato_zig!G:G,df_extrato_zig!E:E,Conciliacao!A164,df_extrato_zig!D:D,"Antecipação")</f>
        <v>0</v>
      </c>
      <c r="C164" s="3">
        <f>SUMIFS(df_extrato_zig!E:E,df_extrato_zig!L:L,Conciliacao!A164,df_extrato_zig!F:F,"DINHEIRO")</f>
        <v>0</v>
      </c>
      <c r="D164" s="3">
        <f>SUMIFS(view_parc_agrup!H:H,view_parc_agrup!G:G,Conciliacao!A164)</f>
        <v>0</v>
      </c>
      <c r="E164" s="3">
        <f>SUMIFS(df_mutuos!I:I,df_mutuos!B:B,Conciliacao!A164)</f>
        <v>0</v>
      </c>
      <c r="F164" s="6">
        <f>SUMIFS(df_bloqueios_judiciais!E:E,df_bloqueios_judiciais!D:D,Conciliacao!A164,df_bloqueios_judiciais!E:E,"&gt;0")</f>
        <v>0</v>
      </c>
      <c r="G164" s="7">
        <f>SUMIFS(df_extratos!I:I,df_extratos!F:F,Conciliacao!BD164,df_extratos!G:G,"CREDITO")+SUMIFS(df_extratos!I:I,df_extratos!F:F,Conciliacao!A164,df_extratos!G:G,"CREDITO")+SUMIFS(df_extratos!I:I,df_extratos!F:F,Conciliacao!BE164,df_extratos!G:G,"CREDITO")+SUMIFS(df_extratos!I:I,df_extratos!F:F,Conciliacao!BF164,df_extratos!G:G,"CREDITO")+SUMIFS(df_extratos!I:I,df_extratos!F:F,Conciliacao!BG164,df_extratos!G:G,"CREDITO")</f>
        <v>0</v>
      </c>
      <c r="H164" s="9">
        <f>G164-SUM(B164:F164)</f>
        <v>0</v>
      </c>
      <c r="I164" s="4">
        <f>SUMIFS(df_blueme_sem_parcelamento!E:E,df_blueme_sem_parcelamento!H:H,Conciliacao!A164)*(-1)</f>
        <v>0</v>
      </c>
      <c r="J164" s="4">
        <f>SUMIFS(df_blueme_com_parcelamento!J:J,df_blueme_com_parcelamento!M:M,Conciliacao!A164)*(-1)</f>
        <v>0</v>
      </c>
      <c r="K164" s="4">
        <f>SUMIFS(df_mutuos!J:J,df_mutuos!B:B,Conciliacao!A164)*(-1)</f>
        <v>0</v>
      </c>
      <c r="L164" s="8">
        <f>SUMIFS(df_bloqueios_judiciais!E:E,df_bloqueios_judiciais!D:D,Conciliacao!A164,df_bloqueios_judiciais!E:E,"&lt;0")</f>
        <v>0</v>
      </c>
      <c r="M164" s="10">
        <f>SUMIFS(df_extratos!I:I,df_extratos!F:F,Conciliacao!BD164,df_extratos!G:G,"DEBITO")+SUMIFS(df_extratos!I:I,df_extratos!F:F,Conciliacao!A164,df_extratos!G:G,"DEBITO")+SUMIFS(df_extratos!I:I,df_extratos!F:F,Conciliacao!BE164,df_extratos!G:G,"DEBITO")+SUMIFS(df_extratos!I:I,df_extratos!F:F,Conciliacao!BF164,df_extratos!G:G,"DEBITO")+SUMIFS(df_extratos!I:I,df_extratos!F:F,Conciliacao!BG164,df_extratos!G:G,"DEBITO")</f>
        <v>0</v>
      </c>
      <c r="N164" s="11">
        <f t="shared" si="6"/>
        <v>0</v>
      </c>
      <c r="O164" s="25">
        <f>SUMIFS(df_ajustes_conciliaco!D:D,df_ajustes_conciliaco!C:C,Conciliacao!A164)</f>
        <v>0</v>
      </c>
      <c r="P164" s="22">
        <f t="shared" si="7"/>
        <v>0</v>
      </c>
      <c r="BD164" s="20">
        <v>45820.5</v>
      </c>
      <c r="BE164" s="20">
        <v>45820.125</v>
      </c>
      <c r="BF164" s="20">
        <v>45820.541666666657</v>
      </c>
      <c r="BG164" s="20">
        <v>45820.625</v>
      </c>
    </row>
    <row r="165" spans="1:59" x14ac:dyDescent="0.3">
      <c r="A165" s="5">
        <f t="shared" si="8"/>
        <v>45821</v>
      </c>
      <c r="B165" s="3">
        <f>-SUMIFS(df_extrato_zig!G:G,df_extrato_zig!E:E,Conciliacao!A165,df_extrato_zig!D:D,"Saque")-SUMIFS(df_extrato_zig!G:G,df_extrato_zig!E:E,Conciliacao!A165,df_extrato_zig!D:D,"Antecipação")</f>
        <v>0</v>
      </c>
      <c r="C165" s="3">
        <f>SUMIFS(df_extrato_zig!E:E,df_extrato_zig!L:L,Conciliacao!A165,df_extrato_zig!F:F,"DINHEIRO")</f>
        <v>0</v>
      </c>
      <c r="D165" s="3">
        <f>SUMIFS(view_parc_agrup!H:H,view_parc_agrup!G:G,Conciliacao!A165)</f>
        <v>0</v>
      </c>
      <c r="E165" s="3">
        <f>SUMIFS(df_mutuos!I:I,df_mutuos!B:B,Conciliacao!A165)</f>
        <v>0</v>
      </c>
      <c r="F165" s="6">
        <f>SUMIFS(df_bloqueios_judiciais!E:E,df_bloqueios_judiciais!D:D,Conciliacao!A165,df_bloqueios_judiciais!E:E,"&gt;0")</f>
        <v>0</v>
      </c>
      <c r="G165" s="7">
        <f>SUMIFS(df_extratos!I:I,df_extratos!F:F,Conciliacao!BD165,df_extratos!G:G,"CREDITO")+SUMIFS(df_extratos!I:I,df_extratos!F:F,Conciliacao!A165,df_extratos!G:G,"CREDITO")+SUMIFS(df_extratos!I:I,df_extratos!F:F,Conciliacao!BE165,df_extratos!G:G,"CREDITO")+SUMIFS(df_extratos!I:I,df_extratos!F:F,Conciliacao!BF165,df_extratos!G:G,"CREDITO")+SUMIFS(df_extratos!I:I,df_extratos!F:F,Conciliacao!BG165,df_extratos!G:G,"CREDITO")</f>
        <v>0</v>
      </c>
      <c r="H165" s="9">
        <f>G165-SUM(B165:F165)</f>
        <v>0</v>
      </c>
      <c r="I165" s="4">
        <f>SUMIFS(df_blueme_sem_parcelamento!E:E,df_blueme_sem_parcelamento!H:H,Conciliacao!A165)*(-1)</f>
        <v>0</v>
      </c>
      <c r="J165" s="4">
        <f>SUMIFS(df_blueme_com_parcelamento!J:J,df_blueme_com_parcelamento!M:M,Conciliacao!A165)*(-1)</f>
        <v>0</v>
      </c>
      <c r="K165" s="4">
        <f>SUMIFS(df_mutuos!J:J,df_mutuos!B:B,Conciliacao!A165)*(-1)</f>
        <v>0</v>
      </c>
      <c r="L165" s="8">
        <f>SUMIFS(df_bloqueios_judiciais!E:E,df_bloqueios_judiciais!D:D,Conciliacao!A165,df_bloqueios_judiciais!E:E,"&lt;0")</f>
        <v>0</v>
      </c>
      <c r="M165" s="10">
        <f>SUMIFS(df_extratos!I:I,df_extratos!F:F,Conciliacao!BD165,df_extratos!G:G,"DEBITO")+SUMIFS(df_extratos!I:I,df_extratos!F:F,Conciliacao!A165,df_extratos!G:G,"DEBITO")+SUMIFS(df_extratos!I:I,df_extratos!F:F,Conciliacao!BE165,df_extratos!G:G,"DEBITO")+SUMIFS(df_extratos!I:I,df_extratos!F:F,Conciliacao!BF165,df_extratos!G:G,"DEBITO")+SUMIFS(df_extratos!I:I,df_extratos!F:F,Conciliacao!BG165,df_extratos!G:G,"DEBITO")</f>
        <v>0</v>
      </c>
      <c r="N165" s="11">
        <f t="shared" si="6"/>
        <v>0</v>
      </c>
      <c r="O165" s="25">
        <f>SUMIFS(df_ajustes_conciliaco!D:D,df_ajustes_conciliaco!C:C,Conciliacao!A165)</f>
        <v>0</v>
      </c>
      <c r="P165" s="22">
        <f t="shared" si="7"/>
        <v>0</v>
      </c>
      <c r="BD165" s="20">
        <v>45821.5</v>
      </c>
      <c r="BE165" s="20">
        <v>45821.125</v>
      </c>
      <c r="BF165" s="20">
        <v>45821.541666666657</v>
      </c>
      <c r="BG165" s="20">
        <v>45821.625</v>
      </c>
    </row>
    <row r="166" spans="1:59" x14ac:dyDescent="0.3">
      <c r="A166" s="5">
        <f t="shared" si="8"/>
        <v>45822</v>
      </c>
      <c r="B166" s="3">
        <f>-SUMIFS(df_extrato_zig!G:G,df_extrato_zig!E:E,Conciliacao!A166,df_extrato_zig!D:D,"Saque")-SUMIFS(df_extrato_zig!G:G,df_extrato_zig!E:E,Conciliacao!A166,df_extrato_zig!D:D,"Antecipação")</f>
        <v>0</v>
      </c>
      <c r="C166" s="3">
        <f>SUMIFS(df_extrato_zig!E:E,df_extrato_zig!L:L,Conciliacao!A166,df_extrato_zig!F:F,"DINHEIRO")</f>
        <v>0</v>
      </c>
      <c r="D166" s="3">
        <f>SUMIFS(view_parc_agrup!H:H,view_parc_agrup!G:G,Conciliacao!A166)</f>
        <v>0</v>
      </c>
      <c r="E166" s="3">
        <f>SUMIFS(df_mutuos!I:I,df_mutuos!B:B,Conciliacao!A166)</f>
        <v>0</v>
      </c>
      <c r="F166" s="6">
        <f>SUMIFS(df_bloqueios_judiciais!E:E,df_bloqueios_judiciais!D:D,Conciliacao!A166,df_bloqueios_judiciais!E:E,"&gt;0")</f>
        <v>0</v>
      </c>
      <c r="G166" s="7">
        <f>SUMIFS(df_extratos!I:I,df_extratos!F:F,Conciliacao!BD166,df_extratos!G:G,"CREDITO")+SUMIFS(df_extratos!I:I,df_extratos!F:F,Conciliacao!A166,df_extratos!G:G,"CREDITO")+SUMIFS(df_extratos!I:I,df_extratos!F:F,Conciliacao!BE166,df_extratos!G:G,"CREDITO")+SUMIFS(df_extratos!I:I,df_extratos!F:F,Conciliacao!BF166,df_extratos!G:G,"CREDITO")+SUMIFS(df_extratos!I:I,df_extratos!F:F,Conciliacao!BG166,df_extratos!G:G,"CREDITO")</f>
        <v>0</v>
      </c>
      <c r="H166" s="9">
        <f>G166-SUM(B166:F166)</f>
        <v>0</v>
      </c>
      <c r="I166" s="4">
        <f>SUMIFS(df_blueme_sem_parcelamento!E:E,df_blueme_sem_parcelamento!H:H,Conciliacao!A166)*(-1)</f>
        <v>0</v>
      </c>
      <c r="J166" s="4">
        <f>SUMIFS(df_blueme_com_parcelamento!J:J,df_blueme_com_parcelamento!M:M,Conciliacao!A166)*(-1)</f>
        <v>0</v>
      </c>
      <c r="K166" s="4">
        <f>SUMIFS(df_mutuos!J:J,df_mutuos!B:B,Conciliacao!A166)*(-1)</f>
        <v>0</v>
      </c>
      <c r="L166" s="8">
        <f>SUMIFS(df_bloqueios_judiciais!E:E,df_bloqueios_judiciais!D:D,Conciliacao!A166,df_bloqueios_judiciais!E:E,"&lt;0")</f>
        <v>0</v>
      </c>
      <c r="M166" s="10">
        <f>SUMIFS(df_extratos!I:I,df_extratos!F:F,Conciliacao!BD166,df_extratos!G:G,"DEBITO")+SUMIFS(df_extratos!I:I,df_extratos!F:F,Conciliacao!A166,df_extratos!G:G,"DEBITO")+SUMIFS(df_extratos!I:I,df_extratos!F:F,Conciliacao!BE166,df_extratos!G:G,"DEBITO")+SUMIFS(df_extratos!I:I,df_extratos!F:F,Conciliacao!BF166,df_extratos!G:G,"DEBITO")+SUMIFS(df_extratos!I:I,df_extratos!F:F,Conciliacao!BG166,df_extratos!G:G,"DEBITO")</f>
        <v>0</v>
      </c>
      <c r="N166" s="11">
        <f t="shared" si="6"/>
        <v>0</v>
      </c>
      <c r="O166" s="25">
        <f>SUMIFS(df_ajustes_conciliaco!D:D,df_ajustes_conciliaco!C:C,Conciliacao!A166)</f>
        <v>0</v>
      </c>
      <c r="P166" s="22">
        <f t="shared" si="7"/>
        <v>0</v>
      </c>
      <c r="BD166" s="20">
        <v>45822.5</v>
      </c>
      <c r="BE166" s="20">
        <v>45822.125</v>
      </c>
      <c r="BF166" s="20">
        <v>45822.541666666657</v>
      </c>
      <c r="BG166" s="20">
        <v>45822.625</v>
      </c>
    </row>
    <row r="167" spans="1:59" x14ac:dyDescent="0.3">
      <c r="A167" s="5">
        <f t="shared" si="8"/>
        <v>45823</v>
      </c>
      <c r="B167" s="3">
        <f>-SUMIFS(df_extrato_zig!G:G,df_extrato_zig!E:E,Conciliacao!A167,df_extrato_zig!D:D,"Saque")-SUMIFS(df_extrato_zig!G:G,df_extrato_zig!E:E,Conciliacao!A167,df_extrato_zig!D:D,"Antecipação")</f>
        <v>0</v>
      </c>
      <c r="C167" s="3">
        <f>SUMIFS(df_extrato_zig!E:E,df_extrato_zig!L:L,Conciliacao!A167,df_extrato_zig!F:F,"DINHEIRO")</f>
        <v>0</v>
      </c>
      <c r="D167" s="3">
        <f>SUMIFS(view_parc_agrup!H:H,view_parc_agrup!G:G,Conciliacao!A167)</f>
        <v>0</v>
      </c>
      <c r="E167" s="3">
        <f>SUMIFS(df_mutuos!I:I,df_mutuos!B:B,Conciliacao!A167)</f>
        <v>0</v>
      </c>
      <c r="F167" s="6">
        <f>SUMIFS(df_bloqueios_judiciais!E:E,df_bloqueios_judiciais!D:D,Conciliacao!A167,df_bloqueios_judiciais!E:E,"&gt;0")</f>
        <v>0</v>
      </c>
      <c r="G167" s="7">
        <f>SUMIFS(df_extratos!I:I,df_extratos!F:F,Conciliacao!BD167,df_extratos!G:G,"CREDITO")+SUMIFS(df_extratos!I:I,df_extratos!F:F,Conciliacao!A167,df_extratos!G:G,"CREDITO")+SUMIFS(df_extratos!I:I,df_extratos!F:F,Conciliacao!BE167,df_extratos!G:G,"CREDITO")+SUMIFS(df_extratos!I:I,df_extratos!F:F,Conciliacao!BF167,df_extratos!G:G,"CREDITO")+SUMIFS(df_extratos!I:I,df_extratos!F:F,Conciliacao!BG167,df_extratos!G:G,"CREDITO")</f>
        <v>0</v>
      </c>
      <c r="H167" s="9">
        <f>G167-SUM(B167:F167)</f>
        <v>0</v>
      </c>
      <c r="I167" s="4">
        <f>SUMIFS(df_blueme_sem_parcelamento!E:E,df_blueme_sem_parcelamento!H:H,Conciliacao!A167)*(-1)</f>
        <v>0</v>
      </c>
      <c r="J167" s="4">
        <f>SUMIFS(df_blueme_com_parcelamento!J:J,df_blueme_com_parcelamento!M:M,Conciliacao!A167)*(-1)</f>
        <v>0</v>
      </c>
      <c r="K167" s="4">
        <f>SUMIFS(df_mutuos!J:J,df_mutuos!B:B,Conciliacao!A167)*(-1)</f>
        <v>0</v>
      </c>
      <c r="L167" s="8">
        <f>SUMIFS(df_bloqueios_judiciais!E:E,df_bloqueios_judiciais!D:D,Conciliacao!A167,df_bloqueios_judiciais!E:E,"&lt;0")</f>
        <v>0</v>
      </c>
      <c r="M167" s="10">
        <f>SUMIFS(df_extratos!I:I,df_extratos!F:F,Conciliacao!BD167,df_extratos!G:G,"DEBITO")+SUMIFS(df_extratos!I:I,df_extratos!F:F,Conciliacao!A167,df_extratos!G:G,"DEBITO")+SUMIFS(df_extratos!I:I,df_extratos!F:F,Conciliacao!BE167,df_extratos!G:G,"DEBITO")+SUMIFS(df_extratos!I:I,df_extratos!F:F,Conciliacao!BF167,df_extratos!G:G,"DEBITO")+SUMIFS(df_extratos!I:I,df_extratos!F:F,Conciliacao!BG167,df_extratos!G:G,"DEBITO")</f>
        <v>0</v>
      </c>
      <c r="N167" s="11">
        <f t="shared" si="6"/>
        <v>0</v>
      </c>
      <c r="O167" s="25">
        <f>SUMIFS(df_ajustes_conciliaco!D:D,df_ajustes_conciliaco!C:C,Conciliacao!A167)</f>
        <v>0</v>
      </c>
      <c r="P167" s="22">
        <f t="shared" si="7"/>
        <v>0</v>
      </c>
      <c r="BD167" s="20">
        <v>45823.5</v>
      </c>
      <c r="BE167" s="20">
        <v>45823.125</v>
      </c>
      <c r="BF167" s="20">
        <v>45823.541666666657</v>
      </c>
      <c r="BG167" s="20">
        <v>45823.625</v>
      </c>
    </row>
    <row r="168" spans="1:59" x14ac:dyDescent="0.3">
      <c r="A168" s="5">
        <f t="shared" si="8"/>
        <v>45824</v>
      </c>
      <c r="B168" s="3">
        <f>-SUMIFS(df_extrato_zig!G:G,df_extrato_zig!E:E,Conciliacao!A168,df_extrato_zig!D:D,"Saque")-SUMIFS(df_extrato_zig!G:G,df_extrato_zig!E:E,Conciliacao!A168,df_extrato_zig!D:D,"Antecipação")</f>
        <v>0</v>
      </c>
      <c r="C168" s="3">
        <f>SUMIFS(df_extrato_zig!E:E,df_extrato_zig!L:L,Conciliacao!A168,df_extrato_zig!F:F,"DINHEIRO")</f>
        <v>0</v>
      </c>
      <c r="D168" s="3">
        <f>SUMIFS(view_parc_agrup!H:H,view_parc_agrup!G:G,Conciliacao!A168)</f>
        <v>0</v>
      </c>
      <c r="E168" s="3">
        <f>SUMIFS(df_mutuos!I:I,df_mutuos!B:B,Conciliacao!A168)</f>
        <v>0</v>
      </c>
      <c r="F168" s="6">
        <f>SUMIFS(df_bloqueios_judiciais!E:E,df_bloqueios_judiciais!D:D,Conciliacao!A168,df_bloqueios_judiciais!E:E,"&gt;0")</f>
        <v>0</v>
      </c>
      <c r="G168" s="7">
        <f>SUMIFS(df_extratos!I:I,df_extratos!F:F,Conciliacao!BD168,df_extratos!G:G,"CREDITO")+SUMIFS(df_extratos!I:I,df_extratos!F:F,Conciliacao!A168,df_extratos!G:G,"CREDITO")+SUMIFS(df_extratos!I:I,df_extratos!F:F,Conciliacao!BE168,df_extratos!G:G,"CREDITO")+SUMIFS(df_extratos!I:I,df_extratos!F:F,Conciliacao!BF168,df_extratos!G:G,"CREDITO")+SUMIFS(df_extratos!I:I,df_extratos!F:F,Conciliacao!BG168,df_extratos!G:G,"CREDITO")</f>
        <v>0</v>
      </c>
      <c r="H168" s="9">
        <f>G168-SUM(B168:F168)</f>
        <v>0</v>
      </c>
      <c r="I168" s="4">
        <f>SUMIFS(df_blueme_sem_parcelamento!E:E,df_blueme_sem_parcelamento!H:H,Conciliacao!A168)*(-1)</f>
        <v>0</v>
      </c>
      <c r="J168" s="4">
        <f>SUMIFS(df_blueme_com_parcelamento!J:J,df_blueme_com_parcelamento!M:M,Conciliacao!A168)*(-1)</f>
        <v>0</v>
      </c>
      <c r="K168" s="4">
        <f>SUMIFS(df_mutuos!J:J,df_mutuos!B:B,Conciliacao!A168)*(-1)</f>
        <v>0</v>
      </c>
      <c r="L168" s="8">
        <f>SUMIFS(df_bloqueios_judiciais!E:E,df_bloqueios_judiciais!D:D,Conciliacao!A168,df_bloqueios_judiciais!E:E,"&lt;0")</f>
        <v>0</v>
      </c>
      <c r="M168" s="10">
        <f>SUMIFS(df_extratos!I:I,df_extratos!F:F,Conciliacao!BD168,df_extratos!G:G,"DEBITO")+SUMIFS(df_extratos!I:I,df_extratos!F:F,Conciliacao!A168,df_extratos!G:G,"DEBITO")+SUMIFS(df_extratos!I:I,df_extratos!F:F,Conciliacao!BE168,df_extratos!G:G,"DEBITO")+SUMIFS(df_extratos!I:I,df_extratos!F:F,Conciliacao!BF168,df_extratos!G:G,"DEBITO")+SUMIFS(df_extratos!I:I,df_extratos!F:F,Conciliacao!BG168,df_extratos!G:G,"DEBITO")</f>
        <v>0</v>
      </c>
      <c r="N168" s="11">
        <f t="shared" si="6"/>
        <v>0</v>
      </c>
      <c r="O168" s="25">
        <f>SUMIFS(df_ajustes_conciliaco!D:D,df_ajustes_conciliaco!C:C,Conciliacao!A168)</f>
        <v>0</v>
      </c>
      <c r="P168" s="22">
        <f t="shared" si="7"/>
        <v>0</v>
      </c>
      <c r="BD168" s="20">
        <v>45824.5</v>
      </c>
      <c r="BE168" s="20">
        <v>45824.125</v>
      </c>
      <c r="BF168" s="20">
        <v>45824.541666666657</v>
      </c>
      <c r="BG168" s="20">
        <v>45824.625</v>
      </c>
    </row>
    <row r="169" spans="1:59" x14ac:dyDescent="0.3">
      <c r="A169" s="5">
        <f t="shared" si="8"/>
        <v>45825</v>
      </c>
      <c r="B169" s="3">
        <f>-SUMIFS(df_extrato_zig!G:G,df_extrato_zig!E:E,Conciliacao!A169,df_extrato_zig!D:D,"Saque")-SUMIFS(df_extrato_zig!G:G,df_extrato_zig!E:E,Conciliacao!A169,df_extrato_zig!D:D,"Antecipação")</f>
        <v>0</v>
      </c>
      <c r="C169" s="3">
        <f>SUMIFS(df_extrato_zig!E:E,df_extrato_zig!L:L,Conciliacao!A169,df_extrato_zig!F:F,"DINHEIRO")</f>
        <v>0</v>
      </c>
      <c r="D169" s="3">
        <f>SUMIFS(view_parc_agrup!H:H,view_parc_agrup!G:G,Conciliacao!A169)</f>
        <v>0</v>
      </c>
      <c r="E169" s="3">
        <f>SUMIFS(df_mutuos!I:I,df_mutuos!B:B,Conciliacao!A169)</f>
        <v>0</v>
      </c>
      <c r="F169" s="6">
        <f>SUMIFS(df_bloqueios_judiciais!E:E,df_bloqueios_judiciais!D:D,Conciliacao!A169,df_bloqueios_judiciais!E:E,"&gt;0")</f>
        <v>0</v>
      </c>
      <c r="G169" s="7">
        <f>SUMIFS(df_extratos!I:I,df_extratos!F:F,Conciliacao!BD169,df_extratos!G:G,"CREDITO")+SUMIFS(df_extratos!I:I,df_extratos!F:F,Conciliacao!A169,df_extratos!G:G,"CREDITO")+SUMIFS(df_extratos!I:I,df_extratos!F:F,Conciliacao!BE169,df_extratos!G:G,"CREDITO")+SUMIFS(df_extratos!I:I,df_extratos!F:F,Conciliacao!BF169,df_extratos!G:G,"CREDITO")+SUMIFS(df_extratos!I:I,df_extratos!F:F,Conciliacao!BG169,df_extratos!G:G,"CREDITO")</f>
        <v>0</v>
      </c>
      <c r="H169" s="9">
        <f>G169-SUM(B169:F169)</f>
        <v>0</v>
      </c>
      <c r="I169" s="4">
        <f>SUMIFS(df_blueme_sem_parcelamento!E:E,df_blueme_sem_parcelamento!H:H,Conciliacao!A169)*(-1)</f>
        <v>0</v>
      </c>
      <c r="J169" s="4">
        <f>SUMIFS(df_blueme_com_parcelamento!J:J,df_blueme_com_parcelamento!M:M,Conciliacao!A169)*(-1)</f>
        <v>0</v>
      </c>
      <c r="K169" s="4">
        <f>SUMIFS(df_mutuos!J:J,df_mutuos!B:B,Conciliacao!A169)*(-1)</f>
        <v>0</v>
      </c>
      <c r="L169" s="8">
        <f>SUMIFS(df_bloqueios_judiciais!E:E,df_bloqueios_judiciais!D:D,Conciliacao!A169,df_bloqueios_judiciais!E:E,"&lt;0")</f>
        <v>0</v>
      </c>
      <c r="M169" s="10">
        <f>SUMIFS(df_extratos!I:I,df_extratos!F:F,Conciliacao!BD169,df_extratos!G:G,"DEBITO")+SUMIFS(df_extratos!I:I,df_extratos!F:F,Conciliacao!A169,df_extratos!G:G,"DEBITO")+SUMIFS(df_extratos!I:I,df_extratos!F:F,Conciliacao!BE169,df_extratos!G:G,"DEBITO")+SUMIFS(df_extratos!I:I,df_extratos!F:F,Conciliacao!BF169,df_extratos!G:G,"DEBITO")+SUMIFS(df_extratos!I:I,df_extratos!F:F,Conciliacao!BG169,df_extratos!G:G,"DEBITO")</f>
        <v>0</v>
      </c>
      <c r="N169" s="11">
        <f t="shared" si="6"/>
        <v>0</v>
      </c>
      <c r="O169" s="25">
        <f>SUMIFS(df_ajustes_conciliaco!D:D,df_ajustes_conciliaco!C:C,Conciliacao!A169)</f>
        <v>0</v>
      </c>
      <c r="P169" s="22">
        <f t="shared" si="7"/>
        <v>0</v>
      </c>
      <c r="BD169" s="20">
        <v>45825.5</v>
      </c>
      <c r="BE169" s="20">
        <v>45825.125</v>
      </c>
      <c r="BF169" s="20">
        <v>45825.541666666657</v>
      </c>
      <c r="BG169" s="20">
        <v>45825.625</v>
      </c>
    </row>
    <row r="170" spans="1:59" x14ac:dyDescent="0.3">
      <c r="A170" s="5">
        <f t="shared" si="8"/>
        <v>45826</v>
      </c>
      <c r="B170" s="3">
        <f>-SUMIFS(df_extrato_zig!G:G,df_extrato_zig!E:E,Conciliacao!A170,df_extrato_zig!D:D,"Saque")-SUMIFS(df_extrato_zig!G:G,df_extrato_zig!E:E,Conciliacao!A170,df_extrato_zig!D:D,"Antecipação")</f>
        <v>0</v>
      </c>
      <c r="C170" s="3">
        <f>SUMIFS(df_extrato_zig!E:E,df_extrato_zig!L:L,Conciliacao!A170,df_extrato_zig!F:F,"DINHEIRO")</f>
        <v>0</v>
      </c>
      <c r="D170" s="3">
        <f>SUMIFS(view_parc_agrup!H:H,view_parc_agrup!G:G,Conciliacao!A170)</f>
        <v>0</v>
      </c>
      <c r="E170" s="3">
        <f>SUMIFS(df_mutuos!I:I,df_mutuos!B:B,Conciliacao!A170)</f>
        <v>0</v>
      </c>
      <c r="F170" s="6">
        <f>SUMIFS(df_bloqueios_judiciais!E:E,df_bloqueios_judiciais!D:D,Conciliacao!A170,df_bloqueios_judiciais!E:E,"&gt;0")</f>
        <v>0</v>
      </c>
      <c r="G170" s="7">
        <f>SUMIFS(df_extratos!I:I,df_extratos!F:F,Conciliacao!BD170,df_extratos!G:G,"CREDITO")+SUMIFS(df_extratos!I:I,df_extratos!F:F,Conciliacao!A170,df_extratos!G:G,"CREDITO")+SUMIFS(df_extratos!I:I,df_extratos!F:F,Conciliacao!BE170,df_extratos!G:G,"CREDITO")+SUMIFS(df_extratos!I:I,df_extratos!F:F,Conciliacao!BF170,df_extratos!G:G,"CREDITO")+SUMIFS(df_extratos!I:I,df_extratos!F:F,Conciliacao!BG170,df_extratos!G:G,"CREDITO")</f>
        <v>0</v>
      </c>
      <c r="H170" s="9">
        <f>G170-SUM(B170:F170)</f>
        <v>0</v>
      </c>
      <c r="I170" s="4">
        <f>SUMIFS(df_blueme_sem_parcelamento!E:E,df_blueme_sem_parcelamento!H:H,Conciliacao!A170)*(-1)</f>
        <v>0</v>
      </c>
      <c r="J170" s="4">
        <f>SUMIFS(df_blueme_com_parcelamento!J:J,df_blueme_com_parcelamento!M:M,Conciliacao!A170)*(-1)</f>
        <v>0</v>
      </c>
      <c r="K170" s="4">
        <f>SUMIFS(df_mutuos!J:J,df_mutuos!B:B,Conciliacao!A170)*(-1)</f>
        <v>0</v>
      </c>
      <c r="L170" s="8">
        <f>SUMIFS(df_bloqueios_judiciais!E:E,df_bloqueios_judiciais!D:D,Conciliacao!A170,df_bloqueios_judiciais!E:E,"&lt;0")</f>
        <v>0</v>
      </c>
      <c r="M170" s="10">
        <f>SUMIFS(df_extratos!I:I,df_extratos!F:F,Conciliacao!BD170,df_extratos!G:G,"DEBITO")+SUMIFS(df_extratos!I:I,df_extratos!F:F,Conciliacao!A170,df_extratos!G:G,"DEBITO")+SUMIFS(df_extratos!I:I,df_extratos!F:F,Conciliacao!BE170,df_extratos!G:G,"DEBITO")+SUMIFS(df_extratos!I:I,df_extratos!F:F,Conciliacao!BF170,df_extratos!G:G,"DEBITO")+SUMIFS(df_extratos!I:I,df_extratos!F:F,Conciliacao!BG170,df_extratos!G:G,"DEBITO")</f>
        <v>0</v>
      </c>
      <c r="N170" s="11">
        <f t="shared" si="6"/>
        <v>0</v>
      </c>
      <c r="O170" s="25">
        <f>SUMIFS(df_ajustes_conciliaco!D:D,df_ajustes_conciliaco!C:C,Conciliacao!A170)</f>
        <v>0</v>
      </c>
      <c r="P170" s="22">
        <f t="shared" si="7"/>
        <v>0</v>
      </c>
      <c r="BD170" s="20">
        <v>45826.5</v>
      </c>
      <c r="BE170" s="20">
        <v>45826.125</v>
      </c>
      <c r="BF170" s="20">
        <v>45826.541666666657</v>
      </c>
      <c r="BG170" s="20">
        <v>45826.625</v>
      </c>
    </row>
    <row r="171" spans="1:59" x14ac:dyDescent="0.3">
      <c r="A171" s="5">
        <f t="shared" si="8"/>
        <v>45827</v>
      </c>
      <c r="B171" s="3">
        <f>-SUMIFS(df_extrato_zig!G:G,df_extrato_zig!E:E,Conciliacao!A171,df_extrato_zig!D:D,"Saque")-SUMIFS(df_extrato_zig!G:G,df_extrato_zig!E:E,Conciliacao!A171,df_extrato_zig!D:D,"Antecipação")</f>
        <v>0</v>
      </c>
      <c r="C171" s="3">
        <f>SUMIFS(df_extrato_zig!E:E,df_extrato_zig!L:L,Conciliacao!A171,df_extrato_zig!F:F,"DINHEIRO")</f>
        <v>0</v>
      </c>
      <c r="D171" s="3">
        <f>SUMIFS(view_parc_agrup!H:H,view_parc_agrup!G:G,Conciliacao!A171)</f>
        <v>0</v>
      </c>
      <c r="E171" s="3">
        <f>SUMIFS(df_mutuos!I:I,df_mutuos!B:B,Conciliacao!A171)</f>
        <v>0</v>
      </c>
      <c r="F171" s="6">
        <f>SUMIFS(df_bloqueios_judiciais!E:E,df_bloqueios_judiciais!D:D,Conciliacao!A171,df_bloqueios_judiciais!E:E,"&gt;0")</f>
        <v>0</v>
      </c>
      <c r="G171" s="7">
        <f>SUMIFS(df_extratos!I:I,df_extratos!F:F,Conciliacao!BD171,df_extratos!G:G,"CREDITO")+SUMIFS(df_extratos!I:I,df_extratos!F:F,Conciliacao!A171,df_extratos!G:G,"CREDITO")+SUMIFS(df_extratos!I:I,df_extratos!F:F,Conciliacao!BE171,df_extratos!G:G,"CREDITO")+SUMIFS(df_extratos!I:I,df_extratos!F:F,Conciliacao!BF171,df_extratos!G:G,"CREDITO")+SUMIFS(df_extratos!I:I,df_extratos!F:F,Conciliacao!BG171,df_extratos!G:G,"CREDITO")</f>
        <v>0</v>
      </c>
      <c r="H171" s="9">
        <f>G171-SUM(B171:F171)</f>
        <v>0</v>
      </c>
      <c r="I171" s="4">
        <f>SUMIFS(df_blueme_sem_parcelamento!E:E,df_blueme_sem_parcelamento!H:H,Conciliacao!A171)*(-1)</f>
        <v>0</v>
      </c>
      <c r="J171" s="4">
        <f>SUMIFS(df_blueme_com_parcelamento!J:J,df_blueme_com_parcelamento!M:M,Conciliacao!A171)*(-1)</f>
        <v>0</v>
      </c>
      <c r="K171" s="4">
        <f>SUMIFS(df_mutuos!J:J,df_mutuos!B:B,Conciliacao!A171)*(-1)</f>
        <v>0</v>
      </c>
      <c r="L171" s="8">
        <f>SUMIFS(df_bloqueios_judiciais!E:E,df_bloqueios_judiciais!D:D,Conciliacao!A171,df_bloqueios_judiciais!E:E,"&lt;0")</f>
        <v>0</v>
      </c>
      <c r="M171" s="10">
        <f>SUMIFS(df_extratos!I:I,df_extratos!F:F,Conciliacao!BD171,df_extratos!G:G,"DEBITO")+SUMIFS(df_extratos!I:I,df_extratos!F:F,Conciliacao!A171,df_extratos!G:G,"DEBITO")+SUMIFS(df_extratos!I:I,df_extratos!F:F,Conciliacao!BE171,df_extratos!G:G,"DEBITO")+SUMIFS(df_extratos!I:I,df_extratos!F:F,Conciliacao!BF171,df_extratos!G:G,"DEBITO")+SUMIFS(df_extratos!I:I,df_extratos!F:F,Conciliacao!BG171,df_extratos!G:G,"DEBITO")</f>
        <v>0</v>
      </c>
      <c r="N171" s="11">
        <f t="shared" si="6"/>
        <v>0</v>
      </c>
      <c r="O171" s="25">
        <f>SUMIFS(df_ajustes_conciliaco!D:D,df_ajustes_conciliaco!C:C,Conciliacao!A171)</f>
        <v>0</v>
      </c>
      <c r="P171" s="22">
        <f t="shared" si="7"/>
        <v>0</v>
      </c>
      <c r="BD171" s="20">
        <v>45827.5</v>
      </c>
      <c r="BE171" s="20">
        <v>45827.125</v>
      </c>
      <c r="BF171" s="20">
        <v>45827.541666666657</v>
      </c>
      <c r="BG171" s="20">
        <v>45827.625</v>
      </c>
    </row>
    <row r="172" spans="1:59" x14ac:dyDescent="0.3">
      <c r="A172" s="5">
        <f t="shared" si="8"/>
        <v>45828</v>
      </c>
      <c r="B172" s="3">
        <f>-SUMIFS(df_extrato_zig!G:G,df_extrato_zig!E:E,Conciliacao!A172,df_extrato_zig!D:D,"Saque")-SUMIFS(df_extrato_zig!G:G,df_extrato_zig!E:E,Conciliacao!A172,df_extrato_zig!D:D,"Antecipação")</f>
        <v>0</v>
      </c>
      <c r="C172" s="3">
        <f>SUMIFS(df_extrato_zig!E:E,df_extrato_zig!L:L,Conciliacao!A172,df_extrato_zig!F:F,"DINHEIRO")</f>
        <v>0</v>
      </c>
      <c r="D172" s="3">
        <f>SUMIFS(view_parc_agrup!H:H,view_parc_agrup!G:G,Conciliacao!A172)</f>
        <v>0</v>
      </c>
      <c r="E172" s="3">
        <f>SUMIFS(df_mutuos!I:I,df_mutuos!B:B,Conciliacao!A172)</f>
        <v>0</v>
      </c>
      <c r="F172" s="6">
        <f>SUMIFS(df_bloqueios_judiciais!E:E,df_bloqueios_judiciais!D:D,Conciliacao!A172,df_bloqueios_judiciais!E:E,"&gt;0")</f>
        <v>0</v>
      </c>
      <c r="G172" s="7">
        <f>SUMIFS(df_extratos!I:I,df_extratos!F:F,Conciliacao!BD172,df_extratos!G:G,"CREDITO")+SUMIFS(df_extratos!I:I,df_extratos!F:F,Conciliacao!A172,df_extratos!G:G,"CREDITO")+SUMIFS(df_extratos!I:I,df_extratos!F:F,Conciliacao!BE172,df_extratos!G:G,"CREDITO")+SUMIFS(df_extratos!I:I,df_extratos!F:F,Conciliacao!BF172,df_extratos!G:G,"CREDITO")+SUMIFS(df_extratos!I:I,df_extratos!F:F,Conciliacao!BG172,df_extratos!G:G,"CREDITO")</f>
        <v>0</v>
      </c>
      <c r="H172" s="9">
        <f>G172-SUM(B172:F172)</f>
        <v>0</v>
      </c>
      <c r="I172" s="4">
        <f>SUMIFS(df_blueme_sem_parcelamento!E:E,df_blueme_sem_parcelamento!H:H,Conciliacao!A172)*(-1)</f>
        <v>0</v>
      </c>
      <c r="J172" s="4">
        <f>SUMIFS(df_blueme_com_parcelamento!J:J,df_blueme_com_parcelamento!M:M,Conciliacao!A172)*(-1)</f>
        <v>0</v>
      </c>
      <c r="K172" s="4">
        <f>SUMIFS(df_mutuos!J:J,df_mutuos!B:B,Conciliacao!A172)*(-1)</f>
        <v>0</v>
      </c>
      <c r="L172" s="8">
        <f>SUMIFS(df_bloqueios_judiciais!E:E,df_bloqueios_judiciais!D:D,Conciliacao!A172,df_bloqueios_judiciais!E:E,"&lt;0")</f>
        <v>0</v>
      </c>
      <c r="M172" s="10">
        <f>SUMIFS(df_extratos!I:I,df_extratos!F:F,Conciliacao!BD172,df_extratos!G:G,"DEBITO")+SUMIFS(df_extratos!I:I,df_extratos!F:F,Conciliacao!A172,df_extratos!G:G,"DEBITO")+SUMIFS(df_extratos!I:I,df_extratos!F:F,Conciliacao!BE172,df_extratos!G:G,"DEBITO")+SUMIFS(df_extratos!I:I,df_extratos!F:F,Conciliacao!BF172,df_extratos!G:G,"DEBITO")+SUMIFS(df_extratos!I:I,df_extratos!F:F,Conciliacao!BG172,df_extratos!G:G,"DEBITO")</f>
        <v>0</v>
      </c>
      <c r="N172" s="11">
        <f t="shared" si="6"/>
        <v>0</v>
      </c>
      <c r="O172" s="25">
        <f>SUMIFS(df_ajustes_conciliaco!D:D,df_ajustes_conciliaco!C:C,Conciliacao!A172)</f>
        <v>0</v>
      </c>
      <c r="P172" s="22">
        <f t="shared" si="7"/>
        <v>0</v>
      </c>
      <c r="BD172" s="20">
        <v>45828.5</v>
      </c>
      <c r="BE172" s="20">
        <v>45828.125</v>
      </c>
      <c r="BF172" s="20">
        <v>45828.541666666657</v>
      </c>
      <c r="BG172" s="20">
        <v>45828.625</v>
      </c>
    </row>
    <row r="173" spans="1:59" x14ac:dyDescent="0.3">
      <c r="A173" s="5">
        <f t="shared" si="8"/>
        <v>45829</v>
      </c>
      <c r="B173" s="3">
        <f>-SUMIFS(df_extrato_zig!G:G,df_extrato_zig!E:E,Conciliacao!A173,df_extrato_zig!D:D,"Saque")-SUMIFS(df_extrato_zig!G:G,df_extrato_zig!E:E,Conciliacao!A173,df_extrato_zig!D:D,"Antecipação")</f>
        <v>0</v>
      </c>
      <c r="C173" s="3">
        <f>SUMIFS(df_extrato_zig!E:E,df_extrato_zig!L:L,Conciliacao!A173,df_extrato_zig!F:F,"DINHEIRO")</f>
        <v>0</v>
      </c>
      <c r="D173" s="3">
        <f>SUMIFS(view_parc_agrup!H:H,view_parc_agrup!G:G,Conciliacao!A173)</f>
        <v>0</v>
      </c>
      <c r="E173" s="3">
        <f>SUMIFS(df_mutuos!I:I,df_mutuos!B:B,Conciliacao!A173)</f>
        <v>0</v>
      </c>
      <c r="F173" s="6">
        <f>SUMIFS(df_bloqueios_judiciais!E:E,df_bloqueios_judiciais!D:D,Conciliacao!A173,df_bloqueios_judiciais!E:E,"&gt;0")</f>
        <v>0</v>
      </c>
      <c r="G173" s="7">
        <f>SUMIFS(df_extratos!I:I,df_extratos!F:F,Conciliacao!BD173,df_extratos!G:G,"CREDITO")+SUMIFS(df_extratos!I:I,df_extratos!F:F,Conciliacao!A173,df_extratos!G:G,"CREDITO")+SUMIFS(df_extratos!I:I,df_extratos!F:F,Conciliacao!BE173,df_extratos!G:G,"CREDITO")+SUMIFS(df_extratos!I:I,df_extratos!F:F,Conciliacao!BF173,df_extratos!G:G,"CREDITO")+SUMIFS(df_extratos!I:I,df_extratos!F:F,Conciliacao!BG173,df_extratos!G:G,"CREDITO")</f>
        <v>0</v>
      </c>
      <c r="H173" s="9">
        <f>G173-SUM(B173:F173)</f>
        <v>0</v>
      </c>
      <c r="I173" s="4">
        <f>SUMIFS(df_blueme_sem_parcelamento!E:E,df_blueme_sem_parcelamento!H:H,Conciliacao!A173)*(-1)</f>
        <v>0</v>
      </c>
      <c r="J173" s="4">
        <f>SUMIFS(df_blueme_com_parcelamento!J:J,df_blueme_com_parcelamento!M:M,Conciliacao!A173)*(-1)</f>
        <v>0</v>
      </c>
      <c r="K173" s="4">
        <f>SUMIFS(df_mutuos!J:J,df_mutuos!B:B,Conciliacao!A173)*(-1)</f>
        <v>0</v>
      </c>
      <c r="L173" s="8">
        <f>SUMIFS(df_bloqueios_judiciais!E:E,df_bloqueios_judiciais!D:D,Conciliacao!A173,df_bloqueios_judiciais!E:E,"&lt;0")</f>
        <v>0</v>
      </c>
      <c r="M173" s="10">
        <f>SUMIFS(df_extratos!I:I,df_extratos!F:F,Conciliacao!BD173,df_extratos!G:G,"DEBITO")+SUMIFS(df_extratos!I:I,df_extratos!F:F,Conciliacao!A173,df_extratos!G:G,"DEBITO")+SUMIFS(df_extratos!I:I,df_extratos!F:F,Conciliacao!BE173,df_extratos!G:G,"DEBITO")+SUMIFS(df_extratos!I:I,df_extratos!F:F,Conciliacao!BF173,df_extratos!G:G,"DEBITO")+SUMIFS(df_extratos!I:I,df_extratos!F:F,Conciliacao!BG173,df_extratos!G:G,"DEBITO")</f>
        <v>0</v>
      </c>
      <c r="N173" s="11">
        <f t="shared" si="6"/>
        <v>0</v>
      </c>
      <c r="O173" s="25">
        <f>SUMIFS(df_ajustes_conciliaco!D:D,df_ajustes_conciliaco!C:C,Conciliacao!A173)</f>
        <v>0</v>
      </c>
      <c r="P173" s="22">
        <f t="shared" si="7"/>
        <v>0</v>
      </c>
      <c r="BD173" s="20">
        <v>45829.5</v>
      </c>
      <c r="BE173" s="20">
        <v>45829.125</v>
      </c>
      <c r="BF173" s="20">
        <v>45829.541666666657</v>
      </c>
      <c r="BG173" s="20">
        <v>45829.625</v>
      </c>
    </row>
    <row r="174" spans="1:59" x14ac:dyDescent="0.3">
      <c r="A174" s="5">
        <f t="shared" si="8"/>
        <v>45830</v>
      </c>
      <c r="B174" s="3">
        <f>-SUMIFS(df_extrato_zig!G:G,df_extrato_zig!E:E,Conciliacao!A174,df_extrato_zig!D:D,"Saque")-SUMIFS(df_extrato_zig!G:G,df_extrato_zig!E:E,Conciliacao!A174,df_extrato_zig!D:D,"Antecipação")</f>
        <v>0</v>
      </c>
      <c r="C174" s="3">
        <f>SUMIFS(df_extrato_zig!E:E,df_extrato_zig!L:L,Conciliacao!A174,df_extrato_zig!F:F,"DINHEIRO")</f>
        <v>0</v>
      </c>
      <c r="D174" s="3">
        <f>SUMIFS(view_parc_agrup!H:H,view_parc_agrup!G:G,Conciliacao!A174)</f>
        <v>0</v>
      </c>
      <c r="E174" s="3">
        <f>SUMIFS(df_mutuos!I:I,df_mutuos!B:B,Conciliacao!A174)</f>
        <v>0</v>
      </c>
      <c r="F174" s="6">
        <f>SUMIFS(df_bloqueios_judiciais!E:E,df_bloqueios_judiciais!D:D,Conciliacao!A174,df_bloqueios_judiciais!E:E,"&gt;0")</f>
        <v>0</v>
      </c>
      <c r="G174" s="7">
        <f>SUMIFS(df_extratos!I:I,df_extratos!F:F,Conciliacao!BD174,df_extratos!G:G,"CREDITO")+SUMIFS(df_extratos!I:I,df_extratos!F:F,Conciliacao!A174,df_extratos!G:G,"CREDITO")+SUMIFS(df_extratos!I:I,df_extratos!F:F,Conciliacao!BE174,df_extratos!G:G,"CREDITO")+SUMIFS(df_extratos!I:I,df_extratos!F:F,Conciliacao!BF174,df_extratos!G:G,"CREDITO")+SUMIFS(df_extratos!I:I,df_extratos!F:F,Conciliacao!BG174,df_extratos!G:G,"CREDITO")</f>
        <v>0</v>
      </c>
      <c r="H174" s="9">
        <f>G174-SUM(B174:F174)</f>
        <v>0</v>
      </c>
      <c r="I174" s="4">
        <f>SUMIFS(df_blueme_sem_parcelamento!E:E,df_blueme_sem_parcelamento!H:H,Conciliacao!A174)*(-1)</f>
        <v>0</v>
      </c>
      <c r="J174" s="4">
        <f>SUMIFS(df_blueme_com_parcelamento!J:J,df_blueme_com_parcelamento!M:M,Conciliacao!A174)*(-1)</f>
        <v>0</v>
      </c>
      <c r="K174" s="4">
        <f>SUMIFS(df_mutuos!J:J,df_mutuos!B:B,Conciliacao!A174)*(-1)</f>
        <v>0</v>
      </c>
      <c r="L174" s="8">
        <f>SUMIFS(df_bloqueios_judiciais!E:E,df_bloqueios_judiciais!D:D,Conciliacao!A174,df_bloqueios_judiciais!E:E,"&lt;0")</f>
        <v>0</v>
      </c>
      <c r="M174" s="10">
        <f>SUMIFS(df_extratos!I:I,df_extratos!F:F,Conciliacao!BD174,df_extratos!G:G,"DEBITO")+SUMIFS(df_extratos!I:I,df_extratos!F:F,Conciliacao!A174,df_extratos!G:G,"DEBITO")+SUMIFS(df_extratos!I:I,df_extratos!F:F,Conciliacao!BE174,df_extratos!G:G,"DEBITO")+SUMIFS(df_extratos!I:I,df_extratos!F:F,Conciliacao!BF174,df_extratos!G:G,"DEBITO")+SUMIFS(df_extratos!I:I,df_extratos!F:F,Conciliacao!BG174,df_extratos!G:G,"DEBITO")</f>
        <v>0</v>
      </c>
      <c r="N174" s="11">
        <f t="shared" si="6"/>
        <v>0</v>
      </c>
      <c r="O174" s="25">
        <f>SUMIFS(df_ajustes_conciliaco!D:D,df_ajustes_conciliaco!C:C,Conciliacao!A174)</f>
        <v>0</v>
      </c>
      <c r="P174" s="22">
        <f t="shared" si="7"/>
        <v>0</v>
      </c>
      <c r="BD174" s="20">
        <v>45830.5</v>
      </c>
      <c r="BE174" s="20">
        <v>45830.125</v>
      </c>
      <c r="BF174" s="20">
        <v>45830.541666666657</v>
      </c>
      <c r="BG174" s="20">
        <v>45830.625</v>
      </c>
    </row>
    <row r="175" spans="1:59" x14ac:dyDescent="0.3">
      <c r="A175" s="5">
        <f t="shared" si="8"/>
        <v>45831</v>
      </c>
      <c r="B175" s="3">
        <f>-SUMIFS(df_extrato_zig!G:G,df_extrato_zig!E:E,Conciliacao!A175,df_extrato_zig!D:D,"Saque")-SUMIFS(df_extrato_zig!G:G,df_extrato_zig!E:E,Conciliacao!A175,df_extrato_zig!D:D,"Antecipação")</f>
        <v>0</v>
      </c>
      <c r="C175" s="3">
        <f>SUMIFS(df_extrato_zig!E:E,df_extrato_zig!L:L,Conciliacao!A175,df_extrato_zig!F:F,"DINHEIRO")</f>
        <v>0</v>
      </c>
      <c r="D175" s="3">
        <f>SUMIFS(view_parc_agrup!H:H,view_parc_agrup!G:G,Conciliacao!A175)</f>
        <v>0</v>
      </c>
      <c r="E175" s="3">
        <f>SUMIFS(df_mutuos!I:I,df_mutuos!B:B,Conciliacao!A175)</f>
        <v>0</v>
      </c>
      <c r="F175" s="6">
        <f>SUMIFS(df_bloqueios_judiciais!E:E,df_bloqueios_judiciais!D:D,Conciliacao!A175,df_bloqueios_judiciais!E:E,"&gt;0")</f>
        <v>0</v>
      </c>
      <c r="G175" s="7">
        <f>SUMIFS(df_extratos!I:I,df_extratos!F:F,Conciliacao!BD175,df_extratos!G:G,"CREDITO")+SUMIFS(df_extratos!I:I,df_extratos!F:F,Conciliacao!A175,df_extratos!G:G,"CREDITO")+SUMIFS(df_extratos!I:I,df_extratos!F:F,Conciliacao!BE175,df_extratos!G:G,"CREDITO")+SUMIFS(df_extratos!I:I,df_extratos!F:F,Conciliacao!BF175,df_extratos!G:G,"CREDITO")+SUMIFS(df_extratos!I:I,df_extratos!F:F,Conciliacao!BG175,df_extratos!G:G,"CREDITO")</f>
        <v>0</v>
      </c>
      <c r="H175" s="9">
        <f>G175-SUM(B175:F175)</f>
        <v>0</v>
      </c>
      <c r="I175" s="4">
        <f>SUMIFS(df_blueme_sem_parcelamento!E:E,df_blueme_sem_parcelamento!H:H,Conciliacao!A175)*(-1)</f>
        <v>0</v>
      </c>
      <c r="J175" s="4">
        <f>SUMIFS(df_blueme_com_parcelamento!J:J,df_blueme_com_parcelamento!M:M,Conciliacao!A175)*(-1)</f>
        <v>0</v>
      </c>
      <c r="K175" s="4">
        <f>SUMIFS(df_mutuos!J:J,df_mutuos!B:B,Conciliacao!A175)*(-1)</f>
        <v>0</v>
      </c>
      <c r="L175" s="8">
        <f>SUMIFS(df_bloqueios_judiciais!E:E,df_bloqueios_judiciais!D:D,Conciliacao!A175,df_bloqueios_judiciais!E:E,"&lt;0")</f>
        <v>0</v>
      </c>
      <c r="M175" s="10">
        <f>SUMIFS(df_extratos!I:I,df_extratos!F:F,Conciliacao!BD175,df_extratos!G:G,"DEBITO")+SUMIFS(df_extratos!I:I,df_extratos!F:F,Conciliacao!A175,df_extratos!G:G,"DEBITO")+SUMIFS(df_extratos!I:I,df_extratos!F:F,Conciliacao!BE175,df_extratos!G:G,"DEBITO")+SUMIFS(df_extratos!I:I,df_extratos!F:F,Conciliacao!BF175,df_extratos!G:G,"DEBITO")+SUMIFS(df_extratos!I:I,df_extratos!F:F,Conciliacao!BG175,df_extratos!G:G,"DEBITO")</f>
        <v>0</v>
      </c>
      <c r="N175" s="11">
        <f t="shared" si="6"/>
        <v>0</v>
      </c>
      <c r="O175" s="25">
        <f>SUMIFS(df_ajustes_conciliaco!D:D,df_ajustes_conciliaco!C:C,Conciliacao!A175)</f>
        <v>0</v>
      </c>
      <c r="P175" s="22">
        <f t="shared" si="7"/>
        <v>0</v>
      </c>
      <c r="BD175" s="20">
        <v>45831.5</v>
      </c>
      <c r="BE175" s="20">
        <v>45831.125</v>
      </c>
      <c r="BF175" s="20">
        <v>45831.541666666657</v>
      </c>
      <c r="BG175" s="20">
        <v>45831.625</v>
      </c>
    </row>
    <row r="176" spans="1:59" x14ac:dyDescent="0.3">
      <c r="A176" s="5">
        <f t="shared" si="8"/>
        <v>45832</v>
      </c>
      <c r="B176" s="3">
        <f>-SUMIFS(df_extrato_zig!G:G,df_extrato_zig!E:E,Conciliacao!A176,df_extrato_zig!D:D,"Saque")-SUMIFS(df_extrato_zig!G:G,df_extrato_zig!E:E,Conciliacao!A176,df_extrato_zig!D:D,"Antecipação")</f>
        <v>0</v>
      </c>
      <c r="C176" s="3">
        <f>SUMIFS(df_extrato_zig!E:E,df_extrato_zig!L:L,Conciliacao!A176,df_extrato_zig!F:F,"DINHEIRO")</f>
        <v>0</v>
      </c>
      <c r="D176" s="3">
        <f>SUMIFS(view_parc_agrup!H:H,view_parc_agrup!G:G,Conciliacao!A176)</f>
        <v>0</v>
      </c>
      <c r="E176" s="3">
        <f>SUMIFS(df_mutuos!I:I,df_mutuos!B:B,Conciliacao!A176)</f>
        <v>0</v>
      </c>
      <c r="F176" s="6">
        <f>SUMIFS(df_bloqueios_judiciais!E:E,df_bloqueios_judiciais!D:D,Conciliacao!A176,df_bloqueios_judiciais!E:E,"&gt;0")</f>
        <v>0</v>
      </c>
      <c r="G176" s="7">
        <f>SUMIFS(df_extratos!I:I,df_extratos!F:F,Conciliacao!BD176,df_extratos!G:G,"CREDITO")+SUMIFS(df_extratos!I:I,df_extratos!F:F,Conciliacao!A176,df_extratos!G:G,"CREDITO")+SUMIFS(df_extratos!I:I,df_extratos!F:F,Conciliacao!BE176,df_extratos!G:G,"CREDITO")+SUMIFS(df_extratos!I:I,df_extratos!F:F,Conciliacao!BF176,df_extratos!G:G,"CREDITO")+SUMIFS(df_extratos!I:I,df_extratos!F:F,Conciliacao!BG176,df_extratos!G:G,"CREDITO")</f>
        <v>0</v>
      </c>
      <c r="H176" s="9">
        <f>G176-SUM(B176:F176)</f>
        <v>0</v>
      </c>
      <c r="I176" s="4">
        <f>SUMIFS(df_blueme_sem_parcelamento!E:E,df_blueme_sem_parcelamento!H:H,Conciliacao!A176)*(-1)</f>
        <v>0</v>
      </c>
      <c r="J176" s="4">
        <f>SUMIFS(df_blueme_com_parcelamento!J:J,df_blueme_com_parcelamento!M:M,Conciliacao!A176)*(-1)</f>
        <v>0</v>
      </c>
      <c r="K176" s="4">
        <f>SUMIFS(df_mutuos!J:J,df_mutuos!B:B,Conciliacao!A176)*(-1)</f>
        <v>0</v>
      </c>
      <c r="L176" s="8">
        <f>SUMIFS(df_bloqueios_judiciais!E:E,df_bloqueios_judiciais!D:D,Conciliacao!A176,df_bloqueios_judiciais!E:E,"&lt;0")</f>
        <v>0</v>
      </c>
      <c r="M176" s="10">
        <f>SUMIFS(df_extratos!I:I,df_extratos!F:F,Conciliacao!BD176,df_extratos!G:G,"DEBITO")+SUMIFS(df_extratos!I:I,df_extratos!F:F,Conciliacao!A176,df_extratos!G:G,"DEBITO")+SUMIFS(df_extratos!I:I,df_extratos!F:F,Conciliacao!BE176,df_extratos!G:G,"DEBITO")+SUMIFS(df_extratos!I:I,df_extratos!F:F,Conciliacao!BF176,df_extratos!G:G,"DEBITO")+SUMIFS(df_extratos!I:I,df_extratos!F:F,Conciliacao!BG176,df_extratos!G:G,"DEBITO")</f>
        <v>0</v>
      </c>
      <c r="N176" s="11">
        <f t="shared" si="6"/>
        <v>0</v>
      </c>
      <c r="O176" s="25">
        <f>SUMIFS(df_ajustes_conciliaco!D:D,df_ajustes_conciliaco!C:C,Conciliacao!A176)</f>
        <v>0</v>
      </c>
      <c r="P176" s="22">
        <f t="shared" si="7"/>
        <v>0</v>
      </c>
      <c r="BD176" s="20">
        <v>45832.5</v>
      </c>
      <c r="BE176" s="20">
        <v>45832.125</v>
      </c>
      <c r="BF176" s="20">
        <v>45832.541666666657</v>
      </c>
      <c r="BG176" s="20">
        <v>45832.625</v>
      </c>
    </row>
    <row r="177" spans="1:59" x14ac:dyDescent="0.3">
      <c r="A177" s="5">
        <f t="shared" si="8"/>
        <v>45833</v>
      </c>
      <c r="B177" s="3">
        <f>-SUMIFS(df_extrato_zig!G:G,df_extrato_zig!E:E,Conciliacao!A177,df_extrato_zig!D:D,"Saque")-SUMIFS(df_extrato_zig!G:G,df_extrato_zig!E:E,Conciliacao!A177,df_extrato_zig!D:D,"Antecipação")</f>
        <v>0</v>
      </c>
      <c r="C177" s="3">
        <f>SUMIFS(df_extrato_zig!E:E,df_extrato_zig!L:L,Conciliacao!A177,df_extrato_zig!F:F,"DINHEIRO")</f>
        <v>0</v>
      </c>
      <c r="D177" s="3">
        <f>SUMIFS(view_parc_agrup!H:H,view_parc_agrup!G:G,Conciliacao!A177)</f>
        <v>0</v>
      </c>
      <c r="E177" s="3">
        <f>SUMIFS(df_mutuos!I:I,df_mutuos!B:B,Conciliacao!A177)</f>
        <v>0</v>
      </c>
      <c r="F177" s="6">
        <f>SUMIFS(df_bloqueios_judiciais!E:E,df_bloqueios_judiciais!D:D,Conciliacao!A177,df_bloqueios_judiciais!E:E,"&gt;0")</f>
        <v>0</v>
      </c>
      <c r="G177" s="7">
        <f>SUMIFS(df_extratos!I:I,df_extratos!F:F,Conciliacao!BD177,df_extratos!G:G,"CREDITO")+SUMIFS(df_extratos!I:I,df_extratos!F:F,Conciliacao!A177,df_extratos!G:G,"CREDITO")+SUMIFS(df_extratos!I:I,df_extratos!F:F,Conciliacao!BE177,df_extratos!G:G,"CREDITO")+SUMIFS(df_extratos!I:I,df_extratos!F:F,Conciliacao!BF177,df_extratos!G:G,"CREDITO")+SUMIFS(df_extratos!I:I,df_extratos!F:F,Conciliacao!BG177,df_extratos!G:G,"CREDITO")</f>
        <v>0</v>
      </c>
      <c r="H177" s="9">
        <f>G177-SUM(B177:F177)</f>
        <v>0</v>
      </c>
      <c r="I177" s="4">
        <f>SUMIFS(df_blueme_sem_parcelamento!E:E,df_blueme_sem_parcelamento!H:H,Conciliacao!A177)*(-1)</f>
        <v>0</v>
      </c>
      <c r="J177" s="4">
        <f>SUMIFS(df_blueme_com_parcelamento!J:J,df_blueme_com_parcelamento!M:M,Conciliacao!A177)*(-1)</f>
        <v>0</v>
      </c>
      <c r="K177" s="4">
        <f>SUMIFS(df_mutuos!J:J,df_mutuos!B:B,Conciliacao!A177)*(-1)</f>
        <v>0</v>
      </c>
      <c r="L177" s="8">
        <f>SUMIFS(df_bloqueios_judiciais!E:E,df_bloqueios_judiciais!D:D,Conciliacao!A177,df_bloqueios_judiciais!E:E,"&lt;0")</f>
        <v>0</v>
      </c>
      <c r="M177" s="10">
        <f>SUMIFS(df_extratos!I:I,df_extratos!F:F,Conciliacao!BD177,df_extratos!G:G,"DEBITO")+SUMIFS(df_extratos!I:I,df_extratos!F:F,Conciliacao!A177,df_extratos!G:G,"DEBITO")+SUMIFS(df_extratos!I:I,df_extratos!F:F,Conciliacao!BE177,df_extratos!G:G,"DEBITO")+SUMIFS(df_extratos!I:I,df_extratos!F:F,Conciliacao!BF177,df_extratos!G:G,"DEBITO")+SUMIFS(df_extratos!I:I,df_extratos!F:F,Conciliacao!BG177,df_extratos!G:G,"DEBITO")</f>
        <v>0</v>
      </c>
      <c r="N177" s="11">
        <f t="shared" si="6"/>
        <v>0</v>
      </c>
      <c r="O177" s="25">
        <f>SUMIFS(df_ajustes_conciliaco!D:D,df_ajustes_conciliaco!C:C,Conciliacao!A177)</f>
        <v>0</v>
      </c>
      <c r="P177" s="22">
        <f t="shared" si="7"/>
        <v>0</v>
      </c>
      <c r="BD177" s="20">
        <v>45833.5</v>
      </c>
      <c r="BE177" s="20">
        <v>45833.125</v>
      </c>
      <c r="BF177" s="20">
        <v>45833.541666666657</v>
      </c>
      <c r="BG177" s="20">
        <v>45833.625</v>
      </c>
    </row>
    <row r="178" spans="1:59" x14ac:dyDescent="0.3">
      <c r="A178" s="5">
        <f t="shared" si="8"/>
        <v>45834</v>
      </c>
      <c r="B178" s="3">
        <f>-SUMIFS(df_extrato_zig!G:G,df_extrato_zig!E:E,Conciliacao!A178,df_extrato_zig!D:D,"Saque")-SUMIFS(df_extrato_zig!G:G,df_extrato_zig!E:E,Conciliacao!A178,df_extrato_zig!D:D,"Antecipação")</f>
        <v>0</v>
      </c>
      <c r="C178" s="3">
        <f>SUMIFS(df_extrato_zig!E:E,df_extrato_zig!L:L,Conciliacao!A178,df_extrato_zig!F:F,"DINHEIRO")</f>
        <v>0</v>
      </c>
      <c r="D178" s="3">
        <f>SUMIFS(view_parc_agrup!H:H,view_parc_agrup!G:G,Conciliacao!A178)</f>
        <v>0</v>
      </c>
      <c r="E178" s="3">
        <f>SUMIFS(df_mutuos!I:I,df_mutuos!B:B,Conciliacao!A178)</f>
        <v>0</v>
      </c>
      <c r="F178" s="6">
        <f>SUMIFS(df_bloqueios_judiciais!E:E,df_bloqueios_judiciais!D:D,Conciliacao!A178,df_bloqueios_judiciais!E:E,"&gt;0")</f>
        <v>0</v>
      </c>
      <c r="G178" s="7">
        <f>SUMIFS(df_extratos!I:I,df_extratos!F:F,Conciliacao!BD178,df_extratos!G:G,"CREDITO")+SUMIFS(df_extratos!I:I,df_extratos!F:F,Conciliacao!A178,df_extratos!G:G,"CREDITO")+SUMIFS(df_extratos!I:I,df_extratos!F:F,Conciliacao!BE178,df_extratos!G:G,"CREDITO")+SUMIFS(df_extratos!I:I,df_extratos!F:F,Conciliacao!BF178,df_extratos!G:G,"CREDITO")+SUMIFS(df_extratos!I:I,df_extratos!F:F,Conciliacao!BG178,df_extratos!G:G,"CREDITO")</f>
        <v>0</v>
      </c>
      <c r="H178" s="9">
        <f>G178-SUM(B178:F178)</f>
        <v>0</v>
      </c>
      <c r="I178" s="4">
        <f>SUMIFS(df_blueme_sem_parcelamento!E:E,df_blueme_sem_parcelamento!H:H,Conciliacao!A178)*(-1)</f>
        <v>0</v>
      </c>
      <c r="J178" s="4">
        <f>SUMIFS(df_blueme_com_parcelamento!J:J,df_blueme_com_parcelamento!M:M,Conciliacao!A178)*(-1)</f>
        <v>0</v>
      </c>
      <c r="K178" s="4">
        <f>SUMIFS(df_mutuos!J:J,df_mutuos!B:B,Conciliacao!A178)*(-1)</f>
        <v>0</v>
      </c>
      <c r="L178" s="8">
        <f>SUMIFS(df_bloqueios_judiciais!E:E,df_bloqueios_judiciais!D:D,Conciliacao!A178,df_bloqueios_judiciais!E:E,"&lt;0")</f>
        <v>0</v>
      </c>
      <c r="M178" s="10">
        <f>SUMIFS(df_extratos!I:I,df_extratos!F:F,Conciliacao!BD178,df_extratos!G:G,"DEBITO")+SUMIFS(df_extratos!I:I,df_extratos!F:F,Conciliacao!A178,df_extratos!G:G,"DEBITO")+SUMIFS(df_extratos!I:I,df_extratos!F:F,Conciliacao!BE178,df_extratos!G:G,"DEBITO")+SUMIFS(df_extratos!I:I,df_extratos!F:F,Conciliacao!BF178,df_extratos!G:G,"DEBITO")+SUMIFS(df_extratos!I:I,df_extratos!F:F,Conciliacao!BG178,df_extratos!G:G,"DEBITO")</f>
        <v>0</v>
      </c>
      <c r="N178" s="11">
        <f t="shared" si="6"/>
        <v>0</v>
      </c>
      <c r="O178" s="25">
        <f>SUMIFS(df_ajustes_conciliaco!D:D,df_ajustes_conciliaco!C:C,Conciliacao!A178)</f>
        <v>0</v>
      </c>
      <c r="P178" s="22">
        <f t="shared" si="7"/>
        <v>0</v>
      </c>
      <c r="BD178" s="20">
        <v>45834.5</v>
      </c>
      <c r="BE178" s="20">
        <v>45834.125</v>
      </c>
      <c r="BF178" s="20">
        <v>45834.541666666657</v>
      </c>
      <c r="BG178" s="20">
        <v>45834.625</v>
      </c>
    </row>
    <row r="179" spans="1:59" x14ac:dyDescent="0.3">
      <c r="A179" s="5">
        <f t="shared" si="8"/>
        <v>45835</v>
      </c>
      <c r="B179" s="3">
        <f>-SUMIFS(df_extrato_zig!G:G,df_extrato_zig!E:E,Conciliacao!A179,df_extrato_zig!D:D,"Saque")-SUMIFS(df_extrato_zig!G:G,df_extrato_zig!E:E,Conciliacao!A179,df_extrato_zig!D:D,"Antecipação")</f>
        <v>0</v>
      </c>
      <c r="C179" s="3">
        <f>SUMIFS(df_extrato_zig!E:E,df_extrato_zig!L:L,Conciliacao!A179,df_extrato_zig!F:F,"DINHEIRO")</f>
        <v>0</v>
      </c>
      <c r="D179" s="3">
        <f>SUMIFS(view_parc_agrup!H:H,view_parc_agrup!G:G,Conciliacao!A179)</f>
        <v>0</v>
      </c>
      <c r="E179" s="3">
        <f>SUMIFS(df_mutuos!I:I,df_mutuos!B:B,Conciliacao!A179)</f>
        <v>0</v>
      </c>
      <c r="F179" s="6">
        <f>SUMIFS(df_bloqueios_judiciais!E:E,df_bloqueios_judiciais!D:D,Conciliacao!A179,df_bloqueios_judiciais!E:E,"&gt;0")</f>
        <v>0</v>
      </c>
      <c r="G179" s="7">
        <f>SUMIFS(df_extratos!I:I,df_extratos!F:F,Conciliacao!BD179,df_extratos!G:G,"CREDITO")+SUMIFS(df_extratos!I:I,df_extratos!F:F,Conciliacao!A179,df_extratos!G:G,"CREDITO")+SUMIFS(df_extratos!I:I,df_extratos!F:F,Conciliacao!BE179,df_extratos!G:G,"CREDITO")+SUMIFS(df_extratos!I:I,df_extratos!F:F,Conciliacao!BF179,df_extratos!G:G,"CREDITO")+SUMIFS(df_extratos!I:I,df_extratos!F:F,Conciliacao!BG179,df_extratos!G:G,"CREDITO")</f>
        <v>0</v>
      </c>
      <c r="H179" s="9">
        <f>G179-SUM(B179:F179)</f>
        <v>0</v>
      </c>
      <c r="I179" s="4">
        <f>SUMIFS(df_blueme_sem_parcelamento!E:E,df_blueme_sem_parcelamento!H:H,Conciliacao!A179)*(-1)</f>
        <v>0</v>
      </c>
      <c r="J179" s="4">
        <f>SUMIFS(df_blueme_com_parcelamento!J:J,df_blueme_com_parcelamento!M:M,Conciliacao!A179)*(-1)</f>
        <v>0</v>
      </c>
      <c r="K179" s="4">
        <f>SUMIFS(df_mutuos!J:J,df_mutuos!B:B,Conciliacao!A179)*(-1)</f>
        <v>0</v>
      </c>
      <c r="L179" s="8">
        <f>SUMIFS(df_bloqueios_judiciais!E:E,df_bloqueios_judiciais!D:D,Conciliacao!A179,df_bloqueios_judiciais!E:E,"&lt;0")</f>
        <v>0</v>
      </c>
      <c r="M179" s="10">
        <f>SUMIFS(df_extratos!I:I,df_extratos!F:F,Conciliacao!BD179,df_extratos!G:G,"DEBITO")+SUMIFS(df_extratos!I:I,df_extratos!F:F,Conciliacao!A179,df_extratos!G:G,"DEBITO")+SUMIFS(df_extratos!I:I,df_extratos!F:F,Conciliacao!BE179,df_extratos!G:G,"DEBITO")+SUMIFS(df_extratos!I:I,df_extratos!F:F,Conciliacao!BF179,df_extratos!G:G,"DEBITO")+SUMIFS(df_extratos!I:I,df_extratos!F:F,Conciliacao!BG179,df_extratos!G:G,"DEBITO")</f>
        <v>0</v>
      </c>
      <c r="N179" s="11">
        <f t="shared" si="6"/>
        <v>0</v>
      </c>
      <c r="O179" s="25">
        <f>SUMIFS(df_ajustes_conciliaco!D:D,df_ajustes_conciliaco!C:C,Conciliacao!A179)</f>
        <v>0</v>
      </c>
      <c r="P179" s="22">
        <f t="shared" si="7"/>
        <v>0</v>
      </c>
      <c r="BD179" s="20">
        <v>45835.5</v>
      </c>
      <c r="BE179" s="20">
        <v>45835.125</v>
      </c>
      <c r="BF179" s="20">
        <v>45835.541666666657</v>
      </c>
      <c r="BG179" s="20">
        <v>45835.625</v>
      </c>
    </row>
    <row r="180" spans="1:59" x14ac:dyDescent="0.3">
      <c r="A180" s="5">
        <f t="shared" si="8"/>
        <v>45836</v>
      </c>
      <c r="B180" s="3">
        <f>-SUMIFS(df_extrato_zig!G:G,df_extrato_zig!E:E,Conciliacao!A180,df_extrato_zig!D:D,"Saque")-SUMIFS(df_extrato_zig!G:G,df_extrato_zig!E:E,Conciliacao!A180,df_extrato_zig!D:D,"Antecipação")</f>
        <v>0</v>
      </c>
      <c r="C180" s="3">
        <f>SUMIFS(df_extrato_zig!E:E,df_extrato_zig!L:L,Conciliacao!A180,df_extrato_zig!F:F,"DINHEIRO")</f>
        <v>0</v>
      </c>
      <c r="D180" s="3">
        <f>SUMIFS(view_parc_agrup!H:H,view_parc_agrup!G:G,Conciliacao!A180)</f>
        <v>0</v>
      </c>
      <c r="E180" s="3">
        <f>SUMIFS(df_mutuos!I:I,df_mutuos!B:B,Conciliacao!A180)</f>
        <v>0</v>
      </c>
      <c r="F180" s="6">
        <f>SUMIFS(df_bloqueios_judiciais!E:E,df_bloqueios_judiciais!D:D,Conciliacao!A180,df_bloqueios_judiciais!E:E,"&gt;0")</f>
        <v>0</v>
      </c>
      <c r="G180" s="7">
        <f>SUMIFS(df_extratos!I:I,df_extratos!F:F,Conciliacao!BD180,df_extratos!G:G,"CREDITO")+SUMIFS(df_extratos!I:I,df_extratos!F:F,Conciliacao!A180,df_extratos!G:G,"CREDITO")+SUMIFS(df_extratos!I:I,df_extratos!F:F,Conciliacao!BE180,df_extratos!G:G,"CREDITO")+SUMIFS(df_extratos!I:I,df_extratos!F:F,Conciliacao!BF180,df_extratos!G:G,"CREDITO")+SUMIFS(df_extratos!I:I,df_extratos!F:F,Conciliacao!BG180,df_extratos!G:G,"CREDITO")</f>
        <v>0</v>
      </c>
      <c r="H180" s="9">
        <f>G180-SUM(B180:F180)</f>
        <v>0</v>
      </c>
      <c r="I180" s="4">
        <f>SUMIFS(df_blueme_sem_parcelamento!E:E,df_blueme_sem_parcelamento!H:H,Conciliacao!A180)*(-1)</f>
        <v>0</v>
      </c>
      <c r="J180" s="4">
        <f>SUMIFS(df_blueme_com_parcelamento!J:J,df_blueme_com_parcelamento!M:M,Conciliacao!A180)*(-1)</f>
        <v>0</v>
      </c>
      <c r="K180" s="4">
        <f>SUMIFS(df_mutuos!J:J,df_mutuos!B:B,Conciliacao!A180)*(-1)</f>
        <v>0</v>
      </c>
      <c r="L180" s="8">
        <f>SUMIFS(df_bloqueios_judiciais!E:E,df_bloqueios_judiciais!D:D,Conciliacao!A180,df_bloqueios_judiciais!E:E,"&lt;0")</f>
        <v>0</v>
      </c>
      <c r="M180" s="10">
        <f>SUMIFS(df_extratos!I:I,df_extratos!F:F,Conciliacao!BD180,df_extratos!G:G,"DEBITO")+SUMIFS(df_extratos!I:I,df_extratos!F:F,Conciliacao!A180,df_extratos!G:G,"DEBITO")+SUMIFS(df_extratos!I:I,df_extratos!F:F,Conciliacao!BE180,df_extratos!G:G,"DEBITO")+SUMIFS(df_extratos!I:I,df_extratos!F:F,Conciliacao!BF180,df_extratos!G:G,"DEBITO")+SUMIFS(df_extratos!I:I,df_extratos!F:F,Conciliacao!BG180,df_extratos!G:G,"DEBITO")</f>
        <v>0</v>
      </c>
      <c r="N180" s="11">
        <f t="shared" si="6"/>
        <v>0</v>
      </c>
      <c r="O180" s="25">
        <f>SUMIFS(df_ajustes_conciliaco!D:D,df_ajustes_conciliaco!C:C,Conciliacao!A180)</f>
        <v>0</v>
      </c>
      <c r="P180" s="22">
        <f t="shared" si="7"/>
        <v>0</v>
      </c>
      <c r="BD180" s="20">
        <v>45836.5</v>
      </c>
      <c r="BE180" s="20">
        <v>45836.125</v>
      </c>
      <c r="BF180" s="20">
        <v>45836.541666666657</v>
      </c>
      <c r="BG180" s="20">
        <v>45836.625</v>
      </c>
    </row>
    <row r="181" spans="1:59" x14ac:dyDescent="0.3">
      <c r="A181" s="5">
        <f t="shared" si="8"/>
        <v>45837</v>
      </c>
      <c r="B181" s="3">
        <f>-SUMIFS(df_extrato_zig!G:G,df_extrato_zig!E:E,Conciliacao!A181,df_extrato_zig!D:D,"Saque")-SUMIFS(df_extrato_zig!G:G,df_extrato_zig!E:E,Conciliacao!A181,df_extrato_zig!D:D,"Antecipação")</f>
        <v>0</v>
      </c>
      <c r="C181" s="3">
        <f>SUMIFS(df_extrato_zig!E:E,df_extrato_zig!L:L,Conciliacao!A181,df_extrato_zig!F:F,"DINHEIRO")</f>
        <v>0</v>
      </c>
      <c r="D181" s="3">
        <f>SUMIFS(view_parc_agrup!H:H,view_parc_agrup!G:G,Conciliacao!A181)</f>
        <v>0</v>
      </c>
      <c r="E181" s="3">
        <f>SUMIFS(df_mutuos!I:I,df_mutuos!B:B,Conciliacao!A181)</f>
        <v>0</v>
      </c>
      <c r="F181" s="6">
        <f>SUMIFS(df_bloqueios_judiciais!E:E,df_bloqueios_judiciais!D:D,Conciliacao!A181,df_bloqueios_judiciais!E:E,"&gt;0")</f>
        <v>0</v>
      </c>
      <c r="G181" s="7">
        <f>SUMIFS(df_extratos!I:I,df_extratos!F:F,Conciliacao!BD181,df_extratos!G:G,"CREDITO")+SUMIFS(df_extratos!I:I,df_extratos!F:F,Conciliacao!A181,df_extratos!G:G,"CREDITO")+SUMIFS(df_extratos!I:I,df_extratos!F:F,Conciliacao!BE181,df_extratos!G:G,"CREDITO")+SUMIFS(df_extratos!I:I,df_extratos!F:F,Conciliacao!BF181,df_extratos!G:G,"CREDITO")+SUMIFS(df_extratos!I:I,df_extratos!F:F,Conciliacao!BG181,df_extratos!G:G,"CREDITO")</f>
        <v>0</v>
      </c>
      <c r="H181" s="9">
        <f>G181-SUM(B181:F181)</f>
        <v>0</v>
      </c>
      <c r="I181" s="4">
        <f>SUMIFS(df_blueme_sem_parcelamento!E:E,df_blueme_sem_parcelamento!H:H,Conciliacao!A181)*(-1)</f>
        <v>0</v>
      </c>
      <c r="J181" s="4">
        <f>SUMIFS(df_blueme_com_parcelamento!J:J,df_blueme_com_parcelamento!M:M,Conciliacao!A181)*(-1)</f>
        <v>0</v>
      </c>
      <c r="K181" s="4">
        <f>SUMIFS(df_mutuos!J:J,df_mutuos!B:B,Conciliacao!A181)*(-1)</f>
        <v>0</v>
      </c>
      <c r="L181" s="8">
        <f>SUMIFS(df_bloqueios_judiciais!E:E,df_bloqueios_judiciais!D:D,Conciliacao!A181,df_bloqueios_judiciais!E:E,"&lt;0")</f>
        <v>0</v>
      </c>
      <c r="M181" s="10">
        <f>SUMIFS(df_extratos!I:I,df_extratos!F:F,Conciliacao!BD181,df_extratos!G:G,"DEBITO")+SUMIFS(df_extratos!I:I,df_extratos!F:F,Conciliacao!A181,df_extratos!G:G,"DEBITO")+SUMIFS(df_extratos!I:I,df_extratos!F:F,Conciliacao!BE181,df_extratos!G:G,"DEBITO")+SUMIFS(df_extratos!I:I,df_extratos!F:F,Conciliacao!BF181,df_extratos!G:G,"DEBITO")+SUMIFS(df_extratos!I:I,df_extratos!F:F,Conciliacao!BG181,df_extratos!G:G,"DEBITO")</f>
        <v>0</v>
      </c>
      <c r="N181" s="11">
        <f t="shared" si="6"/>
        <v>0</v>
      </c>
      <c r="O181" s="25">
        <f>SUMIFS(df_ajustes_conciliaco!D:D,df_ajustes_conciliaco!C:C,Conciliacao!A181)</f>
        <v>0</v>
      </c>
      <c r="P181" s="22">
        <f t="shared" si="7"/>
        <v>0</v>
      </c>
      <c r="BD181" s="20">
        <v>45837.5</v>
      </c>
      <c r="BE181" s="20">
        <v>45837.125</v>
      </c>
      <c r="BF181" s="20">
        <v>45837.541666666657</v>
      </c>
      <c r="BG181" s="20">
        <v>45837.625</v>
      </c>
    </row>
    <row r="182" spans="1:59" x14ac:dyDescent="0.3">
      <c r="A182" s="5">
        <f t="shared" si="8"/>
        <v>45838</v>
      </c>
      <c r="B182" s="3">
        <f>-SUMIFS(df_extrato_zig!G:G,df_extrato_zig!E:E,Conciliacao!A182,df_extrato_zig!D:D,"Saque")-SUMIFS(df_extrato_zig!G:G,df_extrato_zig!E:E,Conciliacao!A182,df_extrato_zig!D:D,"Antecipação")</f>
        <v>0</v>
      </c>
      <c r="C182" s="3">
        <f>SUMIFS(df_extrato_zig!E:E,df_extrato_zig!L:L,Conciliacao!A182,df_extrato_zig!F:F,"DINHEIRO")</f>
        <v>0</v>
      </c>
      <c r="D182" s="3">
        <f>SUMIFS(view_parc_agrup!H:H,view_parc_agrup!G:G,Conciliacao!A182)</f>
        <v>0</v>
      </c>
      <c r="E182" s="3">
        <f>SUMIFS(df_mutuos!I:I,df_mutuos!B:B,Conciliacao!A182)</f>
        <v>0</v>
      </c>
      <c r="F182" s="6">
        <f>SUMIFS(df_bloqueios_judiciais!E:E,df_bloqueios_judiciais!D:D,Conciliacao!A182,df_bloqueios_judiciais!E:E,"&gt;0")</f>
        <v>0</v>
      </c>
      <c r="G182" s="7">
        <f>SUMIFS(df_extratos!I:I,df_extratos!F:F,Conciliacao!BD182,df_extratos!G:G,"CREDITO")+SUMIFS(df_extratos!I:I,df_extratos!F:F,Conciliacao!A182,df_extratos!G:G,"CREDITO")+SUMIFS(df_extratos!I:I,df_extratos!F:F,Conciliacao!BE182,df_extratos!G:G,"CREDITO")+SUMIFS(df_extratos!I:I,df_extratos!F:F,Conciliacao!BF182,df_extratos!G:G,"CREDITO")+SUMIFS(df_extratos!I:I,df_extratos!F:F,Conciliacao!BG182,df_extratos!G:G,"CREDITO")</f>
        <v>0</v>
      </c>
      <c r="H182" s="9">
        <f>G182-SUM(B182:F182)</f>
        <v>0</v>
      </c>
      <c r="I182" s="4">
        <f>SUMIFS(df_blueme_sem_parcelamento!E:E,df_blueme_sem_parcelamento!H:H,Conciliacao!A182)*(-1)</f>
        <v>0</v>
      </c>
      <c r="J182" s="4">
        <f>SUMIFS(df_blueme_com_parcelamento!J:J,df_blueme_com_parcelamento!M:M,Conciliacao!A182)*(-1)</f>
        <v>0</v>
      </c>
      <c r="K182" s="4">
        <f>SUMIFS(df_mutuos!J:J,df_mutuos!B:B,Conciliacao!A182)*(-1)</f>
        <v>0</v>
      </c>
      <c r="L182" s="8">
        <f>SUMIFS(df_bloqueios_judiciais!E:E,df_bloqueios_judiciais!D:D,Conciliacao!A182,df_bloqueios_judiciais!E:E,"&lt;0")</f>
        <v>0</v>
      </c>
      <c r="M182" s="10">
        <f>SUMIFS(df_extratos!I:I,df_extratos!F:F,Conciliacao!BD182,df_extratos!G:G,"DEBITO")+SUMIFS(df_extratos!I:I,df_extratos!F:F,Conciliacao!A182,df_extratos!G:G,"DEBITO")+SUMIFS(df_extratos!I:I,df_extratos!F:F,Conciliacao!BE182,df_extratos!G:G,"DEBITO")+SUMIFS(df_extratos!I:I,df_extratos!F:F,Conciliacao!BF182,df_extratos!G:G,"DEBITO")+SUMIFS(df_extratos!I:I,df_extratos!F:F,Conciliacao!BG182,df_extratos!G:G,"DEBITO")</f>
        <v>0</v>
      </c>
      <c r="N182" s="11">
        <f t="shared" si="6"/>
        <v>0</v>
      </c>
      <c r="O182" s="25">
        <f>SUMIFS(df_ajustes_conciliaco!D:D,df_ajustes_conciliaco!C:C,Conciliacao!A182)</f>
        <v>0</v>
      </c>
      <c r="P182" s="22">
        <f t="shared" si="7"/>
        <v>0</v>
      </c>
      <c r="BD182" s="20">
        <v>45838.5</v>
      </c>
      <c r="BE182" s="20">
        <v>45838.125</v>
      </c>
      <c r="BF182" s="20">
        <v>45838.541666666657</v>
      </c>
      <c r="BG182" s="20">
        <v>45838.625</v>
      </c>
    </row>
    <row r="183" spans="1:59" x14ac:dyDescent="0.3">
      <c r="A183" s="5">
        <f t="shared" si="8"/>
        <v>45839</v>
      </c>
      <c r="B183" s="3">
        <f>-SUMIFS(df_extrato_zig!G:G,df_extrato_zig!E:E,Conciliacao!A183,df_extrato_zig!D:D,"Saque")-SUMIFS(df_extrato_zig!G:G,df_extrato_zig!E:E,Conciliacao!A183,df_extrato_zig!D:D,"Antecipação")</f>
        <v>0</v>
      </c>
      <c r="C183" s="3">
        <f>SUMIFS(df_extrato_zig!E:E,df_extrato_zig!L:L,Conciliacao!A183,df_extrato_zig!F:F,"DINHEIRO")</f>
        <v>0</v>
      </c>
      <c r="D183" s="3">
        <f>SUMIFS(view_parc_agrup!H:H,view_parc_agrup!G:G,Conciliacao!A183)</f>
        <v>0</v>
      </c>
      <c r="E183" s="3">
        <f>SUMIFS(df_mutuos!I:I,df_mutuos!B:B,Conciliacao!A183)</f>
        <v>0</v>
      </c>
      <c r="F183" s="6">
        <f>SUMIFS(df_bloqueios_judiciais!E:E,df_bloqueios_judiciais!D:D,Conciliacao!A183,df_bloqueios_judiciais!E:E,"&gt;0")</f>
        <v>0</v>
      </c>
      <c r="G183" s="7">
        <f>SUMIFS(df_extratos!I:I,df_extratos!F:F,Conciliacao!BD183,df_extratos!G:G,"CREDITO")+SUMIFS(df_extratos!I:I,df_extratos!F:F,Conciliacao!A183,df_extratos!G:G,"CREDITO")+SUMIFS(df_extratos!I:I,df_extratos!F:F,Conciliacao!BE183,df_extratos!G:G,"CREDITO")+SUMIFS(df_extratos!I:I,df_extratos!F:F,Conciliacao!BF183,df_extratos!G:G,"CREDITO")+SUMIFS(df_extratos!I:I,df_extratos!F:F,Conciliacao!BG183,df_extratos!G:G,"CREDITO")</f>
        <v>0</v>
      </c>
      <c r="H183" s="9">
        <f>G183-SUM(B183:F183)</f>
        <v>0</v>
      </c>
      <c r="I183" s="4">
        <f>SUMIFS(df_blueme_sem_parcelamento!E:E,df_blueme_sem_parcelamento!H:H,Conciliacao!A183)*(-1)</f>
        <v>0</v>
      </c>
      <c r="J183" s="4">
        <f>SUMIFS(df_blueme_com_parcelamento!J:J,df_blueme_com_parcelamento!M:M,Conciliacao!A183)*(-1)</f>
        <v>0</v>
      </c>
      <c r="K183" s="4">
        <f>SUMIFS(df_mutuos!J:J,df_mutuos!B:B,Conciliacao!A183)*(-1)</f>
        <v>0</v>
      </c>
      <c r="L183" s="8">
        <f>SUMIFS(df_bloqueios_judiciais!E:E,df_bloqueios_judiciais!D:D,Conciliacao!A183,df_bloqueios_judiciais!E:E,"&lt;0")</f>
        <v>0</v>
      </c>
      <c r="M183" s="10">
        <f>SUMIFS(df_extratos!I:I,df_extratos!F:F,Conciliacao!BD183,df_extratos!G:G,"DEBITO")+SUMIFS(df_extratos!I:I,df_extratos!F:F,Conciliacao!A183,df_extratos!G:G,"DEBITO")+SUMIFS(df_extratos!I:I,df_extratos!F:F,Conciliacao!BE183,df_extratos!G:G,"DEBITO")+SUMIFS(df_extratos!I:I,df_extratos!F:F,Conciliacao!BF183,df_extratos!G:G,"DEBITO")+SUMIFS(df_extratos!I:I,df_extratos!F:F,Conciliacao!BG183,df_extratos!G:G,"DEBITO")</f>
        <v>0</v>
      </c>
      <c r="N183" s="11">
        <f t="shared" si="6"/>
        <v>0</v>
      </c>
      <c r="O183" s="25">
        <f>SUMIFS(df_ajustes_conciliaco!D:D,df_ajustes_conciliaco!C:C,Conciliacao!A183)</f>
        <v>0</v>
      </c>
      <c r="P183" s="22">
        <f t="shared" si="7"/>
        <v>0</v>
      </c>
      <c r="BD183" s="20">
        <v>45839.5</v>
      </c>
      <c r="BE183" s="20">
        <v>45839.125</v>
      </c>
      <c r="BF183" s="20">
        <v>45839.541666666657</v>
      </c>
      <c r="BG183" s="20">
        <v>45839.625</v>
      </c>
    </row>
    <row r="184" spans="1:59" x14ac:dyDescent="0.3">
      <c r="A184" s="5">
        <f t="shared" si="8"/>
        <v>45840</v>
      </c>
      <c r="B184" s="3">
        <f>-SUMIFS(df_extrato_zig!G:G,df_extrato_zig!E:E,Conciliacao!A184,df_extrato_zig!D:D,"Saque")-SUMIFS(df_extrato_zig!G:G,df_extrato_zig!E:E,Conciliacao!A184,df_extrato_zig!D:D,"Antecipação")</f>
        <v>0</v>
      </c>
      <c r="C184" s="3">
        <f>SUMIFS(df_extrato_zig!E:E,df_extrato_zig!L:L,Conciliacao!A184,df_extrato_zig!F:F,"DINHEIRO")</f>
        <v>0</v>
      </c>
      <c r="D184" s="3">
        <f>SUMIFS(view_parc_agrup!H:H,view_parc_agrup!G:G,Conciliacao!A184)</f>
        <v>0</v>
      </c>
      <c r="E184" s="3">
        <f>SUMIFS(df_mutuos!I:I,df_mutuos!B:B,Conciliacao!A184)</f>
        <v>0</v>
      </c>
      <c r="F184" s="6">
        <f>SUMIFS(df_bloqueios_judiciais!E:E,df_bloqueios_judiciais!D:D,Conciliacao!A184,df_bloqueios_judiciais!E:E,"&gt;0")</f>
        <v>0</v>
      </c>
      <c r="G184" s="7">
        <f>SUMIFS(df_extratos!I:I,df_extratos!F:F,Conciliacao!BD184,df_extratos!G:G,"CREDITO")+SUMIFS(df_extratos!I:I,df_extratos!F:F,Conciliacao!A184,df_extratos!G:G,"CREDITO")+SUMIFS(df_extratos!I:I,df_extratos!F:F,Conciliacao!BE184,df_extratos!G:G,"CREDITO")+SUMIFS(df_extratos!I:I,df_extratos!F:F,Conciliacao!BF184,df_extratos!G:G,"CREDITO")+SUMIFS(df_extratos!I:I,df_extratos!F:F,Conciliacao!BG184,df_extratos!G:G,"CREDITO")</f>
        <v>0</v>
      </c>
      <c r="H184" s="9">
        <f>G184-SUM(B184:F184)</f>
        <v>0</v>
      </c>
      <c r="I184" s="4">
        <f>SUMIFS(df_blueme_sem_parcelamento!E:E,df_blueme_sem_parcelamento!H:H,Conciliacao!A184)*(-1)</f>
        <v>0</v>
      </c>
      <c r="J184" s="4">
        <f>SUMIFS(df_blueme_com_parcelamento!J:J,df_blueme_com_parcelamento!M:M,Conciliacao!A184)*(-1)</f>
        <v>0</v>
      </c>
      <c r="K184" s="4">
        <f>SUMIFS(df_mutuos!J:J,df_mutuos!B:B,Conciliacao!A184)*(-1)</f>
        <v>0</v>
      </c>
      <c r="L184" s="8">
        <f>SUMIFS(df_bloqueios_judiciais!E:E,df_bloqueios_judiciais!D:D,Conciliacao!A184,df_bloqueios_judiciais!E:E,"&lt;0")</f>
        <v>0</v>
      </c>
      <c r="M184" s="10">
        <f>SUMIFS(df_extratos!I:I,df_extratos!F:F,Conciliacao!BD184,df_extratos!G:G,"DEBITO")+SUMIFS(df_extratos!I:I,df_extratos!F:F,Conciliacao!A184,df_extratos!G:G,"DEBITO")+SUMIFS(df_extratos!I:I,df_extratos!F:F,Conciliacao!BE184,df_extratos!G:G,"DEBITO")+SUMIFS(df_extratos!I:I,df_extratos!F:F,Conciliacao!BF184,df_extratos!G:G,"DEBITO")+SUMIFS(df_extratos!I:I,df_extratos!F:F,Conciliacao!BG184,df_extratos!G:G,"DEBITO")</f>
        <v>0</v>
      </c>
      <c r="N184" s="11">
        <f t="shared" si="6"/>
        <v>0</v>
      </c>
      <c r="O184" s="25">
        <f>SUMIFS(df_ajustes_conciliaco!D:D,df_ajustes_conciliaco!C:C,Conciliacao!A184)</f>
        <v>0</v>
      </c>
      <c r="P184" s="22">
        <f t="shared" si="7"/>
        <v>0</v>
      </c>
      <c r="BD184" s="20">
        <v>45840.5</v>
      </c>
      <c r="BE184" s="20">
        <v>45840.125</v>
      </c>
      <c r="BF184" s="20">
        <v>45840.541666666657</v>
      </c>
      <c r="BG184" s="20">
        <v>45840.625</v>
      </c>
    </row>
    <row r="185" spans="1:59" x14ac:dyDescent="0.3">
      <c r="A185" s="5">
        <f t="shared" si="8"/>
        <v>45841</v>
      </c>
      <c r="B185" s="3">
        <f>-SUMIFS(df_extrato_zig!G:G,df_extrato_zig!E:E,Conciliacao!A185,df_extrato_zig!D:D,"Saque")-SUMIFS(df_extrato_zig!G:G,df_extrato_zig!E:E,Conciliacao!A185,df_extrato_zig!D:D,"Antecipação")</f>
        <v>0</v>
      </c>
      <c r="C185" s="3">
        <f>SUMIFS(df_extrato_zig!E:E,df_extrato_zig!L:L,Conciliacao!A185,df_extrato_zig!F:F,"DINHEIRO")</f>
        <v>0</v>
      </c>
      <c r="D185" s="3">
        <f>SUMIFS(view_parc_agrup!H:H,view_parc_agrup!G:G,Conciliacao!A185)</f>
        <v>0</v>
      </c>
      <c r="E185" s="3">
        <f>SUMIFS(df_mutuos!I:I,df_mutuos!B:B,Conciliacao!A185)</f>
        <v>0</v>
      </c>
      <c r="F185" s="6">
        <f>SUMIFS(df_bloqueios_judiciais!E:E,df_bloqueios_judiciais!D:D,Conciliacao!A185,df_bloqueios_judiciais!E:E,"&gt;0")</f>
        <v>0</v>
      </c>
      <c r="G185" s="7">
        <f>SUMIFS(df_extratos!I:I,df_extratos!F:F,Conciliacao!BD185,df_extratos!G:G,"CREDITO")+SUMIFS(df_extratos!I:I,df_extratos!F:F,Conciliacao!A185,df_extratos!G:G,"CREDITO")+SUMIFS(df_extratos!I:I,df_extratos!F:F,Conciliacao!BE185,df_extratos!G:G,"CREDITO")+SUMIFS(df_extratos!I:I,df_extratos!F:F,Conciliacao!BF185,df_extratos!G:G,"CREDITO")+SUMIFS(df_extratos!I:I,df_extratos!F:F,Conciliacao!BG185,df_extratos!G:G,"CREDITO")</f>
        <v>0</v>
      </c>
      <c r="H185" s="9">
        <f>G185-SUM(B185:F185)</f>
        <v>0</v>
      </c>
      <c r="I185" s="4">
        <f>SUMIFS(df_blueme_sem_parcelamento!E:E,df_blueme_sem_parcelamento!H:H,Conciliacao!A185)*(-1)</f>
        <v>0</v>
      </c>
      <c r="J185" s="4">
        <f>SUMIFS(df_blueme_com_parcelamento!J:J,df_blueme_com_parcelamento!M:M,Conciliacao!A185)*(-1)</f>
        <v>0</v>
      </c>
      <c r="K185" s="4">
        <f>SUMIFS(df_mutuos!J:J,df_mutuos!B:B,Conciliacao!A185)*(-1)</f>
        <v>0</v>
      </c>
      <c r="L185" s="8">
        <f>SUMIFS(df_bloqueios_judiciais!E:E,df_bloqueios_judiciais!D:D,Conciliacao!A185,df_bloqueios_judiciais!E:E,"&lt;0")</f>
        <v>0</v>
      </c>
      <c r="M185" s="10">
        <f>SUMIFS(df_extratos!I:I,df_extratos!F:F,Conciliacao!BD185,df_extratos!G:G,"DEBITO")+SUMIFS(df_extratos!I:I,df_extratos!F:F,Conciliacao!A185,df_extratos!G:G,"DEBITO")+SUMIFS(df_extratos!I:I,df_extratos!F:F,Conciliacao!BE185,df_extratos!G:G,"DEBITO")+SUMIFS(df_extratos!I:I,df_extratos!F:F,Conciliacao!BF185,df_extratos!G:G,"DEBITO")+SUMIFS(df_extratos!I:I,df_extratos!F:F,Conciliacao!BG185,df_extratos!G:G,"DEBITO")</f>
        <v>0</v>
      </c>
      <c r="N185" s="11">
        <f t="shared" si="6"/>
        <v>0</v>
      </c>
      <c r="O185" s="25">
        <f>SUMIFS(df_ajustes_conciliaco!D:D,df_ajustes_conciliaco!C:C,Conciliacao!A185)</f>
        <v>0</v>
      </c>
      <c r="P185" s="22">
        <f t="shared" si="7"/>
        <v>0</v>
      </c>
      <c r="BD185" s="20">
        <v>45841.5</v>
      </c>
      <c r="BE185" s="20">
        <v>45841.125</v>
      </c>
      <c r="BF185" s="20">
        <v>45841.541666666657</v>
      </c>
      <c r="BG185" s="20">
        <v>45841.625</v>
      </c>
    </row>
    <row r="186" spans="1:59" x14ac:dyDescent="0.3">
      <c r="A186" s="5">
        <f t="shared" si="8"/>
        <v>45842</v>
      </c>
      <c r="B186" s="3">
        <f>-SUMIFS(df_extrato_zig!G:G,df_extrato_zig!E:E,Conciliacao!A186,df_extrato_zig!D:D,"Saque")-SUMIFS(df_extrato_zig!G:G,df_extrato_zig!E:E,Conciliacao!A186,df_extrato_zig!D:D,"Antecipação")</f>
        <v>0</v>
      </c>
      <c r="C186" s="3">
        <f>SUMIFS(df_extrato_zig!E:E,df_extrato_zig!L:L,Conciliacao!A186,df_extrato_zig!F:F,"DINHEIRO")</f>
        <v>0</v>
      </c>
      <c r="D186" s="3">
        <f>SUMIFS(view_parc_agrup!H:H,view_parc_agrup!G:G,Conciliacao!A186)</f>
        <v>0</v>
      </c>
      <c r="E186" s="3">
        <f>SUMIFS(df_mutuos!I:I,df_mutuos!B:B,Conciliacao!A186)</f>
        <v>0</v>
      </c>
      <c r="F186" s="6">
        <f>SUMIFS(df_bloqueios_judiciais!E:E,df_bloqueios_judiciais!D:D,Conciliacao!A186,df_bloqueios_judiciais!E:E,"&gt;0")</f>
        <v>0</v>
      </c>
      <c r="G186" s="7">
        <f>SUMIFS(df_extratos!I:I,df_extratos!F:F,Conciliacao!BD186,df_extratos!G:G,"CREDITO")+SUMIFS(df_extratos!I:I,df_extratos!F:F,Conciliacao!A186,df_extratos!G:G,"CREDITO")+SUMIFS(df_extratos!I:I,df_extratos!F:F,Conciliacao!BE186,df_extratos!G:G,"CREDITO")+SUMIFS(df_extratos!I:I,df_extratos!F:F,Conciliacao!BF186,df_extratos!G:G,"CREDITO")+SUMIFS(df_extratos!I:I,df_extratos!F:F,Conciliacao!BG186,df_extratos!G:G,"CREDITO")</f>
        <v>0</v>
      </c>
      <c r="H186" s="9">
        <f>G186-SUM(B186:F186)</f>
        <v>0</v>
      </c>
      <c r="I186" s="4">
        <f>SUMIFS(df_blueme_sem_parcelamento!E:E,df_blueme_sem_parcelamento!H:H,Conciliacao!A186)*(-1)</f>
        <v>0</v>
      </c>
      <c r="J186" s="4">
        <f>SUMIFS(df_blueme_com_parcelamento!J:J,df_blueme_com_parcelamento!M:M,Conciliacao!A186)*(-1)</f>
        <v>0</v>
      </c>
      <c r="K186" s="4">
        <f>SUMIFS(df_mutuos!J:J,df_mutuos!B:B,Conciliacao!A186)*(-1)</f>
        <v>0</v>
      </c>
      <c r="L186" s="8">
        <f>SUMIFS(df_bloqueios_judiciais!E:E,df_bloqueios_judiciais!D:D,Conciliacao!A186,df_bloqueios_judiciais!E:E,"&lt;0")</f>
        <v>0</v>
      </c>
      <c r="M186" s="10">
        <f>SUMIFS(df_extratos!I:I,df_extratos!F:F,Conciliacao!BD186,df_extratos!G:G,"DEBITO")+SUMIFS(df_extratos!I:I,df_extratos!F:F,Conciliacao!A186,df_extratos!G:G,"DEBITO")+SUMIFS(df_extratos!I:I,df_extratos!F:F,Conciliacao!BE186,df_extratos!G:G,"DEBITO")+SUMIFS(df_extratos!I:I,df_extratos!F:F,Conciliacao!BF186,df_extratos!G:G,"DEBITO")+SUMIFS(df_extratos!I:I,df_extratos!F:F,Conciliacao!BG186,df_extratos!G:G,"DEBITO")</f>
        <v>0</v>
      </c>
      <c r="N186" s="11">
        <f t="shared" si="6"/>
        <v>0</v>
      </c>
      <c r="O186" s="25">
        <f>SUMIFS(df_ajustes_conciliaco!D:D,df_ajustes_conciliaco!C:C,Conciliacao!A186)</f>
        <v>0</v>
      </c>
      <c r="P186" s="22">
        <f t="shared" si="7"/>
        <v>0</v>
      </c>
      <c r="BD186" s="20">
        <v>45842.5</v>
      </c>
      <c r="BE186" s="20">
        <v>45842.125</v>
      </c>
      <c r="BF186" s="20">
        <v>45842.541666666657</v>
      </c>
      <c r="BG186" s="20">
        <v>45842.625</v>
      </c>
    </row>
    <row r="187" spans="1:59" x14ac:dyDescent="0.3">
      <c r="A187" s="5">
        <f t="shared" si="8"/>
        <v>45843</v>
      </c>
      <c r="B187" s="3">
        <f>-SUMIFS(df_extrato_zig!G:G,df_extrato_zig!E:E,Conciliacao!A187,df_extrato_zig!D:D,"Saque")-SUMIFS(df_extrato_zig!G:G,df_extrato_zig!E:E,Conciliacao!A187,df_extrato_zig!D:D,"Antecipação")</f>
        <v>0</v>
      </c>
      <c r="C187" s="3">
        <f>SUMIFS(df_extrato_zig!E:E,df_extrato_zig!L:L,Conciliacao!A187,df_extrato_zig!F:F,"DINHEIRO")</f>
        <v>0</v>
      </c>
      <c r="D187" s="3">
        <f>SUMIFS(view_parc_agrup!H:H,view_parc_agrup!G:G,Conciliacao!A187)</f>
        <v>0</v>
      </c>
      <c r="E187" s="3">
        <f>SUMIFS(df_mutuos!I:I,df_mutuos!B:B,Conciliacao!A187)</f>
        <v>0</v>
      </c>
      <c r="F187" s="6">
        <f>SUMIFS(df_bloqueios_judiciais!E:E,df_bloqueios_judiciais!D:D,Conciliacao!A187,df_bloqueios_judiciais!E:E,"&gt;0")</f>
        <v>0</v>
      </c>
      <c r="G187" s="7">
        <f>SUMIFS(df_extratos!I:I,df_extratos!F:F,Conciliacao!BD187,df_extratos!G:G,"CREDITO")+SUMIFS(df_extratos!I:I,df_extratos!F:F,Conciliacao!A187,df_extratos!G:G,"CREDITO")+SUMIFS(df_extratos!I:I,df_extratos!F:F,Conciliacao!BE187,df_extratos!G:G,"CREDITO")+SUMIFS(df_extratos!I:I,df_extratos!F:F,Conciliacao!BF187,df_extratos!G:G,"CREDITO")+SUMIFS(df_extratos!I:I,df_extratos!F:F,Conciliacao!BG187,df_extratos!G:G,"CREDITO")</f>
        <v>0</v>
      </c>
      <c r="H187" s="9">
        <f>G187-SUM(B187:F187)</f>
        <v>0</v>
      </c>
      <c r="I187" s="4">
        <f>SUMIFS(df_blueme_sem_parcelamento!E:E,df_blueme_sem_parcelamento!H:H,Conciliacao!A187)*(-1)</f>
        <v>0</v>
      </c>
      <c r="J187" s="4">
        <f>SUMIFS(df_blueme_com_parcelamento!J:J,df_blueme_com_parcelamento!M:M,Conciliacao!A187)*(-1)</f>
        <v>0</v>
      </c>
      <c r="K187" s="4">
        <f>SUMIFS(df_mutuos!J:J,df_mutuos!B:B,Conciliacao!A187)*(-1)</f>
        <v>0</v>
      </c>
      <c r="L187" s="8">
        <f>SUMIFS(df_bloqueios_judiciais!E:E,df_bloqueios_judiciais!D:D,Conciliacao!A187,df_bloqueios_judiciais!E:E,"&lt;0")</f>
        <v>0</v>
      </c>
      <c r="M187" s="10">
        <f>SUMIFS(df_extratos!I:I,df_extratos!F:F,Conciliacao!BD187,df_extratos!G:G,"DEBITO")+SUMIFS(df_extratos!I:I,df_extratos!F:F,Conciliacao!A187,df_extratos!G:G,"DEBITO")+SUMIFS(df_extratos!I:I,df_extratos!F:F,Conciliacao!BE187,df_extratos!G:G,"DEBITO")+SUMIFS(df_extratos!I:I,df_extratos!F:F,Conciliacao!BF187,df_extratos!G:G,"DEBITO")+SUMIFS(df_extratos!I:I,df_extratos!F:F,Conciliacao!BG187,df_extratos!G:G,"DEBITO")</f>
        <v>0</v>
      </c>
      <c r="N187" s="11">
        <f t="shared" si="6"/>
        <v>0</v>
      </c>
      <c r="O187" s="25">
        <f>SUMIFS(df_ajustes_conciliaco!D:D,df_ajustes_conciliaco!C:C,Conciliacao!A187)</f>
        <v>0</v>
      </c>
      <c r="P187" s="22">
        <f t="shared" si="7"/>
        <v>0</v>
      </c>
      <c r="BD187" s="20">
        <v>45843.5</v>
      </c>
      <c r="BE187" s="20">
        <v>45843.125</v>
      </c>
      <c r="BF187" s="20">
        <v>45843.541666666657</v>
      </c>
      <c r="BG187" s="20">
        <v>45843.625</v>
      </c>
    </row>
    <row r="188" spans="1:59" x14ac:dyDescent="0.3">
      <c r="A188" s="5">
        <f t="shared" si="8"/>
        <v>45844</v>
      </c>
      <c r="B188" s="3">
        <f>-SUMIFS(df_extrato_zig!G:G,df_extrato_zig!E:E,Conciliacao!A188,df_extrato_zig!D:D,"Saque")-SUMIFS(df_extrato_zig!G:G,df_extrato_zig!E:E,Conciliacao!A188,df_extrato_zig!D:D,"Antecipação")</f>
        <v>0</v>
      </c>
      <c r="C188" s="3">
        <f>SUMIFS(df_extrato_zig!E:E,df_extrato_zig!L:L,Conciliacao!A188,df_extrato_zig!F:F,"DINHEIRO")</f>
        <v>0</v>
      </c>
      <c r="D188" s="3">
        <f>SUMIFS(view_parc_agrup!H:H,view_parc_agrup!G:G,Conciliacao!A188)</f>
        <v>0</v>
      </c>
      <c r="E188" s="3">
        <f>SUMIFS(df_mutuos!I:I,df_mutuos!B:B,Conciliacao!A188)</f>
        <v>0</v>
      </c>
      <c r="F188" s="6">
        <f>SUMIFS(df_bloqueios_judiciais!E:E,df_bloqueios_judiciais!D:D,Conciliacao!A188,df_bloqueios_judiciais!E:E,"&gt;0")</f>
        <v>0</v>
      </c>
      <c r="G188" s="7">
        <f>SUMIFS(df_extratos!I:I,df_extratos!F:F,Conciliacao!BD188,df_extratos!G:G,"CREDITO")+SUMIFS(df_extratos!I:I,df_extratos!F:F,Conciliacao!A188,df_extratos!G:G,"CREDITO")+SUMIFS(df_extratos!I:I,df_extratos!F:F,Conciliacao!BE188,df_extratos!G:G,"CREDITO")+SUMIFS(df_extratos!I:I,df_extratos!F:F,Conciliacao!BF188,df_extratos!G:G,"CREDITO")+SUMIFS(df_extratos!I:I,df_extratos!F:F,Conciliacao!BG188,df_extratos!G:G,"CREDITO")</f>
        <v>0</v>
      </c>
      <c r="H188" s="9">
        <f>G188-SUM(B188:F188)</f>
        <v>0</v>
      </c>
      <c r="I188" s="4">
        <f>SUMIFS(df_blueme_sem_parcelamento!E:E,df_blueme_sem_parcelamento!H:H,Conciliacao!A188)*(-1)</f>
        <v>0</v>
      </c>
      <c r="J188" s="4">
        <f>SUMIFS(df_blueme_com_parcelamento!J:J,df_blueme_com_parcelamento!M:M,Conciliacao!A188)*(-1)</f>
        <v>0</v>
      </c>
      <c r="K188" s="4">
        <f>SUMIFS(df_mutuos!J:J,df_mutuos!B:B,Conciliacao!A188)*(-1)</f>
        <v>0</v>
      </c>
      <c r="L188" s="8">
        <f>SUMIFS(df_bloqueios_judiciais!E:E,df_bloqueios_judiciais!D:D,Conciliacao!A188,df_bloqueios_judiciais!E:E,"&lt;0")</f>
        <v>0</v>
      </c>
      <c r="M188" s="10">
        <f>SUMIFS(df_extratos!I:I,df_extratos!F:F,Conciliacao!BD188,df_extratos!G:G,"DEBITO")+SUMIFS(df_extratos!I:I,df_extratos!F:F,Conciliacao!A188,df_extratos!G:G,"DEBITO")+SUMIFS(df_extratos!I:I,df_extratos!F:F,Conciliacao!BE188,df_extratos!G:G,"DEBITO")+SUMIFS(df_extratos!I:I,df_extratos!F:F,Conciliacao!BF188,df_extratos!G:G,"DEBITO")+SUMIFS(df_extratos!I:I,df_extratos!F:F,Conciliacao!BG188,df_extratos!G:G,"DEBITO")</f>
        <v>0</v>
      </c>
      <c r="N188" s="11">
        <f t="shared" si="6"/>
        <v>0</v>
      </c>
      <c r="O188" s="25">
        <f>SUMIFS(df_ajustes_conciliaco!D:D,df_ajustes_conciliaco!C:C,Conciliacao!A188)</f>
        <v>0</v>
      </c>
      <c r="P188" s="22">
        <f t="shared" si="7"/>
        <v>0</v>
      </c>
      <c r="BD188" s="20">
        <v>45844.5</v>
      </c>
      <c r="BE188" s="20">
        <v>45844.125</v>
      </c>
      <c r="BF188" s="20">
        <v>45844.541666666657</v>
      </c>
      <c r="BG188" s="20">
        <v>45844.625</v>
      </c>
    </row>
    <row r="189" spans="1:59" x14ac:dyDescent="0.3">
      <c r="A189" s="5">
        <f t="shared" si="8"/>
        <v>45845</v>
      </c>
      <c r="B189" s="3">
        <f>-SUMIFS(df_extrato_zig!G:G,df_extrato_zig!E:E,Conciliacao!A189,df_extrato_zig!D:D,"Saque")-SUMIFS(df_extrato_zig!G:G,df_extrato_zig!E:E,Conciliacao!A189,df_extrato_zig!D:D,"Antecipação")</f>
        <v>0</v>
      </c>
      <c r="C189" s="3">
        <f>SUMIFS(df_extrato_zig!E:E,df_extrato_zig!L:L,Conciliacao!A189,df_extrato_zig!F:F,"DINHEIRO")</f>
        <v>0</v>
      </c>
      <c r="D189" s="3">
        <f>SUMIFS(view_parc_agrup!H:H,view_parc_agrup!G:G,Conciliacao!A189)</f>
        <v>0</v>
      </c>
      <c r="E189" s="3">
        <f>SUMIFS(df_mutuos!I:I,df_mutuos!B:B,Conciliacao!A189)</f>
        <v>0</v>
      </c>
      <c r="F189" s="6">
        <f>SUMIFS(df_bloqueios_judiciais!E:E,df_bloqueios_judiciais!D:D,Conciliacao!A189,df_bloqueios_judiciais!E:E,"&gt;0")</f>
        <v>0</v>
      </c>
      <c r="G189" s="7">
        <f>SUMIFS(df_extratos!I:I,df_extratos!F:F,Conciliacao!BD189,df_extratos!G:G,"CREDITO")+SUMIFS(df_extratos!I:I,df_extratos!F:F,Conciliacao!A189,df_extratos!G:G,"CREDITO")+SUMIFS(df_extratos!I:I,df_extratos!F:F,Conciliacao!BE189,df_extratos!G:G,"CREDITO")+SUMIFS(df_extratos!I:I,df_extratos!F:F,Conciliacao!BF189,df_extratos!G:G,"CREDITO")+SUMIFS(df_extratos!I:I,df_extratos!F:F,Conciliacao!BG189,df_extratos!G:G,"CREDITO")</f>
        <v>0</v>
      </c>
      <c r="H189" s="9">
        <f>G189-SUM(B189:F189)</f>
        <v>0</v>
      </c>
      <c r="I189" s="4">
        <f>SUMIFS(df_blueme_sem_parcelamento!E:E,df_blueme_sem_parcelamento!H:H,Conciliacao!A189)*(-1)</f>
        <v>0</v>
      </c>
      <c r="J189" s="4">
        <f>SUMIFS(df_blueme_com_parcelamento!J:J,df_blueme_com_parcelamento!M:M,Conciliacao!A189)*(-1)</f>
        <v>0</v>
      </c>
      <c r="K189" s="4">
        <f>SUMIFS(df_mutuos!J:J,df_mutuos!B:B,Conciliacao!A189)*(-1)</f>
        <v>0</v>
      </c>
      <c r="L189" s="8">
        <f>SUMIFS(df_bloqueios_judiciais!E:E,df_bloqueios_judiciais!D:D,Conciliacao!A189,df_bloqueios_judiciais!E:E,"&lt;0")</f>
        <v>0</v>
      </c>
      <c r="M189" s="10">
        <f>SUMIFS(df_extratos!I:I,df_extratos!F:F,Conciliacao!BD189,df_extratos!G:G,"DEBITO")+SUMIFS(df_extratos!I:I,df_extratos!F:F,Conciliacao!A189,df_extratos!G:G,"DEBITO")+SUMIFS(df_extratos!I:I,df_extratos!F:F,Conciliacao!BE189,df_extratos!G:G,"DEBITO")+SUMIFS(df_extratos!I:I,df_extratos!F:F,Conciliacao!BF189,df_extratos!G:G,"DEBITO")+SUMIFS(df_extratos!I:I,df_extratos!F:F,Conciliacao!BG189,df_extratos!G:G,"DEBITO")</f>
        <v>0</v>
      </c>
      <c r="N189" s="11">
        <f t="shared" si="6"/>
        <v>0</v>
      </c>
      <c r="O189" s="25">
        <f>SUMIFS(df_ajustes_conciliaco!D:D,df_ajustes_conciliaco!C:C,Conciliacao!A189)</f>
        <v>0</v>
      </c>
      <c r="P189" s="22">
        <f t="shared" si="7"/>
        <v>0</v>
      </c>
      <c r="BD189" s="20">
        <v>45845.5</v>
      </c>
      <c r="BE189" s="20">
        <v>45845.125</v>
      </c>
      <c r="BF189" s="20">
        <v>45845.541666666657</v>
      </c>
      <c r="BG189" s="20">
        <v>45845.625</v>
      </c>
    </row>
    <row r="190" spans="1:59" x14ac:dyDescent="0.3">
      <c r="A190" s="5">
        <f t="shared" si="8"/>
        <v>45846</v>
      </c>
      <c r="B190" s="3">
        <f>-SUMIFS(df_extrato_zig!G:G,df_extrato_zig!E:E,Conciliacao!A190,df_extrato_zig!D:D,"Saque")-SUMIFS(df_extrato_zig!G:G,df_extrato_zig!E:E,Conciliacao!A190,df_extrato_zig!D:D,"Antecipação")</f>
        <v>0</v>
      </c>
      <c r="C190" s="3">
        <f>SUMIFS(df_extrato_zig!E:E,df_extrato_zig!L:L,Conciliacao!A190,df_extrato_zig!F:F,"DINHEIRO")</f>
        <v>0</v>
      </c>
      <c r="D190" s="3">
        <f>SUMIFS(view_parc_agrup!H:H,view_parc_agrup!G:G,Conciliacao!A190)</f>
        <v>0</v>
      </c>
      <c r="E190" s="3">
        <f>SUMIFS(df_mutuos!I:I,df_mutuos!B:B,Conciliacao!A190)</f>
        <v>0</v>
      </c>
      <c r="F190" s="6">
        <f>SUMIFS(df_bloqueios_judiciais!E:E,df_bloqueios_judiciais!D:D,Conciliacao!A190,df_bloqueios_judiciais!E:E,"&gt;0")</f>
        <v>0</v>
      </c>
      <c r="G190" s="7">
        <f>SUMIFS(df_extratos!I:I,df_extratos!F:F,Conciliacao!BD190,df_extratos!G:G,"CREDITO")+SUMIFS(df_extratos!I:I,df_extratos!F:F,Conciliacao!A190,df_extratos!G:G,"CREDITO")+SUMIFS(df_extratos!I:I,df_extratos!F:F,Conciliacao!BE190,df_extratos!G:G,"CREDITO")+SUMIFS(df_extratos!I:I,df_extratos!F:F,Conciliacao!BF190,df_extratos!G:G,"CREDITO")+SUMIFS(df_extratos!I:I,df_extratos!F:F,Conciliacao!BG190,df_extratos!G:G,"CREDITO")</f>
        <v>0</v>
      </c>
      <c r="H190" s="9">
        <f>G190-SUM(B190:F190)</f>
        <v>0</v>
      </c>
      <c r="I190" s="4">
        <f>SUMIFS(df_blueme_sem_parcelamento!E:E,df_blueme_sem_parcelamento!H:H,Conciliacao!A190)*(-1)</f>
        <v>0</v>
      </c>
      <c r="J190" s="4">
        <f>SUMIFS(df_blueme_com_parcelamento!J:J,df_blueme_com_parcelamento!M:M,Conciliacao!A190)*(-1)</f>
        <v>0</v>
      </c>
      <c r="K190" s="4">
        <f>SUMIFS(df_mutuos!J:J,df_mutuos!B:B,Conciliacao!A190)*(-1)</f>
        <v>0</v>
      </c>
      <c r="L190" s="8">
        <f>SUMIFS(df_bloqueios_judiciais!E:E,df_bloqueios_judiciais!D:D,Conciliacao!A190,df_bloqueios_judiciais!E:E,"&lt;0")</f>
        <v>0</v>
      </c>
      <c r="M190" s="10">
        <f>SUMIFS(df_extratos!I:I,df_extratos!F:F,Conciliacao!BD190,df_extratos!G:G,"DEBITO")+SUMIFS(df_extratos!I:I,df_extratos!F:F,Conciliacao!A190,df_extratos!G:G,"DEBITO")+SUMIFS(df_extratos!I:I,df_extratos!F:F,Conciliacao!BE190,df_extratos!G:G,"DEBITO")+SUMIFS(df_extratos!I:I,df_extratos!F:F,Conciliacao!BF190,df_extratos!G:G,"DEBITO")+SUMIFS(df_extratos!I:I,df_extratos!F:F,Conciliacao!BG190,df_extratos!G:G,"DEBITO")</f>
        <v>0</v>
      </c>
      <c r="N190" s="11">
        <f t="shared" si="6"/>
        <v>0</v>
      </c>
      <c r="O190" s="25">
        <f>SUMIFS(df_ajustes_conciliaco!D:D,df_ajustes_conciliaco!C:C,Conciliacao!A190)</f>
        <v>0</v>
      </c>
      <c r="P190" s="22">
        <f t="shared" si="7"/>
        <v>0</v>
      </c>
      <c r="BD190" s="20">
        <v>45846.5</v>
      </c>
      <c r="BE190" s="20">
        <v>45846.125</v>
      </c>
      <c r="BF190" s="20">
        <v>45846.541666666657</v>
      </c>
      <c r="BG190" s="20">
        <v>45846.625</v>
      </c>
    </row>
    <row r="191" spans="1:59" x14ac:dyDescent="0.3">
      <c r="A191" s="5">
        <f t="shared" si="8"/>
        <v>45847</v>
      </c>
      <c r="B191" s="3">
        <f>-SUMIFS(df_extrato_zig!G:G,df_extrato_zig!E:E,Conciliacao!A191,df_extrato_zig!D:D,"Saque")-SUMIFS(df_extrato_zig!G:G,df_extrato_zig!E:E,Conciliacao!A191,df_extrato_zig!D:D,"Antecipação")</f>
        <v>0</v>
      </c>
      <c r="C191" s="3">
        <f>SUMIFS(df_extrato_zig!E:E,df_extrato_zig!L:L,Conciliacao!A191,df_extrato_zig!F:F,"DINHEIRO")</f>
        <v>0</v>
      </c>
      <c r="D191" s="3">
        <f>SUMIFS(view_parc_agrup!H:H,view_parc_agrup!G:G,Conciliacao!A191)</f>
        <v>0</v>
      </c>
      <c r="E191" s="3">
        <f>SUMIFS(df_mutuos!I:I,df_mutuos!B:B,Conciliacao!A191)</f>
        <v>0</v>
      </c>
      <c r="F191" s="6">
        <f>SUMIFS(df_bloqueios_judiciais!E:E,df_bloqueios_judiciais!D:D,Conciliacao!A191,df_bloqueios_judiciais!E:E,"&gt;0")</f>
        <v>0</v>
      </c>
      <c r="G191" s="7">
        <f>SUMIFS(df_extratos!I:I,df_extratos!F:F,Conciliacao!BD191,df_extratos!G:G,"CREDITO")+SUMIFS(df_extratos!I:I,df_extratos!F:F,Conciliacao!A191,df_extratos!G:G,"CREDITO")+SUMIFS(df_extratos!I:I,df_extratos!F:F,Conciliacao!BE191,df_extratos!G:G,"CREDITO")+SUMIFS(df_extratos!I:I,df_extratos!F:F,Conciliacao!BF191,df_extratos!G:G,"CREDITO")+SUMIFS(df_extratos!I:I,df_extratos!F:F,Conciliacao!BG191,df_extratos!G:G,"CREDITO")</f>
        <v>0</v>
      </c>
      <c r="H191" s="9">
        <f>G191-SUM(B191:F191)</f>
        <v>0</v>
      </c>
      <c r="I191" s="4">
        <f>SUMIFS(df_blueme_sem_parcelamento!E:E,df_blueme_sem_parcelamento!H:H,Conciliacao!A191)*(-1)</f>
        <v>0</v>
      </c>
      <c r="J191" s="4">
        <f>SUMIFS(df_blueme_com_parcelamento!J:J,df_blueme_com_parcelamento!M:M,Conciliacao!A191)*(-1)</f>
        <v>0</v>
      </c>
      <c r="K191" s="4">
        <f>SUMIFS(df_mutuos!J:J,df_mutuos!B:B,Conciliacao!A191)*(-1)</f>
        <v>0</v>
      </c>
      <c r="L191" s="8">
        <f>SUMIFS(df_bloqueios_judiciais!E:E,df_bloqueios_judiciais!D:D,Conciliacao!A191,df_bloqueios_judiciais!E:E,"&lt;0")</f>
        <v>0</v>
      </c>
      <c r="M191" s="10">
        <f>SUMIFS(df_extratos!I:I,df_extratos!F:F,Conciliacao!BD191,df_extratos!G:G,"DEBITO")+SUMIFS(df_extratos!I:I,df_extratos!F:F,Conciliacao!A191,df_extratos!G:G,"DEBITO")+SUMIFS(df_extratos!I:I,df_extratos!F:F,Conciliacao!BE191,df_extratos!G:G,"DEBITO")+SUMIFS(df_extratos!I:I,df_extratos!F:F,Conciliacao!BF191,df_extratos!G:G,"DEBITO")+SUMIFS(df_extratos!I:I,df_extratos!F:F,Conciliacao!BG191,df_extratos!G:G,"DEBITO")</f>
        <v>0</v>
      </c>
      <c r="N191" s="11">
        <f t="shared" si="6"/>
        <v>0</v>
      </c>
      <c r="O191" s="25">
        <f>SUMIFS(df_ajustes_conciliaco!D:D,df_ajustes_conciliaco!C:C,Conciliacao!A191)</f>
        <v>0</v>
      </c>
      <c r="P191" s="22">
        <f t="shared" si="7"/>
        <v>0</v>
      </c>
      <c r="BD191" s="20">
        <v>45847.5</v>
      </c>
      <c r="BE191" s="20">
        <v>45847.125</v>
      </c>
      <c r="BF191" s="20">
        <v>45847.541666666657</v>
      </c>
      <c r="BG191" s="20">
        <v>45847.625</v>
      </c>
    </row>
    <row r="192" spans="1:59" x14ac:dyDescent="0.3">
      <c r="A192" s="5">
        <f t="shared" si="8"/>
        <v>45848</v>
      </c>
      <c r="B192" s="3">
        <f>-SUMIFS(df_extrato_zig!G:G,df_extrato_zig!E:E,Conciliacao!A192,df_extrato_zig!D:D,"Saque")-SUMIFS(df_extrato_zig!G:G,df_extrato_zig!E:E,Conciliacao!A192,df_extrato_zig!D:D,"Antecipação")</f>
        <v>0</v>
      </c>
      <c r="C192" s="3">
        <f>SUMIFS(df_extrato_zig!E:E,df_extrato_zig!L:L,Conciliacao!A192,df_extrato_zig!F:F,"DINHEIRO")</f>
        <v>0</v>
      </c>
      <c r="D192" s="3">
        <f>SUMIFS(view_parc_agrup!H:H,view_parc_agrup!G:G,Conciliacao!A192)</f>
        <v>0</v>
      </c>
      <c r="E192" s="3">
        <f>SUMIFS(df_mutuos!I:I,df_mutuos!B:B,Conciliacao!A192)</f>
        <v>0</v>
      </c>
      <c r="F192" s="6">
        <f>SUMIFS(df_bloqueios_judiciais!E:E,df_bloqueios_judiciais!D:D,Conciliacao!A192,df_bloqueios_judiciais!E:E,"&gt;0")</f>
        <v>0</v>
      </c>
      <c r="G192" s="7">
        <f>SUMIFS(df_extratos!I:I,df_extratos!F:F,Conciliacao!BD192,df_extratos!G:G,"CREDITO")+SUMIFS(df_extratos!I:I,df_extratos!F:F,Conciliacao!A192,df_extratos!G:G,"CREDITO")+SUMIFS(df_extratos!I:I,df_extratos!F:F,Conciliacao!BE192,df_extratos!G:G,"CREDITO")+SUMIFS(df_extratos!I:I,df_extratos!F:F,Conciliacao!BF192,df_extratos!G:G,"CREDITO")+SUMIFS(df_extratos!I:I,df_extratos!F:F,Conciliacao!BG192,df_extratos!G:G,"CREDITO")</f>
        <v>0</v>
      </c>
      <c r="H192" s="9">
        <f>G192-SUM(B192:F192)</f>
        <v>0</v>
      </c>
      <c r="I192" s="4">
        <f>SUMIFS(df_blueme_sem_parcelamento!E:E,df_blueme_sem_parcelamento!H:H,Conciliacao!A192)*(-1)</f>
        <v>0</v>
      </c>
      <c r="J192" s="4">
        <f>SUMIFS(df_blueme_com_parcelamento!J:J,df_blueme_com_parcelamento!M:M,Conciliacao!A192)*(-1)</f>
        <v>0</v>
      </c>
      <c r="K192" s="4">
        <f>SUMIFS(df_mutuos!J:J,df_mutuos!B:B,Conciliacao!A192)*(-1)</f>
        <v>0</v>
      </c>
      <c r="L192" s="8">
        <f>SUMIFS(df_bloqueios_judiciais!E:E,df_bloqueios_judiciais!D:D,Conciliacao!A192,df_bloqueios_judiciais!E:E,"&lt;0")</f>
        <v>0</v>
      </c>
      <c r="M192" s="10">
        <f>SUMIFS(df_extratos!I:I,df_extratos!F:F,Conciliacao!BD192,df_extratos!G:G,"DEBITO")+SUMIFS(df_extratos!I:I,df_extratos!F:F,Conciliacao!A192,df_extratos!G:G,"DEBITO")+SUMIFS(df_extratos!I:I,df_extratos!F:F,Conciliacao!BE192,df_extratos!G:G,"DEBITO")+SUMIFS(df_extratos!I:I,df_extratos!F:F,Conciliacao!BF192,df_extratos!G:G,"DEBITO")+SUMIFS(df_extratos!I:I,df_extratos!F:F,Conciliacao!BG192,df_extratos!G:G,"DEBITO")</f>
        <v>0</v>
      </c>
      <c r="N192" s="11">
        <f t="shared" si="6"/>
        <v>0</v>
      </c>
      <c r="O192" s="25">
        <f>SUMIFS(df_ajustes_conciliaco!D:D,df_ajustes_conciliaco!C:C,Conciliacao!A192)</f>
        <v>0</v>
      </c>
      <c r="P192" s="22">
        <f t="shared" si="7"/>
        <v>0</v>
      </c>
      <c r="BD192" s="20">
        <v>45848.5</v>
      </c>
      <c r="BE192" s="20">
        <v>45848.125</v>
      </c>
      <c r="BF192" s="20">
        <v>45848.541666666657</v>
      </c>
      <c r="BG192" s="20">
        <v>45848.625</v>
      </c>
    </row>
    <row r="193" spans="1:59" x14ac:dyDescent="0.3">
      <c r="A193" s="5">
        <f t="shared" si="8"/>
        <v>45849</v>
      </c>
      <c r="B193" s="3">
        <f>-SUMIFS(df_extrato_zig!G:G,df_extrato_zig!E:E,Conciliacao!A193,df_extrato_zig!D:D,"Saque")-SUMIFS(df_extrato_zig!G:G,df_extrato_zig!E:E,Conciliacao!A193,df_extrato_zig!D:D,"Antecipação")</f>
        <v>0</v>
      </c>
      <c r="C193" s="3">
        <f>SUMIFS(df_extrato_zig!E:E,df_extrato_zig!L:L,Conciliacao!A193,df_extrato_zig!F:F,"DINHEIRO")</f>
        <v>0</v>
      </c>
      <c r="D193" s="3">
        <f>SUMIFS(view_parc_agrup!H:H,view_parc_agrup!G:G,Conciliacao!A193)</f>
        <v>0</v>
      </c>
      <c r="E193" s="3">
        <f>SUMIFS(df_mutuos!I:I,df_mutuos!B:B,Conciliacao!A193)</f>
        <v>0</v>
      </c>
      <c r="F193" s="6">
        <f>SUMIFS(df_bloqueios_judiciais!E:E,df_bloqueios_judiciais!D:D,Conciliacao!A193,df_bloqueios_judiciais!E:E,"&gt;0")</f>
        <v>0</v>
      </c>
      <c r="G193" s="7">
        <f>SUMIFS(df_extratos!I:I,df_extratos!F:F,Conciliacao!BD193,df_extratos!G:G,"CREDITO")+SUMIFS(df_extratos!I:I,df_extratos!F:F,Conciliacao!A193,df_extratos!G:G,"CREDITO")+SUMIFS(df_extratos!I:I,df_extratos!F:F,Conciliacao!BE193,df_extratos!G:G,"CREDITO")+SUMIFS(df_extratos!I:I,df_extratos!F:F,Conciliacao!BF193,df_extratos!G:G,"CREDITO")+SUMIFS(df_extratos!I:I,df_extratos!F:F,Conciliacao!BG193,df_extratos!G:G,"CREDITO")</f>
        <v>0</v>
      </c>
      <c r="H193" s="9">
        <f>G193-SUM(B193:F193)</f>
        <v>0</v>
      </c>
      <c r="I193" s="4">
        <f>SUMIFS(df_blueme_sem_parcelamento!E:E,df_blueme_sem_parcelamento!H:H,Conciliacao!A193)*(-1)</f>
        <v>0</v>
      </c>
      <c r="J193" s="4">
        <f>SUMIFS(df_blueme_com_parcelamento!J:J,df_blueme_com_parcelamento!M:M,Conciliacao!A193)*(-1)</f>
        <v>0</v>
      </c>
      <c r="K193" s="4">
        <f>SUMIFS(df_mutuos!J:J,df_mutuos!B:B,Conciliacao!A193)*(-1)</f>
        <v>0</v>
      </c>
      <c r="L193" s="8">
        <f>SUMIFS(df_bloqueios_judiciais!E:E,df_bloqueios_judiciais!D:D,Conciliacao!A193,df_bloqueios_judiciais!E:E,"&lt;0")</f>
        <v>0</v>
      </c>
      <c r="M193" s="10">
        <f>SUMIFS(df_extratos!I:I,df_extratos!F:F,Conciliacao!BD193,df_extratos!G:G,"DEBITO")+SUMIFS(df_extratos!I:I,df_extratos!F:F,Conciliacao!A193,df_extratos!G:G,"DEBITO")+SUMIFS(df_extratos!I:I,df_extratos!F:F,Conciliacao!BE193,df_extratos!G:G,"DEBITO")+SUMIFS(df_extratos!I:I,df_extratos!F:F,Conciliacao!BF193,df_extratos!G:G,"DEBITO")+SUMIFS(df_extratos!I:I,df_extratos!F:F,Conciliacao!BG193,df_extratos!G:G,"DEBITO")</f>
        <v>0</v>
      </c>
      <c r="N193" s="11">
        <f t="shared" si="6"/>
        <v>0</v>
      </c>
      <c r="O193" s="25">
        <f>SUMIFS(df_ajustes_conciliaco!D:D,df_ajustes_conciliaco!C:C,Conciliacao!A193)</f>
        <v>0</v>
      </c>
      <c r="P193" s="22">
        <f t="shared" si="7"/>
        <v>0</v>
      </c>
      <c r="BD193" s="20">
        <v>45849.5</v>
      </c>
      <c r="BE193" s="20">
        <v>45849.125</v>
      </c>
      <c r="BF193" s="20">
        <v>45849.541666666657</v>
      </c>
      <c r="BG193" s="20">
        <v>45849.625</v>
      </c>
    </row>
    <row r="194" spans="1:59" x14ac:dyDescent="0.3">
      <c r="A194" s="5">
        <f t="shared" si="8"/>
        <v>45850</v>
      </c>
      <c r="B194" s="3">
        <f>-SUMIFS(df_extrato_zig!G:G,df_extrato_zig!E:E,Conciliacao!A194,df_extrato_zig!D:D,"Saque")-SUMIFS(df_extrato_zig!G:G,df_extrato_zig!E:E,Conciliacao!A194,df_extrato_zig!D:D,"Antecipação")</f>
        <v>0</v>
      </c>
      <c r="C194" s="3">
        <f>SUMIFS(df_extrato_zig!E:E,df_extrato_zig!L:L,Conciliacao!A194,df_extrato_zig!F:F,"DINHEIRO")</f>
        <v>0</v>
      </c>
      <c r="D194" s="3">
        <f>SUMIFS(view_parc_agrup!H:H,view_parc_agrup!G:G,Conciliacao!A194)</f>
        <v>0</v>
      </c>
      <c r="E194" s="3">
        <f>SUMIFS(df_mutuos!I:I,df_mutuos!B:B,Conciliacao!A194)</f>
        <v>0</v>
      </c>
      <c r="F194" s="6">
        <f>SUMIFS(df_bloqueios_judiciais!E:E,df_bloqueios_judiciais!D:D,Conciliacao!A194,df_bloqueios_judiciais!E:E,"&gt;0")</f>
        <v>0</v>
      </c>
      <c r="G194" s="7">
        <f>SUMIFS(df_extratos!I:I,df_extratos!F:F,Conciliacao!BD194,df_extratos!G:G,"CREDITO")+SUMIFS(df_extratos!I:I,df_extratos!F:F,Conciliacao!A194,df_extratos!G:G,"CREDITO")+SUMIFS(df_extratos!I:I,df_extratos!F:F,Conciliacao!BE194,df_extratos!G:G,"CREDITO")+SUMIFS(df_extratos!I:I,df_extratos!F:F,Conciliacao!BF194,df_extratos!G:G,"CREDITO")+SUMIFS(df_extratos!I:I,df_extratos!F:F,Conciliacao!BG194,df_extratos!G:G,"CREDITO")</f>
        <v>0</v>
      </c>
      <c r="H194" s="9">
        <f>G194-SUM(B194:F194)</f>
        <v>0</v>
      </c>
      <c r="I194" s="4">
        <f>SUMIFS(df_blueme_sem_parcelamento!E:E,df_blueme_sem_parcelamento!H:H,Conciliacao!A194)*(-1)</f>
        <v>0</v>
      </c>
      <c r="J194" s="4">
        <f>SUMIFS(df_blueme_com_parcelamento!J:J,df_blueme_com_parcelamento!M:M,Conciliacao!A194)*(-1)</f>
        <v>0</v>
      </c>
      <c r="K194" s="4">
        <f>SUMIFS(df_mutuos!J:J,df_mutuos!B:B,Conciliacao!A194)*(-1)</f>
        <v>0</v>
      </c>
      <c r="L194" s="8">
        <f>SUMIFS(df_bloqueios_judiciais!E:E,df_bloqueios_judiciais!D:D,Conciliacao!A194,df_bloqueios_judiciais!E:E,"&lt;0")</f>
        <v>0</v>
      </c>
      <c r="M194" s="10">
        <f>SUMIFS(df_extratos!I:I,df_extratos!F:F,Conciliacao!BD194,df_extratos!G:G,"DEBITO")+SUMIFS(df_extratos!I:I,df_extratos!F:F,Conciliacao!A194,df_extratos!G:G,"DEBITO")+SUMIFS(df_extratos!I:I,df_extratos!F:F,Conciliacao!BE194,df_extratos!G:G,"DEBITO")+SUMIFS(df_extratos!I:I,df_extratos!F:F,Conciliacao!BF194,df_extratos!G:G,"DEBITO")+SUMIFS(df_extratos!I:I,df_extratos!F:F,Conciliacao!BG194,df_extratos!G:G,"DEBITO")</f>
        <v>0</v>
      </c>
      <c r="N194" s="11">
        <f t="shared" ref="N194:N257" si="9">M194-SUM(I194:L194)</f>
        <v>0</v>
      </c>
      <c r="O194" s="25">
        <f>SUMIFS(df_ajustes_conciliaco!D:D,df_ajustes_conciliaco!C:C,Conciliacao!A194)</f>
        <v>0</v>
      </c>
      <c r="P194" s="22">
        <f t="shared" ref="P194:P257" si="10">N194+H194-O194</f>
        <v>0</v>
      </c>
      <c r="BD194" s="20">
        <v>45850.5</v>
      </c>
      <c r="BE194" s="20">
        <v>45850.125</v>
      </c>
      <c r="BF194" s="20">
        <v>45850.541666666657</v>
      </c>
      <c r="BG194" s="20">
        <v>45850.625</v>
      </c>
    </row>
    <row r="195" spans="1:59" x14ac:dyDescent="0.3">
      <c r="A195" s="5">
        <f t="shared" ref="A195:A213" si="11">A194+1</f>
        <v>45851</v>
      </c>
      <c r="B195" s="3">
        <f>-SUMIFS(df_extrato_zig!G:G,df_extrato_zig!E:E,Conciliacao!A195,df_extrato_zig!D:D,"Saque")-SUMIFS(df_extrato_zig!G:G,df_extrato_zig!E:E,Conciliacao!A195,df_extrato_zig!D:D,"Antecipação")</f>
        <v>0</v>
      </c>
      <c r="C195" s="3">
        <f>SUMIFS(df_extrato_zig!E:E,df_extrato_zig!L:L,Conciliacao!A195,df_extrato_zig!F:F,"DINHEIRO")</f>
        <v>0</v>
      </c>
      <c r="D195" s="3">
        <f>SUMIFS(view_parc_agrup!H:H,view_parc_agrup!G:G,Conciliacao!A195)</f>
        <v>0</v>
      </c>
      <c r="E195" s="3">
        <f>SUMIFS(df_mutuos!I:I,df_mutuos!B:B,Conciliacao!A195)</f>
        <v>0</v>
      </c>
      <c r="F195" s="6">
        <f>SUMIFS(df_bloqueios_judiciais!E:E,df_bloqueios_judiciais!D:D,Conciliacao!A195,df_bloqueios_judiciais!E:E,"&gt;0")</f>
        <v>0</v>
      </c>
      <c r="G195" s="7">
        <f>SUMIFS(df_extratos!I:I,df_extratos!F:F,Conciliacao!BD195,df_extratos!G:G,"CREDITO")+SUMIFS(df_extratos!I:I,df_extratos!F:F,Conciliacao!A195,df_extratos!G:G,"CREDITO")+SUMIFS(df_extratos!I:I,df_extratos!F:F,Conciliacao!BE195,df_extratos!G:G,"CREDITO")+SUMIFS(df_extratos!I:I,df_extratos!F:F,Conciliacao!BF195,df_extratos!G:G,"CREDITO")+SUMIFS(df_extratos!I:I,df_extratos!F:F,Conciliacao!BG195,df_extratos!G:G,"CREDITO")</f>
        <v>0</v>
      </c>
      <c r="H195" s="9">
        <f>G195-SUM(B195:F195)</f>
        <v>0</v>
      </c>
      <c r="I195" s="4">
        <f>SUMIFS(df_blueme_sem_parcelamento!E:E,df_blueme_sem_parcelamento!H:H,Conciliacao!A195)*(-1)</f>
        <v>0</v>
      </c>
      <c r="J195" s="4">
        <f>SUMIFS(df_blueme_com_parcelamento!J:J,df_blueme_com_parcelamento!M:M,Conciliacao!A195)*(-1)</f>
        <v>0</v>
      </c>
      <c r="K195" s="4">
        <f>SUMIFS(df_mutuos!J:J,df_mutuos!B:B,Conciliacao!A195)*(-1)</f>
        <v>0</v>
      </c>
      <c r="L195" s="8">
        <f>SUMIFS(df_bloqueios_judiciais!E:E,df_bloqueios_judiciais!D:D,Conciliacao!A195,df_bloqueios_judiciais!E:E,"&lt;0")</f>
        <v>0</v>
      </c>
      <c r="M195" s="10">
        <f>SUMIFS(df_extratos!I:I,df_extratos!F:F,Conciliacao!BD195,df_extratos!G:G,"DEBITO")+SUMIFS(df_extratos!I:I,df_extratos!F:F,Conciliacao!A195,df_extratos!G:G,"DEBITO")+SUMIFS(df_extratos!I:I,df_extratos!F:F,Conciliacao!BE195,df_extratos!G:G,"DEBITO")+SUMIFS(df_extratos!I:I,df_extratos!F:F,Conciliacao!BF195,df_extratos!G:G,"DEBITO")+SUMIFS(df_extratos!I:I,df_extratos!F:F,Conciliacao!BG195,df_extratos!G:G,"DEBITO")</f>
        <v>0</v>
      </c>
      <c r="N195" s="11">
        <f t="shared" si="9"/>
        <v>0</v>
      </c>
      <c r="O195" s="25">
        <f>SUMIFS(df_ajustes_conciliaco!D:D,df_ajustes_conciliaco!C:C,Conciliacao!A195)</f>
        <v>0</v>
      </c>
      <c r="P195" s="22">
        <f t="shared" si="10"/>
        <v>0</v>
      </c>
      <c r="BD195" s="20">
        <v>45851.5</v>
      </c>
      <c r="BE195" s="20">
        <v>45851.125</v>
      </c>
      <c r="BF195" s="20">
        <v>45851.541666666657</v>
      </c>
      <c r="BG195" s="20">
        <v>45851.625</v>
      </c>
    </row>
    <row r="196" spans="1:59" x14ac:dyDescent="0.3">
      <c r="A196" s="5">
        <f t="shared" si="11"/>
        <v>45852</v>
      </c>
      <c r="B196" s="3">
        <f>-SUMIFS(df_extrato_zig!G:G,df_extrato_zig!E:E,Conciliacao!A196,df_extrato_zig!D:D,"Saque")-SUMIFS(df_extrato_zig!G:G,df_extrato_zig!E:E,Conciliacao!A196,df_extrato_zig!D:D,"Antecipação")</f>
        <v>0</v>
      </c>
      <c r="C196" s="3">
        <f>SUMIFS(df_extrato_zig!E:E,df_extrato_zig!L:L,Conciliacao!A196,df_extrato_zig!F:F,"DINHEIRO")</f>
        <v>0</v>
      </c>
      <c r="D196" s="3">
        <f>SUMIFS(view_parc_agrup!H:H,view_parc_agrup!G:G,Conciliacao!A196)</f>
        <v>0</v>
      </c>
      <c r="E196" s="3">
        <f>SUMIFS(df_mutuos!I:I,df_mutuos!B:B,Conciliacao!A196)</f>
        <v>0</v>
      </c>
      <c r="F196" s="6">
        <f>SUMIFS(df_bloqueios_judiciais!E:E,df_bloqueios_judiciais!D:D,Conciliacao!A196,df_bloqueios_judiciais!E:E,"&gt;0")</f>
        <v>0</v>
      </c>
      <c r="G196" s="7">
        <f>SUMIFS(df_extratos!I:I,df_extratos!F:F,Conciliacao!BD196,df_extratos!G:G,"CREDITO")+SUMIFS(df_extratos!I:I,df_extratos!F:F,Conciliacao!A196,df_extratos!G:G,"CREDITO")+SUMIFS(df_extratos!I:I,df_extratos!F:F,Conciliacao!BE196,df_extratos!G:G,"CREDITO")+SUMIFS(df_extratos!I:I,df_extratos!F:F,Conciliacao!BF196,df_extratos!G:G,"CREDITO")+SUMIFS(df_extratos!I:I,df_extratos!F:F,Conciliacao!BG196,df_extratos!G:G,"CREDITO")</f>
        <v>0</v>
      </c>
      <c r="H196" s="9">
        <f>G196-SUM(B196:F196)</f>
        <v>0</v>
      </c>
      <c r="I196" s="4">
        <f>SUMIFS(df_blueme_sem_parcelamento!E:E,df_blueme_sem_parcelamento!H:H,Conciliacao!A196)*(-1)</f>
        <v>0</v>
      </c>
      <c r="J196" s="4">
        <f>SUMIFS(df_blueme_com_parcelamento!J:J,df_blueme_com_parcelamento!M:M,Conciliacao!A196)*(-1)</f>
        <v>0</v>
      </c>
      <c r="K196" s="4">
        <f>SUMIFS(df_mutuos!J:J,df_mutuos!B:B,Conciliacao!A196)*(-1)</f>
        <v>0</v>
      </c>
      <c r="L196" s="8">
        <f>SUMIFS(df_bloqueios_judiciais!E:E,df_bloqueios_judiciais!D:D,Conciliacao!A196,df_bloqueios_judiciais!E:E,"&lt;0")</f>
        <v>0</v>
      </c>
      <c r="M196" s="10">
        <f>SUMIFS(df_extratos!I:I,df_extratos!F:F,Conciliacao!BD196,df_extratos!G:G,"DEBITO")+SUMIFS(df_extratos!I:I,df_extratos!F:F,Conciliacao!A196,df_extratos!G:G,"DEBITO")+SUMIFS(df_extratos!I:I,df_extratos!F:F,Conciliacao!BE196,df_extratos!G:G,"DEBITO")+SUMIFS(df_extratos!I:I,df_extratos!F:F,Conciliacao!BF196,df_extratos!G:G,"DEBITO")+SUMIFS(df_extratos!I:I,df_extratos!F:F,Conciliacao!BG196,df_extratos!G:G,"DEBITO")</f>
        <v>0</v>
      </c>
      <c r="N196" s="11">
        <f t="shared" si="9"/>
        <v>0</v>
      </c>
      <c r="O196" s="25">
        <f>SUMIFS(df_ajustes_conciliaco!D:D,df_ajustes_conciliaco!C:C,Conciliacao!A196)</f>
        <v>0</v>
      </c>
      <c r="P196" s="22">
        <f t="shared" si="10"/>
        <v>0</v>
      </c>
      <c r="BD196" s="20">
        <v>45852.5</v>
      </c>
      <c r="BE196" s="20">
        <v>45852.125</v>
      </c>
      <c r="BF196" s="20">
        <v>45852.541666666657</v>
      </c>
      <c r="BG196" s="20">
        <v>45852.625</v>
      </c>
    </row>
    <row r="197" spans="1:59" x14ac:dyDescent="0.3">
      <c r="A197" s="5">
        <f t="shared" si="11"/>
        <v>45853</v>
      </c>
      <c r="B197" s="3">
        <f>-SUMIFS(df_extrato_zig!G:G,df_extrato_zig!E:E,Conciliacao!A197,df_extrato_zig!D:D,"Saque")-SUMIFS(df_extrato_zig!G:G,df_extrato_zig!E:E,Conciliacao!A197,df_extrato_zig!D:D,"Antecipação")</f>
        <v>0</v>
      </c>
      <c r="C197" s="3">
        <f>SUMIFS(df_extrato_zig!E:E,df_extrato_zig!L:L,Conciliacao!A197,df_extrato_zig!F:F,"DINHEIRO")</f>
        <v>0</v>
      </c>
      <c r="D197" s="3">
        <f>SUMIFS(view_parc_agrup!H:H,view_parc_agrup!G:G,Conciliacao!A197)</f>
        <v>0</v>
      </c>
      <c r="E197" s="3">
        <f>SUMIFS(df_mutuos!I:I,df_mutuos!B:B,Conciliacao!A197)</f>
        <v>0</v>
      </c>
      <c r="F197" s="6">
        <f>SUMIFS(df_bloqueios_judiciais!E:E,df_bloqueios_judiciais!D:D,Conciliacao!A197,df_bloqueios_judiciais!E:E,"&gt;0")</f>
        <v>0</v>
      </c>
      <c r="G197" s="7">
        <f>SUMIFS(df_extratos!I:I,df_extratos!F:F,Conciliacao!BD197,df_extratos!G:G,"CREDITO")+SUMIFS(df_extratos!I:I,df_extratos!F:F,Conciliacao!A197,df_extratos!G:G,"CREDITO")+SUMIFS(df_extratos!I:I,df_extratos!F:F,Conciliacao!BE197,df_extratos!G:G,"CREDITO")+SUMIFS(df_extratos!I:I,df_extratos!F:F,Conciliacao!BF197,df_extratos!G:G,"CREDITO")+SUMIFS(df_extratos!I:I,df_extratos!F:F,Conciliacao!BG197,df_extratos!G:G,"CREDITO")</f>
        <v>0</v>
      </c>
      <c r="H197" s="9">
        <f>G197-SUM(B197:F197)</f>
        <v>0</v>
      </c>
      <c r="I197" s="4">
        <f>SUMIFS(df_blueme_sem_parcelamento!E:E,df_blueme_sem_parcelamento!H:H,Conciliacao!A197)*(-1)</f>
        <v>0</v>
      </c>
      <c r="J197" s="4">
        <f>SUMIFS(df_blueme_com_parcelamento!J:J,df_blueme_com_parcelamento!M:M,Conciliacao!A197)*(-1)</f>
        <v>0</v>
      </c>
      <c r="K197" s="4">
        <f>SUMIFS(df_mutuos!J:J,df_mutuos!B:B,Conciliacao!A197)*(-1)</f>
        <v>0</v>
      </c>
      <c r="L197" s="8">
        <f>SUMIFS(df_bloqueios_judiciais!E:E,df_bloqueios_judiciais!D:D,Conciliacao!A197,df_bloqueios_judiciais!E:E,"&lt;0")</f>
        <v>0</v>
      </c>
      <c r="M197" s="10">
        <f>SUMIFS(df_extratos!I:I,df_extratos!F:F,Conciliacao!BD197,df_extratos!G:G,"DEBITO")+SUMIFS(df_extratos!I:I,df_extratos!F:F,Conciliacao!A197,df_extratos!G:G,"DEBITO")+SUMIFS(df_extratos!I:I,df_extratos!F:F,Conciliacao!BE197,df_extratos!G:G,"DEBITO")+SUMIFS(df_extratos!I:I,df_extratos!F:F,Conciliacao!BF197,df_extratos!G:G,"DEBITO")+SUMIFS(df_extratos!I:I,df_extratos!F:F,Conciliacao!BG197,df_extratos!G:G,"DEBITO")</f>
        <v>0</v>
      </c>
      <c r="N197" s="11">
        <f t="shared" si="9"/>
        <v>0</v>
      </c>
      <c r="O197" s="25">
        <f>SUMIFS(df_ajustes_conciliaco!D:D,df_ajustes_conciliaco!C:C,Conciliacao!A197)</f>
        <v>0</v>
      </c>
      <c r="P197" s="22">
        <f t="shared" si="10"/>
        <v>0</v>
      </c>
      <c r="BD197" s="20">
        <v>45853.5</v>
      </c>
      <c r="BE197" s="20">
        <v>45853.125</v>
      </c>
      <c r="BF197" s="20">
        <v>45853.541666666657</v>
      </c>
      <c r="BG197" s="20">
        <v>45853.625</v>
      </c>
    </row>
    <row r="198" spans="1:59" x14ac:dyDescent="0.3">
      <c r="A198" s="5">
        <f t="shared" si="11"/>
        <v>45854</v>
      </c>
      <c r="B198" s="3">
        <f>-SUMIFS(df_extrato_zig!G:G,df_extrato_zig!E:E,Conciliacao!A198,df_extrato_zig!D:D,"Saque")-SUMIFS(df_extrato_zig!G:G,df_extrato_zig!E:E,Conciliacao!A198,df_extrato_zig!D:D,"Antecipação")</f>
        <v>0</v>
      </c>
      <c r="C198" s="3">
        <f>SUMIFS(df_extrato_zig!E:E,df_extrato_zig!L:L,Conciliacao!A198,df_extrato_zig!F:F,"DINHEIRO")</f>
        <v>0</v>
      </c>
      <c r="D198" s="3">
        <f>SUMIFS(view_parc_agrup!H:H,view_parc_agrup!G:G,Conciliacao!A198)</f>
        <v>0</v>
      </c>
      <c r="E198" s="3">
        <f>SUMIFS(df_mutuos!I:I,df_mutuos!B:B,Conciliacao!A198)</f>
        <v>0</v>
      </c>
      <c r="F198" s="6">
        <f>SUMIFS(df_bloqueios_judiciais!E:E,df_bloqueios_judiciais!D:D,Conciliacao!A198,df_bloqueios_judiciais!E:E,"&gt;0")</f>
        <v>0</v>
      </c>
      <c r="G198" s="7">
        <f>SUMIFS(df_extratos!I:I,df_extratos!F:F,Conciliacao!BD198,df_extratos!G:G,"CREDITO")+SUMIFS(df_extratos!I:I,df_extratos!F:F,Conciliacao!A198,df_extratos!G:G,"CREDITO")+SUMIFS(df_extratos!I:I,df_extratos!F:F,Conciliacao!BE198,df_extratos!G:G,"CREDITO")+SUMIFS(df_extratos!I:I,df_extratos!F:F,Conciliacao!BF198,df_extratos!G:G,"CREDITO")+SUMIFS(df_extratos!I:I,df_extratos!F:F,Conciliacao!BG198,df_extratos!G:G,"CREDITO")</f>
        <v>0</v>
      </c>
      <c r="H198" s="9">
        <f>G198-SUM(B198:F198)</f>
        <v>0</v>
      </c>
      <c r="I198" s="4">
        <f>SUMIFS(df_blueme_sem_parcelamento!E:E,df_blueme_sem_parcelamento!H:H,Conciliacao!A198)*(-1)</f>
        <v>0</v>
      </c>
      <c r="J198" s="4">
        <f>SUMIFS(df_blueme_com_parcelamento!J:J,df_blueme_com_parcelamento!M:M,Conciliacao!A198)*(-1)</f>
        <v>0</v>
      </c>
      <c r="K198" s="4">
        <f>SUMIFS(df_mutuos!J:J,df_mutuos!B:B,Conciliacao!A198)*(-1)</f>
        <v>0</v>
      </c>
      <c r="L198" s="8">
        <f>SUMIFS(df_bloqueios_judiciais!E:E,df_bloqueios_judiciais!D:D,Conciliacao!A198,df_bloqueios_judiciais!E:E,"&lt;0")</f>
        <v>0</v>
      </c>
      <c r="M198" s="10">
        <f>SUMIFS(df_extratos!I:I,df_extratos!F:F,Conciliacao!BD198,df_extratos!G:G,"DEBITO")+SUMIFS(df_extratos!I:I,df_extratos!F:F,Conciliacao!A198,df_extratos!G:G,"DEBITO")+SUMIFS(df_extratos!I:I,df_extratos!F:F,Conciliacao!BE198,df_extratos!G:G,"DEBITO")+SUMIFS(df_extratos!I:I,df_extratos!F:F,Conciliacao!BF198,df_extratos!G:G,"DEBITO")+SUMIFS(df_extratos!I:I,df_extratos!F:F,Conciliacao!BG198,df_extratos!G:G,"DEBITO")</f>
        <v>0</v>
      </c>
      <c r="N198" s="11">
        <f t="shared" si="9"/>
        <v>0</v>
      </c>
      <c r="O198" s="25">
        <f>SUMIFS(df_ajustes_conciliaco!D:D,df_ajustes_conciliaco!C:C,Conciliacao!A198)</f>
        <v>0</v>
      </c>
      <c r="P198" s="22">
        <f t="shared" si="10"/>
        <v>0</v>
      </c>
      <c r="BD198" s="20">
        <v>45854.5</v>
      </c>
      <c r="BE198" s="20">
        <v>45854.125</v>
      </c>
      <c r="BF198" s="20">
        <v>45854.541666666657</v>
      </c>
      <c r="BG198" s="20">
        <v>45854.625</v>
      </c>
    </row>
    <row r="199" spans="1:59" x14ac:dyDescent="0.3">
      <c r="A199" s="5">
        <f t="shared" si="11"/>
        <v>45855</v>
      </c>
      <c r="B199" s="3">
        <f>-SUMIFS(df_extrato_zig!G:G,df_extrato_zig!E:E,Conciliacao!A199,df_extrato_zig!D:D,"Saque")-SUMIFS(df_extrato_zig!G:G,df_extrato_zig!E:E,Conciliacao!A199,df_extrato_zig!D:D,"Antecipação")</f>
        <v>0</v>
      </c>
      <c r="C199" s="3">
        <f>SUMIFS(df_extrato_zig!E:E,df_extrato_zig!L:L,Conciliacao!A199,df_extrato_zig!F:F,"DINHEIRO")</f>
        <v>0</v>
      </c>
      <c r="D199" s="3">
        <f>SUMIFS(view_parc_agrup!H:H,view_parc_agrup!G:G,Conciliacao!A199)</f>
        <v>0</v>
      </c>
      <c r="E199" s="3">
        <f>SUMIFS(df_mutuos!I:I,df_mutuos!B:B,Conciliacao!A199)</f>
        <v>0</v>
      </c>
      <c r="F199" s="6">
        <f>SUMIFS(df_bloqueios_judiciais!E:E,df_bloqueios_judiciais!D:D,Conciliacao!A199,df_bloqueios_judiciais!E:E,"&gt;0")</f>
        <v>0</v>
      </c>
      <c r="G199" s="7">
        <f>SUMIFS(df_extratos!I:I,df_extratos!F:F,Conciliacao!BD199,df_extratos!G:G,"CREDITO")+SUMIFS(df_extratos!I:I,df_extratos!F:F,Conciliacao!A199,df_extratos!G:G,"CREDITO")+SUMIFS(df_extratos!I:I,df_extratos!F:F,Conciliacao!BE199,df_extratos!G:G,"CREDITO")+SUMIFS(df_extratos!I:I,df_extratos!F:F,Conciliacao!BF199,df_extratos!G:G,"CREDITO")+SUMIFS(df_extratos!I:I,df_extratos!F:F,Conciliacao!BG199,df_extratos!G:G,"CREDITO")</f>
        <v>0</v>
      </c>
      <c r="H199" s="9">
        <f>G199-SUM(B199:F199)</f>
        <v>0</v>
      </c>
      <c r="I199" s="4">
        <f>SUMIFS(df_blueme_sem_parcelamento!E:E,df_blueme_sem_parcelamento!H:H,Conciliacao!A199)*(-1)</f>
        <v>0</v>
      </c>
      <c r="J199" s="4">
        <f>SUMIFS(df_blueme_com_parcelamento!J:J,df_blueme_com_parcelamento!M:M,Conciliacao!A199)*(-1)</f>
        <v>0</v>
      </c>
      <c r="K199" s="4">
        <f>SUMIFS(df_mutuos!J:J,df_mutuos!B:B,Conciliacao!A199)*(-1)</f>
        <v>0</v>
      </c>
      <c r="L199" s="8">
        <f>SUMIFS(df_bloqueios_judiciais!E:E,df_bloqueios_judiciais!D:D,Conciliacao!A199,df_bloqueios_judiciais!E:E,"&lt;0")</f>
        <v>0</v>
      </c>
      <c r="M199" s="10">
        <f>SUMIFS(df_extratos!I:I,df_extratos!F:F,Conciliacao!BD199,df_extratos!G:G,"DEBITO")+SUMIFS(df_extratos!I:I,df_extratos!F:F,Conciliacao!A199,df_extratos!G:G,"DEBITO")+SUMIFS(df_extratos!I:I,df_extratos!F:F,Conciliacao!BE199,df_extratos!G:G,"DEBITO")+SUMIFS(df_extratos!I:I,df_extratos!F:F,Conciliacao!BF199,df_extratos!G:G,"DEBITO")+SUMIFS(df_extratos!I:I,df_extratos!F:F,Conciliacao!BG199,df_extratos!G:G,"DEBITO")</f>
        <v>0</v>
      </c>
      <c r="N199" s="11">
        <f t="shared" si="9"/>
        <v>0</v>
      </c>
      <c r="O199" s="25">
        <f>SUMIFS(df_ajustes_conciliaco!D:D,df_ajustes_conciliaco!C:C,Conciliacao!A199)</f>
        <v>0</v>
      </c>
      <c r="P199" s="22">
        <f t="shared" si="10"/>
        <v>0</v>
      </c>
      <c r="BD199" s="20">
        <v>45855.5</v>
      </c>
      <c r="BE199" s="20">
        <v>45855.125</v>
      </c>
      <c r="BF199" s="20">
        <v>45855.541666666657</v>
      </c>
      <c r="BG199" s="20">
        <v>45855.625</v>
      </c>
    </row>
    <row r="200" spans="1:59" x14ac:dyDescent="0.3">
      <c r="A200" s="5">
        <f t="shared" si="11"/>
        <v>45856</v>
      </c>
      <c r="B200" s="3">
        <f>-SUMIFS(df_extrato_zig!G:G,df_extrato_zig!E:E,Conciliacao!A200,df_extrato_zig!D:D,"Saque")-SUMIFS(df_extrato_zig!G:G,df_extrato_zig!E:E,Conciliacao!A200,df_extrato_zig!D:D,"Antecipação")</f>
        <v>0</v>
      </c>
      <c r="C200" s="3">
        <f>SUMIFS(df_extrato_zig!E:E,df_extrato_zig!L:L,Conciliacao!A200,df_extrato_zig!F:F,"DINHEIRO")</f>
        <v>0</v>
      </c>
      <c r="D200" s="3">
        <f>SUMIFS(view_parc_agrup!H:H,view_parc_agrup!G:G,Conciliacao!A200)</f>
        <v>0</v>
      </c>
      <c r="E200" s="3">
        <f>SUMIFS(df_mutuos!I:I,df_mutuos!B:B,Conciliacao!A200)</f>
        <v>0</v>
      </c>
      <c r="F200" s="6">
        <f>SUMIFS(df_bloqueios_judiciais!E:E,df_bloqueios_judiciais!D:D,Conciliacao!A200,df_bloqueios_judiciais!E:E,"&gt;0")</f>
        <v>0</v>
      </c>
      <c r="G200" s="7">
        <f>SUMIFS(df_extratos!I:I,df_extratos!F:F,Conciliacao!BD200,df_extratos!G:G,"CREDITO")+SUMIFS(df_extratos!I:I,df_extratos!F:F,Conciliacao!A200,df_extratos!G:G,"CREDITO")+SUMIFS(df_extratos!I:I,df_extratos!F:F,Conciliacao!BE200,df_extratos!G:G,"CREDITO")+SUMIFS(df_extratos!I:I,df_extratos!F:F,Conciliacao!BF200,df_extratos!G:G,"CREDITO")+SUMIFS(df_extratos!I:I,df_extratos!F:F,Conciliacao!BG200,df_extratos!G:G,"CREDITO")</f>
        <v>0</v>
      </c>
      <c r="H200" s="9">
        <f>G200-SUM(B200:F200)</f>
        <v>0</v>
      </c>
      <c r="I200" s="4">
        <f>SUMIFS(df_blueme_sem_parcelamento!E:E,df_blueme_sem_parcelamento!H:H,Conciliacao!A200)*(-1)</f>
        <v>0</v>
      </c>
      <c r="J200" s="4">
        <f>SUMIFS(df_blueme_com_parcelamento!J:J,df_blueme_com_parcelamento!M:M,Conciliacao!A200)*(-1)</f>
        <v>0</v>
      </c>
      <c r="K200" s="4">
        <f>SUMIFS(df_mutuos!J:J,df_mutuos!B:B,Conciliacao!A200)*(-1)</f>
        <v>0</v>
      </c>
      <c r="L200" s="8">
        <f>SUMIFS(df_bloqueios_judiciais!E:E,df_bloqueios_judiciais!D:D,Conciliacao!A200,df_bloqueios_judiciais!E:E,"&lt;0")</f>
        <v>0</v>
      </c>
      <c r="M200" s="10">
        <f>SUMIFS(df_extratos!I:I,df_extratos!F:F,Conciliacao!BD200,df_extratos!G:G,"DEBITO")+SUMIFS(df_extratos!I:I,df_extratos!F:F,Conciliacao!A200,df_extratos!G:G,"DEBITO")+SUMIFS(df_extratos!I:I,df_extratos!F:F,Conciliacao!BE200,df_extratos!G:G,"DEBITO")+SUMIFS(df_extratos!I:I,df_extratos!F:F,Conciliacao!BF200,df_extratos!G:G,"DEBITO")+SUMIFS(df_extratos!I:I,df_extratos!F:F,Conciliacao!BG200,df_extratos!G:G,"DEBITO")</f>
        <v>0</v>
      </c>
      <c r="N200" s="11">
        <f t="shared" si="9"/>
        <v>0</v>
      </c>
      <c r="O200" s="25">
        <f>SUMIFS(df_ajustes_conciliaco!D:D,df_ajustes_conciliaco!C:C,Conciliacao!A200)</f>
        <v>0</v>
      </c>
      <c r="P200" s="22">
        <f t="shared" si="10"/>
        <v>0</v>
      </c>
      <c r="BD200" s="20">
        <v>45856.5</v>
      </c>
      <c r="BE200" s="20">
        <v>45856.125</v>
      </c>
      <c r="BF200" s="20">
        <v>45856.541666666657</v>
      </c>
      <c r="BG200" s="20">
        <v>45856.625</v>
      </c>
    </row>
    <row r="201" spans="1:59" x14ac:dyDescent="0.3">
      <c r="A201" s="5">
        <f t="shared" si="11"/>
        <v>45857</v>
      </c>
      <c r="B201" s="3">
        <f>-SUMIFS(df_extrato_zig!G:G,df_extrato_zig!E:E,Conciliacao!A201,df_extrato_zig!D:D,"Saque")-SUMIFS(df_extrato_zig!G:G,df_extrato_zig!E:E,Conciliacao!A201,df_extrato_zig!D:D,"Antecipação")</f>
        <v>0</v>
      </c>
      <c r="C201" s="3">
        <f>SUMIFS(df_extrato_zig!E:E,df_extrato_zig!L:L,Conciliacao!A201,df_extrato_zig!F:F,"DINHEIRO")</f>
        <v>0</v>
      </c>
      <c r="D201" s="3">
        <f>SUMIFS(view_parc_agrup!H:H,view_parc_agrup!G:G,Conciliacao!A201)</f>
        <v>0</v>
      </c>
      <c r="E201" s="3">
        <f>SUMIFS(df_mutuos!I:I,df_mutuos!B:B,Conciliacao!A201)</f>
        <v>0</v>
      </c>
      <c r="F201" s="6">
        <f>SUMIFS(df_bloqueios_judiciais!E:E,df_bloqueios_judiciais!D:D,Conciliacao!A201,df_bloqueios_judiciais!E:E,"&gt;0")</f>
        <v>0</v>
      </c>
      <c r="G201" s="7">
        <f>SUMIFS(df_extratos!I:I,df_extratos!F:F,Conciliacao!BD201,df_extratos!G:G,"CREDITO")+SUMIFS(df_extratos!I:I,df_extratos!F:F,Conciliacao!A201,df_extratos!G:G,"CREDITO")+SUMIFS(df_extratos!I:I,df_extratos!F:F,Conciliacao!BE201,df_extratos!G:G,"CREDITO")+SUMIFS(df_extratos!I:I,df_extratos!F:F,Conciliacao!BF201,df_extratos!G:G,"CREDITO")+SUMIFS(df_extratos!I:I,df_extratos!F:F,Conciliacao!BG201,df_extratos!G:G,"CREDITO")</f>
        <v>0</v>
      </c>
      <c r="H201" s="9">
        <f>G201-SUM(B201:F201)</f>
        <v>0</v>
      </c>
      <c r="I201" s="4">
        <f>SUMIFS(df_blueme_sem_parcelamento!E:E,df_blueme_sem_parcelamento!H:H,Conciliacao!A201)*(-1)</f>
        <v>0</v>
      </c>
      <c r="J201" s="4">
        <f>SUMIFS(df_blueme_com_parcelamento!J:J,df_blueme_com_parcelamento!M:M,Conciliacao!A201)*(-1)</f>
        <v>0</v>
      </c>
      <c r="K201" s="4">
        <f>SUMIFS(df_mutuos!J:J,df_mutuos!B:B,Conciliacao!A201)*(-1)</f>
        <v>0</v>
      </c>
      <c r="L201" s="8">
        <f>SUMIFS(df_bloqueios_judiciais!E:E,df_bloqueios_judiciais!D:D,Conciliacao!A201,df_bloqueios_judiciais!E:E,"&lt;0")</f>
        <v>0</v>
      </c>
      <c r="M201" s="10">
        <f>SUMIFS(df_extratos!I:I,df_extratos!F:F,Conciliacao!BD201,df_extratos!G:G,"DEBITO")+SUMIFS(df_extratos!I:I,df_extratos!F:F,Conciliacao!A201,df_extratos!G:G,"DEBITO")+SUMIFS(df_extratos!I:I,df_extratos!F:F,Conciliacao!BE201,df_extratos!G:G,"DEBITO")+SUMIFS(df_extratos!I:I,df_extratos!F:F,Conciliacao!BF201,df_extratos!G:G,"DEBITO")+SUMIFS(df_extratos!I:I,df_extratos!F:F,Conciliacao!BG201,df_extratos!G:G,"DEBITO")</f>
        <v>0</v>
      </c>
      <c r="N201" s="11">
        <f t="shared" si="9"/>
        <v>0</v>
      </c>
      <c r="O201" s="25">
        <f>SUMIFS(df_ajustes_conciliaco!D:D,df_ajustes_conciliaco!C:C,Conciliacao!A201)</f>
        <v>0</v>
      </c>
      <c r="P201" s="22">
        <f t="shared" si="10"/>
        <v>0</v>
      </c>
      <c r="BD201" s="20">
        <v>45857.5</v>
      </c>
      <c r="BE201" s="20">
        <v>45857.125</v>
      </c>
      <c r="BF201" s="20">
        <v>45857.541666666657</v>
      </c>
      <c r="BG201" s="20">
        <v>45857.625</v>
      </c>
    </row>
    <row r="202" spans="1:59" x14ac:dyDescent="0.3">
      <c r="A202" s="5">
        <f t="shared" si="11"/>
        <v>45858</v>
      </c>
      <c r="B202" s="3">
        <f>-SUMIFS(df_extrato_zig!G:G,df_extrato_zig!E:E,Conciliacao!A202,df_extrato_zig!D:D,"Saque")-SUMIFS(df_extrato_zig!G:G,df_extrato_zig!E:E,Conciliacao!A202,df_extrato_zig!D:D,"Antecipação")</f>
        <v>0</v>
      </c>
      <c r="C202" s="3">
        <f>SUMIFS(df_extrato_zig!E:E,df_extrato_zig!L:L,Conciliacao!A202,df_extrato_zig!F:F,"DINHEIRO")</f>
        <v>0</v>
      </c>
      <c r="D202" s="3">
        <f>SUMIFS(view_parc_agrup!H:H,view_parc_agrup!G:G,Conciliacao!A202)</f>
        <v>0</v>
      </c>
      <c r="E202" s="3">
        <f>SUMIFS(df_mutuos!I:I,df_mutuos!B:B,Conciliacao!A202)</f>
        <v>0</v>
      </c>
      <c r="F202" s="6">
        <f>SUMIFS(df_bloqueios_judiciais!E:E,df_bloqueios_judiciais!D:D,Conciliacao!A202,df_bloqueios_judiciais!E:E,"&gt;0")</f>
        <v>0</v>
      </c>
      <c r="G202" s="7">
        <f>SUMIFS(df_extratos!I:I,df_extratos!F:F,Conciliacao!BD202,df_extratos!G:G,"CREDITO")+SUMIFS(df_extratos!I:I,df_extratos!F:F,Conciliacao!A202,df_extratos!G:G,"CREDITO")+SUMIFS(df_extratos!I:I,df_extratos!F:F,Conciliacao!BE202,df_extratos!G:G,"CREDITO")+SUMIFS(df_extratos!I:I,df_extratos!F:F,Conciliacao!BF202,df_extratos!G:G,"CREDITO")+SUMIFS(df_extratos!I:I,df_extratos!F:F,Conciliacao!BG202,df_extratos!G:G,"CREDITO")</f>
        <v>0</v>
      </c>
      <c r="H202" s="9">
        <f>G202-SUM(B202:F202)</f>
        <v>0</v>
      </c>
      <c r="I202" s="4">
        <f>SUMIFS(df_blueme_sem_parcelamento!E:E,df_blueme_sem_parcelamento!H:H,Conciliacao!A202)*(-1)</f>
        <v>0</v>
      </c>
      <c r="J202" s="4">
        <f>SUMIFS(df_blueme_com_parcelamento!J:J,df_blueme_com_parcelamento!M:M,Conciliacao!A202)*(-1)</f>
        <v>0</v>
      </c>
      <c r="K202" s="4">
        <f>SUMIFS(df_mutuos!J:J,df_mutuos!B:B,Conciliacao!A202)*(-1)</f>
        <v>0</v>
      </c>
      <c r="L202" s="8">
        <f>SUMIFS(df_bloqueios_judiciais!E:E,df_bloqueios_judiciais!D:D,Conciliacao!A202,df_bloqueios_judiciais!E:E,"&lt;0")</f>
        <v>0</v>
      </c>
      <c r="M202" s="10">
        <f>SUMIFS(df_extratos!I:I,df_extratos!F:F,Conciliacao!BD202,df_extratos!G:G,"DEBITO")+SUMIFS(df_extratos!I:I,df_extratos!F:F,Conciliacao!A202,df_extratos!G:G,"DEBITO")+SUMIFS(df_extratos!I:I,df_extratos!F:F,Conciliacao!BE202,df_extratos!G:G,"DEBITO")+SUMIFS(df_extratos!I:I,df_extratos!F:F,Conciliacao!BF202,df_extratos!G:G,"DEBITO")+SUMIFS(df_extratos!I:I,df_extratos!F:F,Conciliacao!BG202,df_extratos!G:G,"DEBITO")</f>
        <v>0</v>
      </c>
      <c r="N202" s="11">
        <f t="shared" si="9"/>
        <v>0</v>
      </c>
      <c r="O202" s="25">
        <f>SUMIFS(df_ajustes_conciliaco!D:D,df_ajustes_conciliaco!C:C,Conciliacao!A202)</f>
        <v>0</v>
      </c>
      <c r="P202" s="22">
        <f t="shared" si="10"/>
        <v>0</v>
      </c>
      <c r="BD202" s="20">
        <v>45858.5</v>
      </c>
      <c r="BE202" s="20">
        <v>45858.125</v>
      </c>
      <c r="BF202" s="20">
        <v>45858.541666666657</v>
      </c>
      <c r="BG202" s="20">
        <v>45858.625</v>
      </c>
    </row>
    <row r="203" spans="1:59" x14ac:dyDescent="0.3">
      <c r="A203" s="5">
        <f t="shared" si="11"/>
        <v>45859</v>
      </c>
      <c r="B203" s="3">
        <f>-SUMIFS(df_extrato_zig!G:G,df_extrato_zig!E:E,Conciliacao!A203,df_extrato_zig!D:D,"Saque")-SUMIFS(df_extrato_zig!G:G,df_extrato_zig!E:E,Conciliacao!A203,df_extrato_zig!D:D,"Antecipação")</f>
        <v>0</v>
      </c>
      <c r="C203" s="3">
        <f>SUMIFS(df_extrato_zig!E:E,df_extrato_zig!L:L,Conciliacao!A203,df_extrato_zig!F:F,"DINHEIRO")</f>
        <v>0</v>
      </c>
      <c r="D203" s="3">
        <f>SUMIFS(view_parc_agrup!H:H,view_parc_agrup!G:G,Conciliacao!A203)</f>
        <v>0</v>
      </c>
      <c r="E203" s="3">
        <f>SUMIFS(df_mutuos!I:I,df_mutuos!B:B,Conciliacao!A203)</f>
        <v>0</v>
      </c>
      <c r="F203" s="6">
        <f>SUMIFS(df_bloqueios_judiciais!E:E,df_bloqueios_judiciais!D:D,Conciliacao!A203,df_bloqueios_judiciais!E:E,"&gt;0")</f>
        <v>0</v>
      </c>
      <c r="G203" s="7">
        <f>SUMIFS(df_extratos!I:I,df_extratos!F:F,Conciliacao!BD203,df_extratos!G:G,"CREDITO")+SUMIFS(df_extratos!I:I,df_extratos!F:F,Conciliacao!A203,df_extratos!G:G,"CREDITO")+SUMIFS(df_extratos!I:I,df_extratos!F:F,Conciliacao!BE203,df_extratos!G:G,"CREDITO")+SUMIFS(df_extratos!I:I,df_extratos!F:F,Conciliacao!BF203,df_extratos!G:G,"CREDITO")+SUMIFS(df_extratos!I:I,df_extratos!F:F,Conciliacao!BG203,df_extratos!G:G,"CREDITO")</f>
        <v>0</v>
      </c>
      <c r="H203" s="9">
        <f>G203-SUM(B203:F203)</f>
        <v>0</v>
      </c>
      <c r="I203" s="4">
        <f>SUMIFS(df_blueme_sem_parcelamento!E:E,df_blueme_sem_parcelamento!H:H,Conciliacao!A203)*(-1)</f>
        <v>0</v>
      </c>
      <c r="J203" s="4">
        <f>SUMIFS(df_blueme_com_parcelamento!J:J,df_blueme_com_parcelamento!M:M,Conciliacao!A203)*(-1)</f>
        <v>0</v>
      </c>
      <c r="K203" s="4">
        <f>SUMIFS(df_mutuos!J:J,df_mutuos!B:B,Conciliacao!A203)*(-1)</f>
        <v>0</v>
      </c>
      <c r="L203" s="8">
        <f>SUMIFS(df_bloqueios_judiciais!E:E,df_bloqueios_judiciais!D:D,Conciliacao!A203,df_bloqueios_judiciais!E:E,"&lt;0")</f>
        <v>0</v>
      </c>
      <c r="M203" s="10">
        <f>SUMIFS(df_extratos!I:I,df_extratos!F:F,Conciliacao!BD203,df_extratos!G:G,"DEBITO")+SUMIFS(df_extratos!I:I,df_extratos!F:F,Conciliacao!A203,df_extratos!G:G,"DEBITO")+SUMIFS(df_extratos!I:I,df_extratos!F:F,Conciliacao!BE203,df_extratos!G:G,"DEBITO")+SUMIFS(df_extratos!I:I,df_extratos!F:F,Conciliacao!BF203,df_extratos!G:G,"DEBITO")+SUMIFS(df_extratos!I:I,df_extratos!F:F,Conciliacao!BG203,df_extratos!G:G,"DEBITO")</f>
        <v>0</v>
      </c>
      <c r="N203" s="11">
        <f t="shared" si="9"/>
        <v>0</v>
      </c>
      <c r="O203" s="25">
        <f>SUMIFS(df_ajustes_conciliaco!D:D,df_ajustes_conciliaco!C:C,Conciliacao!A203)</f>
        <v>0</v>
      </c>
      <c r="P203" s="22">
        <f t="shared" si="10"/>
        <v>0</v>
      </c>
      <c r="BD203" s="20">
        <v>45859.5</v>
      </c>
      <c r="BE203" s="20">
        <v>45859.125</v>
      </c>
      <c r="BF203" s="20">
        <v>45859.541666666657</v>
      </c>
      <c r="BG203" s="20">
        <v>45859.625</v>
      </c>
    </row>
    <row r="204" spans="1:59" x14ac:dyDescent="0.3">
      <c r="A204" s="5">
        <f t="shared" si="11"/>
        <v>45860</v>
      </c>
      <c r="B204" s="3">
        <f>-SUMIFS(df_extrato_zig!G:G,df_extrato_zig!E:E,Conciliacao!A204,df_extrato_zig!D:D,"Saque")-SUMIFS(df_extrato_zig!G:G,df_extrato_zig!E:E,Conciliacao!A204,df_extrato_zig!D:D,"Antecipação")</f>
        <v>0</v>
      </c>
      <c r="C204" s="3">
        <f>SUMIFS(df_extrato_zig!E:E,df_extrato_zig!L:L,Conciliacao!A204,df_extrato_zig!F:F,"DINHEIRO")</f>
        <v>0</v>
      </c>
      <c r="D204" s="3">
        <f>SUMIFS(view_parc_agrup!H:H,view_parc_agrup!G:G,Conciliacao!A204)</f>
        <v>0</v>
      </c>
      <c r="E204" s="3">
        <f>SUMIFS(df_mutuos!I:I,df_mutuos!B:B,Conciliacao!A204)</f>
        <v>0</v>
      </c>
      <c r="F204" s="6">
        <f>SUMIFS(df_bloqueios_judiciais!E:E,df_bloqueios_judiciais!D:D,Conciliacao!A204,df_bloqueios_judiciais!E:E,"&gt;0")</f>
        <v>0</v>
      </c>
      <c r="G204" s="7">
        <f>SUMIFS(df_extratos!I:I,df_extratos!F:F,Conciliacao!BD204,df_extratos!G:G,"CREDITO")+SUMIFS(df_extratos!I:I,df_extratos!F:F,Conciliacao!A204,df_extratos!G:G,"CREDITO")+SUMIFS(df_extratos!I:I,df_extratos!F:F,Conciliacao!BE204,df_extratos!G:G,"CREDITO")+SUMIFS(df_extratos!I:I,df_extratos!F:F,Conciliacao!BF204,df_extratos!G:G,"CREDITO")+SUMIFS(df_extratos!I:I,df_extratos!F:F,Conciliacao!BG204,df_extratos!G:G,"CREDITO")</f>
        <v>0</v>
      </c>
      <c r="H204" s="9">
        <f>G204-SUM(B204:F204)</f>
        <v>0</v>
      </c>
      <c r="I204" s="4">
        <f>SUMIFS(df_blueme_sem_parcelamento!E:E,df_blueme_sem_parcelamento!H:H,Conciliacao!A204)*(-1)</f>
        <v>0</v>
      </c>
      <c r="J204" s="4">
        <f>SUMIFS(df_blueme_com_parcelamento!J:J,df_blueme_com_parcelamento!M:M,Conciliacao!A204)*(-1)</f>
        <v>0</v>
      </c>
      <c r="K204" s="4">
        <f>SUMIFS(df_mutuos!J:J,df_mutuos!B:B,Conciliacao!A204)*(-1)</f>
        <v>0</v>
      </c>
      <c r="L204" s="8">
        <f>SUMIFS(df_bloqueios_judiciais!E:E,df_bloqueios_judiciais!D:D,Conciliacao!A204,df_bloqueios_judiciais!E:E,"&lt;0")</f>
        <v>0</v>
      </c>
      <c r="M204" s="10">
        <f>SUMIFS(df_extratos!I:I,df_extratos!F:F,Conciliacao!BD204,df_extratos!G:G,"DEBITO")+SUMIFS(df_extratos!I:I,df_extratos!F:F,Conciliacao!A204,df_extratos!G:G,"DEBITO")+SUMIFS(df_extratos!I:I,df_extratos!F:F,Conciliacao!BE204,df_extratos!G:G,"DEBITO")+SUMIFS(df_extratos!I:I,df_extratos!F:F,Conciliacao!BF204,df_extratos!G:G,"DEBITO")+SUMIFS(df_extratos!I:I,df_extratos!F:F,Conciliacao!BG204,df_extratos!G:G,"DEBITO")</f>
        <v>0</v>
      </c>
      <c r="N204" s="11">
        <f t="shared" si="9"/>
        <v>0</v>
      </c>
      <c r="O204" s="25">
        <f>SUMIFS(df_ajustes_conciliaco!D:D,df_ajustes_conciliaco!C:C,Conciliacao!A204)</f>
        <v>0</v>
      </c>
      <c r="P204" s="22">
        <f t="shared" si="10"/>
        <v>0</v>
      </c>
      <c r="BD204" s="20">
        <v>45860.5</v>
      </c>
      <c r="BE204" s="20">
        <v>45860.125</v>
      </c>
      <c r="BF204" s="20">
        <v>45860.541666666657</v>
      </c>
      <c r="BG204" s="20">
        <v>45860.625</v>
      </c>
    </row>
    <row r="205" spans="1:59" x14ac:dyDescent="0.3">
      <c r="A205" s="5">
        <f t="shared" si="11"/>
        <v>45861</v>
      </c>
      <c r="B205" s="3">
        <f>-SUMIFS(df_extrato_zig!G:G,df_extrato_zig!E:E,Conciliacao!A205,df_extrato_zig!D:D,"Saque")-SUMIFS(df_extrato_zig!G:G,df_extrato_zig!E:E,Conciliacao!A205,df_extrato_zig!D:D,"Antecipação")</f>
        <v>0</v>
      </c>
      <c r="C205" s="3">
        <f>SUMIFS(df_extrato_zig!E:E,df_extrato_zig!L:L,Conciliacao!A205,df_extrato_zig!F:F,"DINHEIRO")</f>
        <v>0</v>
      </c>
      <c r="D205" s="3">
        <f>SUMIFS(view_parc_agrup!H:H,view_parc_agrup!G:G,Conciliacao!A205)</f>
        <v>0</v>
      </c>
      <c r="E205" s="3">
        <f>SUMIFS(df_mutuos!I:I,df_mutuos!B:B,Conciliacao!A205)</f>
        <v>0</v>
      </c>
      <c r="F205" s="6">
        <f>SUMIFS(df_bloqueios_judiciais!E:E,df_bloqueios_judiciais!D:D,Conciliacao!A205,df_bloqueios_judiciais!E:E,"&gt;0")</f>
        <v>0</v>
      </c>
      <c r="G205" s="7">
        <f>SUMIFS(df_extratos!I:I,df_extratos!F:F,Conciliacao!BD205,df_extratos!G:G,"CREDITO")+SUMIFS(df_extratos!I:I,df_extratos!F:F,Conciliacao!A205,df_extratos!G:G,"CREDITO")+SUMIFS(df_extratos!I:I,df_extratos!F:F,Conciliacao!BE205,df_extratos!G:G,"CREDITO")+SUMIFS(df_extratos!I:I,df_extratos!F:F,Conciliacao!BF205,df_extratos!G:G,"CREDITO")+SUMIFS(df_extratos!I:I,df_extratos!F:F,Conciliacao!BG205,df_extratos!G:G,"CREDITO")</f>
        <v>0</v>
      </c>
      <c r="H205" s="9">
        <f>G205-SUM(B205:F205)</f>
        <v>0</v>
      </c>
      <c r="I205" s="4">
        <f>SUMIFS(df_blueme_sem_parcelamento!E:E,df_blueme_sem_parcelamento!H:H,Conciliacao!A205)*(-1)</f>
        <v>0</v>
      </c>
      <c r="J205" s="4">
        <f>SUMIFS(df_blueme_com_parcelamento!J:J,df_blueme_com_parcelamento!M:M,Conciliacao!A205)*(-1)</f>
        <v>0</v>
      </c>
      <c r="K205" s="4">
        <f>SUMIFS(df_mutuos!J:J,df_mutuos!B:B,Conciliacao!A205)*(-1)</f>
        <v>0</v>
      </c>
      <c r="L205" s="8">
        <f>SUMIFS(df_bloqueios_judiciais!E:E,df_bloqueios_judiciais!D:D,Conciliacao!A205,df_bloqueios_judiciais!E:E,"&lt;0")</f>
        <v>0</v>
      </c>
      <c r="M205" s="10">
        <f>SUMIFS(df_extratos!I:I,df_extratos!F:F,Conciliacao!BD205,df_extratos!G:G,"DEBITO")+SUMIFS(df_extratos!I:I,df_extratos!F:F,Conciliacao!A205,df_extratos!G:G,"DEBITO")+SUMIFS(df_extratos!I:I,df_extratos!F:F,Conciliacao!BE205,df_extratos!G:G,"DEBITO")+SUMIFS(df_extratos!I:I,df_extratos!F:F,Conciliacao!BF205,df_extratos!G:G,"DEBITO")+SUMIFS(df_extratos!I:I,df_extratos!F:F,Conciliacao!BG205,df_extratos!G:G,"DEBITO")</f>
        <v>0</v>
      </c>
      <c r="N205" s="11">
        <f t="shared" si="9"/>
        <v>0</v>
      </c>
      <c r="O205" s="25">
        <f>SUMIFS(df_ajustes_conciliaco!D:D,df_ajustes_conciliaco!C:C,Conciliacao!A205)</f>
        <v>0</v>
      </c>
      <c r="P205" s="22">
        <f t="shared" si="10"/>
        <v>0</v>
      </c>
      <c r="BD205" s="20">
        <v>45861.5</v>
      </c>
      <c r="BE205" s="20">
        <v>45861.125</v>
      </c>
      <c r="BF205" s="20">
        <v>45861.541666666657</v>
      </c>
      <c r="BG205" s="20">
        <v>45861.625</v>
      </c>
    </row>
    <row r="206" spans="1:59" x14ac:dyDescent="0.3">
      <c r="A206" s="5">
        <f t="shared" si="11"/>
        <v>45862</v>
      </c>
      <c r="B206" s="3">
        <f>-SUMIFS(df_extrato_zig!G:G,df_extrato_zig!E:E,Conciliacao!A206,df_extrato_zig!D:D,"Saque")-SUMIFS(df_extrato_zig!G:G,df_extrato_zig!E:E,Conciliacao!A206,df_extrato_zig!D:D,"Antecipação")</f>
        <v>0</v>
      </c>
      <c r="C206" s="3">
        <f>SUMIFS(df_extrato_zig!E:E,df_extrato_zig!L:L,Conciliacao!A206,df_extrato_zig!F:F,"DINHEIRO")</f>
        <v>0</v>
      </c>
      <c r="D206" s="3">
        <f>SUMIFS(view_parc_agrup!H:H,view_parc_agrup!G:G,Conciliacao!A206)</f>
        <v>0</v>
      </c>
      <c r="E206" s="3">
        <f>SUMIFS(df_mutuos!I:I,df_mutuos!B:B,Conciliacao!A206)</f>
        <v>0</v>
      </c>
      <c r="F206" s="6">
        <f>SUMIFS(df_bloqueios_judiciais!E:E,df_bloqueios_judiciais!D:D,Conciliacao!A206,df_bloqueios_judiciais!E:E,"&gt;0")</f>
        <v>0</v>
      </c>
      <c r="G206" s="7">
        <f>SUMIFS(df_extratos!I:I,df_extratos!F:F,Conciliacao!BD206,df_extratos!G:G,"CREDITO")+SUMIFS(df_extratos!I:I,df_extratos!F:F,Conciliacao!A206,df_extratos!G:G,"CREDITO")+SUMIFS(df_extratos!I:I,df_extratos!F:F,Conciliacao!BE206,df_extratos!G:G,"CREDITO")+SUMIFS(df_extratos!I:I,df_extratos!F:F,Conciliacao!BF206,df_extratos!G:G,"CREDITO")+SUMIFS(df_extratos!I:I,df_extratos!F:F,Conciliacao!BG206,df_extratos!G:G,"CREDITO")</f>
        <v>0</v>
      </c>
      <c r="H206" s="9">
        <f>G206-SUM(B206:F206)</f>
        <v>0</v>
      </c>
      <c r="I206" s="4">
        <f>SUMIFS(df_blueme_sem_parcelamento!E:E,df_blueme_sem_parcelamento!H:H,Conciliacao!A206)*(-1)</f>
        <v>0</v>
      </c>
      <c r="J206" s="4">
        <f>SUMIFS(df_blueme_com_parcelamento!J:J,df_blueme_com_parcelamento!M:M,Conciliacao!A206)*(-1)</f>
        <v>0</v>
      </c>
      <c r="K206" s="4">
        <f>SUMIFS(df_mutuos!J:J,df_mutuos!B:B,Conciliacao!A206)*(-1)</f>
        <v>0</v>
      </c>
      <c r="L206" s="8">
        <f>SUMIFS(df_bloqueios_judiciais!E:E,df_bloqueios_judiciais!D:D,Conciliacao!A206,df_bloqueios_judiciais!E:E,"&lt;0")</f>
        <v>0</v>
      </c>
      <c r="M206" s="10">
        <f>SUMIFS(df_extratos!I:I,df_extratos!F:F,Conciliacao!BD206,df_extratos!G:G,"DEBITO")+SUMIFS(df_extratos!I:I,df_extratos!F:F,Conciliacao!A206,df_extratos!G:G,"DEBITO")+SUMIFS(df_extratos!I:I,df_extratos!F:F,Conciliacao!BE206,df_extratos!G:G,"DEBITO")+SUMIFS(df_extratos!I:I,df_extratos!F:F,Conciliacao!BF206,df_extratos!G:G,"DEBITO")+SUMIFS(df_extratos!I:I,df_extratos!F:F,Conciliacao!BG206,df_extratos!G:G,"DEBITO")</f>
        <v>0</v>
      </c>
      <c r="N206" s="11">
        <f t="shared" si="9"/>
        <v>0</v>
      </c>
      <c r="O206" s="25">
        <f>SUMIFS(df_ajustes_conciliaco!D:D,df_ajustes_conciliaco!C:C,Conciliacao!A206)</f>
        <v>0</v>
      </c>
      <c r="P206" s="22">
        <f t="shared" si="10"/>
        <v>0</v>
      </c>
      <c r="BD206" s="20">
        <v>45862.5</v>
      </c>
      <c r="BE206" s="20">
        <v>45862.125</v>
      </c>
      <c r="BF206" s="20">
        <v>45862.541666666657</v>
      </c>
      <c r="BG206" s="20">
        <v>45862.625</v>
      </c>
    </row>
    <row r="207" spans="1:59" x14ac:dyDescent="0.3">
      <c r="A207" s="5">
        <f t="shared" si="11"/>
        <v>45863</v>
      </c>
      <c r="B207" s="3">
        <f>-SUMIFS(df_extrato_zig!G:G,df_extrato_zig!E:E,Conciliacao!A207,df_extrato_zig!D:D,"Saque")-SUMIFS(df_extrato_zig!G:G,df_extrato_zig!E:E,Conciliacao!A207,df_extrato_zig!D:D,"Antecipação")</f>
        <v>0</v>
      </c>
      <c r="C207" s="3">
        <f>SUMIFS(df_extrato_zig!E:E,df_extrato_zig!L:L,Conciliacao!A207,df_extrato_zig!F:F,"DINHEIRO")</f>
        <v>0</v>
      </c>
      <c r="D207" s="3">
        <f>SUMIFS(view_parc_agrup!H:H,view_parc_agrup!G:G,Conciliacao!A207)</f>
        <v>0</v>
      </c>
      <c r="E207" s="3">
        <f>SUMIFS(df_mutuos!I:I,df_mutuos!B:B,Conciliacao!A207)</f>
        <v>0</v>
      </c>
      <c r="F207" s="6">
        <f>SUMIFS(df_bloqueios_judiciais!E:E,df_bloqueios_judiciais!D:D,Conciliacao!A207,df_bloqueios_judiciais!E:E,"&gt;0")</f>
        <v>0</v>
      </c>
      <c r="G207" s="7">
        <f>SUMIFS(df_extratos!I:I,df_extratos!F:F,Conciliacao!BD207,df_extratos!G:G,"CREDITO")+SUMIFS(df_extratos!I:I,df_extratos!F:F,Conciliacao!A207,df_extratos!G:G,"CREDITO")+SUMIFS(df_extratos!I:I,df_extratos!F:F,Conciliacao!BE207,df_extratos!G:G,"CREDITO")+SUMIFS(df_extratos!I:I,df_extratos!F:F,Conciliacao!BF207,df_extratos!G:G,"CREDITO")+SUMIFS(df_extratos!I:I,df_extratos!F:F,Conciliacao!BG207,df_extratos!G:G,"CREDITO")</f>
        <v>0</v>
      </c>
      <c r="H207" s="9">
        <f>G207-SUM(B207:F207)</f>
        <v>0</v>
      </c>
      <c r="I207" s="4">
        <f>SUMIFS(df_blueme_sem_parcelamento!E:E,df_blueme_sem_parcelamento!H:H,Conciliacao!A207)*(-1)</f>
        <v>0</v>
      </c>
      <c r="J207" s="4">
        <f>SUMIFS(df_blueme_com_parcelamento!J:J,df_blueme_com_parcelamento!M:M,Conciliacao!A207)*(-1)</f>
        <v>0</v>
      </c>
      <c r="K207" s="4">
        <f>SUMIFS(df_mutuos!J:J,df_mutuos!B:B,Conciliacao!A207)*(-1)</f>
        <v>0</v>
      </c>
      <c r="L207" s="8">
        <f>SUMIFS(df_bloqueios_judiciais!E:E,df_bloqueios_judiciais!D:D,Conciliacao!A207,df_bloqueios_judiciais!E:E,"&lt;0")</f>
        <v>0</v>
      </c>
      <c r="M207" s="10">
        <f>SUMIFS(df_extratos!I:I,df_extratos!F:F,Conciliacao!BD207,df_extratos!G:G,"DEBITO")+SUMIFS(df_extratos!I:I,df_extratos!F:F,Conciliacao!A207,df_extratos!G:G,"DEBITO")+SUMIFS(df_extratos!I:I,df_extratos!F:F,Conciliacao!BE207,df_extratos!G:G,"DEBITO")+SUMIFS(df_extratos!I:I,df_extratos!F:F,Conciliacao!BF207,df_extratos!G:G,"DEBITO")+SUMIFS(df_extratos!I:I,df_extratos!F:F,Conciliacao!BG207,df_extratos!G:G,"DEBITO")</f>
        <v>0</v>
      </c>
      <c r="N207" s="11">
        <f t="shared" si="9"/>
        <v>0</v>
      </c>
      <c r="O207" s="25">
        <f>SUMIFS(df_ajustes_conciliaco!D:D,df_ajustes_conciliaco!C:C,Conciliacao!A207)</f>
        <v>0</v>
      </c>
      <c r="P207" s="22">
        <f t="shared" si="10"/>
        <v>0</v>
      </c>
      <c r="BD207" s="20">
        <v>45863.5</v>
      </c>
      <c r="BE207" s="20">
        <v>45863.125</v>
      </c>
      <c r="BF207" s="20">
        <v>45863.541666666657</v>
      </c>
      <c r="BG207" s="20">
        <v>45863.625</v>
      </c>
    </row>
    <row r="208" spans="1:59" x14ac:dyDescent="0.3">
      <c r="A208" s="5">
        <f t="shared" si="11"/>
        <v>45864</v>
      </c>
      <c r="B208" s="3">
        <f>-SUMIFS(df_extrato_zig!G:G,df_extrato_zig!E:E,Conciliacao!A208,df_extrato_zig!D:D,"Saque")-SUMIFS(df_extrato_zig!G:G,df_extrato_zig!E:E,Conciliacao!A208,df_extrato_zig!D:D,"Antecipação")</f>
        <v>0</v>
      </c>
      <c r="C208" s="3">
        <f>SUMIFS(df_extrato_zig!E:E,df_extrato_zig!L:L,Conciliacao!A208,df_extrato_zig!F:F,"DINHEIRO")</f>
        <v>0</v>
      </c>
      <c r="D208" s="3">
        <f>SUMIFS(view_parc_agrup!H:H,view_parc_agrup!G:G,Conciliacao!A208)</f>
        <v>0</v>
      </c>
      <c r="E208" s="3">
        <f>SUMIFS(df_mutuos!I:I,df_mutuos!B:B,Conciliacao!A208)</f>
        <v>0</v>
      </c>
      <c r="F208" s="6">
        <f>SUMIFS(df_bloqueios_judiciais!E:E,df_bloqueios_judiciais!D:D,Conciliacao!A208,df_bloqueios_judiciais!E:E,"&gt;0")</f>
        <v>0</v>
      </c>
      <c r="G208" s="7">
        <f>SUMIFS(df_extratos!I:I,df_extratos!F:F,Conciliacao!BD208,df_extratos!G:G,"CREDITO")+SUMIFS(df_extratos!I:I,df_extratos!F:F,Conciliacao!A208,df_extratos!G:G,"CREDITO")+SUMIFS(df_extratos!I:I,df_extratos!F:F,Conciliacao!BE208,df_extratos!G:G,"CREDITO")+SUMIFS(df_extratos!I:I,df_extratos!F:F,Conciliacao!BF208,df_extratos!G:G,"CREDITO")+SUMIFS(df_extratos!I:I,df_extratos!F:F,Conciliacao!BG208,df_extratos!G:G,"CREDITO")</f>
        <v>0</v>
      </c>
      <c r="H208" s="9">
        <f>G208-SUM(B208:F208)</f>
        <v>0</v>
      </c>
      <c r="I208" s="4">
        <f>SUMIFS(df_blueme_sem_parcelamento!E:E,df_blueme_sem_parcelamento!H:H,Conciliacao!A208)*(-1)</f>
        <v>0</v>
      </c>
      <c r="J208" s="4">
        <f>SUMIFS(df_blueme_com_parcelamento!J:J,df_blueme_com_parcelamento!M:M,Conciliacao!A208)*(-1)</f>
        <v>0</v>
      </c>
      <c r="K208" s="4">
        <f>SUMIFS(df_mutuos!J:J,df_mutuos!B:B,Conciliacao!A208)*(-1)</f>
        <v>0</v>
      </c>
      <c r="L208" s="8">
        <f>SUMIFS(df_bloqueios_judiciais!E:E,df_bloqueios_judiciais!D:D,Conciliacao!A208,df_bloqueios_judiciais!E:E,"&lt;0")</f>
        <v>0</v>
      </c>
      <c r="M208" s="10">
        <f>SUMIFS(df_extratos!I:I,df_extratos!F:F,Conciliacao!BD208,df_extratos!G:G,"DEBITO")+SUMIFS(df_extratos!I:I,df_extratos!F:F,Conciliacao!A208,df_extratos!G:G,"DEBITO")+SUMIFS(df_extratos!I:I,df_extratos!F:F,Conciliacao!BE208,df_extratos!G:G,"DEBITO")+SUMIFS(df_extratos!I:I,df_extratos!F:F,Conciliacao!BF208,df_extratos!G:G,"DEBITO")+SUMIFS(df_extratos!I:I,df_extratos!F:F,Conciliacao!BG208,df_extratos!G:G,"DEBITO")</f>
        <v>0</v>
      </c>
      <c r="N208" s="11">
        <f t="shared" si="9"/>
        <v>0</v>
      </c>
      <c r="O208" s="25">
        <f>SUMIFS(df_ajustes_conciliaco!D:D,df_ajustes_conciliaco!C:C,Conciliacao!A208)</f>
        <v>0</v>
      </c>
      <c r="P208" s="22">
        <f t="shared" si="10"/>
        <v>0</v>
      </c>
      <c r="BD208" s="20">
        <v>45864.5</v>
      </c>
      <c r="BE208" s="20">
        <v>45864.125</v>
      </c>
      <c r="BF208" s="20">
        <v>45864.541666666657</v>
      </c>
      <c r="BG208" s="20">
        <v>45864.625</v>
      </c>
    </row>
    <row r="209" spans="1:59" x14ac:dyDescent="0.3">
      <c r="A209" s="5">
        <f t="shared" si="11"/>
        <v>45865</v>
      </c>
      <c r="B209" s="3">
        <f>-SUMIFS(df_extrato_zig!G:G,df_extrato_zig!E:E,Conciliacao!A209,df_extrato_zig!D:D,"Saque")-SUMIFS(df_extrato_zig!G:G,df_extrato_zig!E:E,Conciliacao!A209,df_extrato_zig!D:D,"Antecipação")</f>
        <v>0</v>
      </c>
      <c r="C209" s="3">
        <f>SUMIFS(df_extrato_zig!E:E,df_extrato_zig!L:L,Conciliacao!A209,df_extrato_zig!F:F,"DINHEIRO")</f>
        <v>0</v>
      </c>
      <c r="D209" s="3">
        <f>SUMIFS(view_parc_agrup!H:H,view_parc_agrup!G:G,Conciliacao!A209)</f>
        <v>0</v>
      </c>
      <c r="E209" s="3">
        <f>SUMIFS(df_mutuos!I:I,df_mutuos!B:B,Conciliacao!A209)</f>
        <v>0</v>
      </c>
      <c r="F209" s="6">
        <f>SUMIFS(df_bloqueios_judiciais!E:E,df_bloqueios_judiciais!D:D,Conciliacao!A209,df_bloqueios_judiciais!E:E,"&gt;0")</f>
        <v>0</v>
      </c>
      <c r="G209" s="7">
        <f>SUMIFS(df_extratos!I:I,df_extratos!F:F,Conciliacao!BD209,df_extratos!G:G,"CREDITO")+SUMIFS(df_extratos!I:I,df_extratos!F:F,Conciliacao!A209,df_extratos!G:G,"CREDITO")+SUMIFS(df_extratos!I:I,df_extratos!F:F,Conciliacao!BE209,df_extratos!G:G,"CREDITO")+SUMIFS(df_extratos!I:I,df_extratos!F:F,Conciliacao!BF209,df_extratos!G:G,"CREDITO")+SUMIFS(df_extratos!I:I,df_extratos!F:F,Conciliacao!BG209,df_extratos!G:G,"CREDITO")</f>
        <v>0</v>
      </c>
      <c r="H209" s="9">
        <f>G209-SUM(B209:F209)</f>
        <v>0</v>
      </c>
      <c r="I209" s="4">
        <f>SUMIFS(df_blueme_sem_parcelamento!E:E,df_blueme_sem_parcelamento!H:H,Conciliacao!A209)*(-1)</f>
        <v>0</v>
      </c>
      <c r="J209" s="4">
        <f>SUMIFS(df_blueme_com_parcelamento!J:J,df_blueme_com_parcelamento!M:M,Conciliacao!A209)*(-1)</f>
        <v>0</v>
      </c>
      <c r="K209" s="4">
        <f>SUMIFS(df_mutuos!J:J,df_mutuos!B:B,Conciliacao!A209)*(-1)</f>
        <v>0</v>
      </c>
      <c r="L209" s="8">
        <f>SUMIFS(df_bloqueios_judiciais!E:E,df_bloqueios_judiciais!D:D,Conciliacao!A209,df_bloqueios_judiciais!E:E,"&lt;0")</f>
        <v>0</v>
      </c>
      <c r="M209" s="10">
        <f>SUMIFS(df_extratos!I:I,df_extratos!F:F,Conciliacao!BD209,df_extratos!G:G,"DEBITO")+SUMIFS(df_extratos!I:I,df_extratos!F:F,Conciliacao!A209,df_extratos!G:G,"DEBITO")+SUMIFS(df_extratos!I:I,df_extratos!F:F,Conciliacao!BE209,df_extratos!G:G,"DEBITO")+SUMIFS(df_extratos!I:I,df_extratos!F:F,Conciliacao!BF209,df_extratos!G:G,"DEBITO")+SUMIFS(df_extratos!I:I,df_extratos!F:F,Conciliacao!BG209,df_extratos!G:G,"DEBITO")</f>
        <v>0</v>
      </c>
      <c r="N209" s="11">
        <f t="shared" si="9"/>
        <v>0</v>
      </c>
      <c r="O209" s="25">
        <f>SUMIFS(df_ajustes_conciliaco!D:D,df_ajustes_conciliaco!C:C,Conciliacao!A209)</f>
        <v>0</v>
      </c>
      <c r="P209" s="22">
        <f t="shared" si="10"/>
        <v>0</v>
      </c>
      <c r="BD209" s="20">
        <v>45865.5</v>
      </c>
      <c r="BE209" s="20">
        <v>45865.125</v>
      </c>
      <c r="BF209" s="20">
        <v>45865.541666666657</v>
      </c>
      <c r="BG209" s="20">
        <v>45865.625</v>
      </c>
    </row>
    <row r="210" spans="1:59" x14ac:dyDescent="0.3">
      <c r="A210" s="5">
        <f t="shared" si="11"/>
        <v>45866</v>
      </c>
      <c r="B210" s="3">
        <f>-SUMIFS(df_extrato_zig!G:G,df_extrato_zig!E:E,Conciliacao!A210,df_extrato_zig!D:D,"Saque")-SUMIFS(df_extrato_zig!G:G,df_extrato_zig!E:E,Conciliacao!A210,df_extrato_zig!D:D,"Antecipação")</f>
        <v>0</v>
      </c>
      <c r="C210" s="3">
        <f>SUMIFS(df_extrato_zig!E:E,df_extrato_zig!L:L,Conciliacao!A210,df_extrato_zig!F:F,"DINHEIRO")</f>
        <v>0</v>
      </c>
      <c r="D210" s="3">
        <f>SUMIFS(view_parc_agrup!H:H,view_parc_agrup!G:G,Conciliacao!A210)</f>
        <v>0</v>
      </c>
      <c r="E210" s="3">
        <f>SUMIFS(df_mutuos!I:I,df_mutuos!B:B,Conciliacao!A210)</f>
        <v>0</v>
      </c>
      <c r="F210" s="6">
        <f>SUMIFS(df_bloqueios_judiciais!E:E,df_bloqueios_judiciais!D:D,Conciliacao!A210,df_bloqueios_judiciais!E:E,"&gt;0")</f>
        <v>0</v>
      </c>
      <c r="G210" s="7">
        <f>SUMIFS(df_extratos!I:I,df_extratos!F:F,Conciliacao!BD210,df_extratos!G:G,"CREDITO")+SUMIFS(df_extratos!I:I,df_extratos!F:F,Conciliacao!A210,df_extratos!G:G,"CREDITO")+SUMIFS(df_extratos!I:I,df_extratos!F:F,Conciliacao!BE210,df_extratos!G:G,"CREDITO")+SUMIFS(df_extratos!I:I,df_extratos!F:F,Conciliacao!BF210,df_extratos!G:G,"CREDITO")+SUMIFS(df_extratos!I:I,df_extratos!F:F,Conciliacao!BG210,df_extratos!G:G,"CREDITO")</f>
        <v>0</v>
      </c>
      <c r="H210" s="9">
        <f>G210-SUM(B210:F210)</f>
        <v>0</v>
      </c>
      <c r="I210" s="4">
        <f>SUMIFS(df_blueme_sem_parcelamento!E:E,df_blueme_sem_parcelamento!H:H,Conciliacao!A210)*(-1)</f>
        <v>0</v>
      </c>
      <c r="J210" s="4">
        <f>SUMIFS(df_blueme_com_parcelamento!J:J,df_blueme_com_parcelamento!M:M,Conciliacao!A210)*(-1)</f>
        <v>0</v>
      </c>
      <c r="K210" s="4">
        <f>SUMIFS(df_mutuos!J:J,df_mutuos!B:B,Conciliacao!A210)*(-1)</f>
        <v>0</v>
      </c>
      <c r="L210" s="8">
        <f>SUMIFS(df_bloqueios_judiciais!E:E,df_bloqueios_judiciais!D:D,Conciliacao!A210,df_bloqueios_judiciais!E:E,"&lt;0")</f>
        <v>0</v>
      </c>
      <c r="M210" s="10">
        <f>SUMIFS(df_extratos!I:I,df_extratos!F:F,Conciliacao!BD210,df_extratos!G:G,"DEBITO")+SUMIFS(df_extratos!I:I,df_extratos!F:F,Conciliacao!A210,df_extratos!G:G,"DEBITO")+SUMIFS(df_extratos!I:I,df_extratos!F:F,Conciliacao!BE210,df_extratos!G:G,"DEBITO")+SUMIFS(df_extratos!I:I,df_extratos!F:F,Conciliacao!BF210,df_extratos!G:G,"DEBITO")+SUMIFS(df_extratos!I:I,df_extratos!F:F,Conciliacao!BG210,df_extratos!G:G,"DEBITO")</f>
        <v>0</v>
      </c>
      <c r="N210" s="11">
        <f t="shared" si="9"/>
        <v>0</v>
      </c>
      <c r="O210" s="25">
        <f>SUMIFS(df_ajustes_conciliaco!D:D,df_ajustes_conciliaco!C:C,Conciliacao!A210)</f>
        <v>0</v>
      </c>
      <c r="P210" s="22">
        <f t="shared" si="10"/>
        <v>0</v>
      </c>
      <c r="BD210" s="20">
        <v>45866.5</v>
      </c>
      <c r="BE210" s="20">
        <v>45866.125</v>
      </c>
      <c r="BF210" s="20">
        <v>45866.541666666657</v>
      </c>
      <c r="BG210" s="20">
        <v>45866.625</v>
      </c>
    </row>
    <row r="211" spans="1:59" x14ac:dyDescent="0.3">
      <c r="A211" s="5">
        <f t="shared" si="11"/>
        <v>45867</v>
      </c>
      <c r="B211" s="3">
        <f>-SUMIFS(df_extrato_zig!G:G,df_extrato_zig!E:E,Conciliacao!A211,df_extrato_zig!D:D,"Saque")-SUMIFS(df_extrato_zig!G:G,df_extrato_zig!E:E,Conciliacao!A211,df_extrato_zig!D:D,"Antecipação")</f>
        <v>0</v>
      </c>
      <c r="C211" s="3">
        <f>SUMIFS(df_extrato_zig!E:E,df_extrato_zig!L:L,Conciliacao!A211,df_extrato_zig!F:F,"DINHEIRO")</f>
        <v>0</v>
      </c>
      <c r="D211" s="3">
        <f>SUMIFS(view_parc_agrup!H:H,view_parc_agrup!G:G,Conciliacao!A211)</f>
        <v>0</v>
      </c>
      <c r="E211" s="3">
        <f>SUMIFS(df_mutuos!I:I,df_mutuos!B:B,Conciliacao!A211)</f>
        <v>0</v>
      </c>
      <c r="F211" s="6">
        <f>SUMIFS(df_bloqueios_judiciais!E:E,df_bloqueios_judiciais!D:D,Conciliacao!A211,df_bloqueios_judiciais!E:E,"&gt;0")</f>
        <v>0</v>
      </c>
      <c r="G211" s="7">
        <f>SUMIFS(df_extratos!I:I,df_extratos!F:F,Conciliacao!BD211,df_extratos!G:G,"CREDITO")+SUMIFS(df_extratos!I:I,df_extratos!F:F,Conciliacao!A211,df_extratos!G:G,"CREDITO")+SUMIFS(df_extratos!I:I,df_extratos!F:F,Conciliacao!BE211,df_extratos!G:G,"CREDITO")+SUMIFS(df_extratos!I:I,df_extratos!F:F,Conciliacao!BF211,df_extratos!G:G,"CREDITO")+SUMIFS(df_extratos!I:I,df_extratos!F:F,Conciliacao!BG211,df_extratos!G:G,"CREDITO")</f>
        <v>0</v>
      </c>
      <c r="H211" s="9">
        <f>G211-SUM(B211:F211)</f>
        <v>0</v>
      </c>
      <c r="I211" s="4">
        <f>SUMIFS(df_blueme_sem_parcelamento!E:E,df_blueme_sem_parcelamento!H:H,Conciliacao!A211)*(-1)</f>
        <v>0</v>
      </c>
      <c r="J211" s="4">
        <f>SUMIFS(df_blueme_com_parcelamento!J:J,df_blueme_com_parcelamento!M:M,Conciliacao!A211)*(-1)</f>
        <v>0</v>
      </c>
      <c r="K211" s="4">
        <f>SUMIFS(df_mutuos!J:J,df_mutuos!B:B,Conciliacao!A211)*(-1)</f>
        <v>0</v>
      </c>
      <c r="L211" s="8">
        <f>SUMIFS(df_bloqueios_judiciais!E:E,df_bloqueios_judiciais!D:D,Conciliacao!A211,df_bloqueios_judiciais!E:E,"&lt;0")</f>
        <v>0</v>
      </c>
      <c r="M211" s="10">
        <f>SUMIFS(df_extratos!I:I,df_extratos!F:F,Conciliacao!BD211,df_extratos!G:G,"DEBITO")+SUMIFS(df_extratos!I:I,df_extratos!F:F,Conciliacao!A211,df_extratos!G:G,"DEBITO")+SUMIFS(df_extratos!I:I,df_extratos!F:F,Conciliacao!BE211,df_extratos!G:G,"DEBITO")+SUMIFS(df_extratos!I:I,df_extratos!F:F,Conciliacao!BF211,df_extratos!G:G,"DEBITO")+SUMIFS(df_extratos!I:I,df_extratos!F:F,Conciliacao!BG211,df_extratos!G:G,"DEBITO")</f>
        <v>0</v>
      </c>
      <c r="N211" s="11">
        <f t="shared" si="9"/>
        <v>0</v>
      </c>
      <c r="O211" s="25">
        <f>SUMIFS(df_ajustes_conciliaco!D:D,df_ajustes_conciliaco!C:C,Conciliacao!A211)</f>
        <v>0</v>
      </c>
      <c r="P211" s="22">
        <f t="shared" si="10"/>
        <v>0</v>
      </c>
      <c r="BD211" s="20">
        <v>45867.5</v>
      </c>
      <c r="BE211" s="20">
        <v>45867.125</v>
      </c>
      <c r="BF211" s="20">
        <v>45867.541666666657</v>
      </c>
      <c r="BG211" s="20">
        <v>45867.625</v>
      </c>
    </row>
    <row r="212" spans="1:59" x14ac:dyDescent="0.3">
      <c r="A212" s="5">
        <f t="shared" si="11"/>
        <v>45868</v>
      </c>
      <c r="B212" s="3">
        <f>-SUMIFS(df_extrato_zig!G:G,df_extrato_zig!E:E,Conciliacao!A212,df_extrato_zig!D:D,"Saque")-SUMIFS(df_extrato_zig!G:G,df_extrato_zig!E:E,Conciliacao!A212,df_extrato_zig!D:D,"Antecipação")</f>
        <v>0</v>
      </c>
      <c r="C212" s="3">
        <f>SUMIFS(df_extrato_zig!E:E,df_extrato_zig!L:L,Conciliacao!A212,df_extrato_zig!F:F,"DINHEIRO")</f>
        <v>0</v>
      </c>
      <c r="D212" s="3">
        <f>SUMIFS(view_parc_agrup!H:H,view_parc_agrup!G:G,Conciliacao!A212)</f>
        <v>0</v>
      </c>
      <c r="E212" s="3">
        <f>SUMIFS(df_mutuos!I:I,df_mutuos!B:B,Conciliacao!A212)</f>
        <v>0</v>
      </c>
      <c r="F212" s="6">
        <f>SUMIFS(df_bloqueios_judiciais!E:E,df_bloqueios_judiciais!D:D,Conciliacao!A212,df_bloqueios_judiciais!E:E,"&gt;0")</f>
        <v>0</v>
      </c>
      <c r="G212" s="7">
        <f>SUMIFS(df_extratos!I:I,df_extratos!F:F,Conciliacao!BD212,df_extratos!G:G,"CREDITO")+SUMIFS(df_extratos!I:I,df_extratos!F:F,Conciliacao!A212,df_extratos!G:G,"CREDITO")+SUMIFS(df_extratos!I:I,df_extratos!F:F,Conciliacao!BE212,df_extratos!G:G,"CREDITO")+SUMIFS(df_extratos!I:I,df_extratos!F:F,Conciliacao!BF212,df_extratos!G:G,"CREDITO")+SUMIFS(df_extratos!I:I,df_extratos!F:F,Conciliacao!BG212,df_extratos!G:G,"CREDITO")</f>
        <v>0</v>
      </c>
      <c r="H212" s="9">
        <f>G212-SUM(B212:F212)</f>
        <v>0</v>
      </c>
      <c r="I212" s="4">
        <f>SUMIFS(df_blueme_sem_parcelamento!E:E,df_blueme_sem_parcelamento!H:H,Conciliacao!A212)*(-1)</f>
        <v>0</v>
      </c>
      <c r="J212" s="4">
        <f>SUMIFS(df_blueme_com_parcelamento!J:J,df_blueme_com_parcelamento!M:M,Conciliacao!A212)*(-1)</f>
        <v>0</v>
      </c>
      <c r="K212" s="4">
        <f>SUMIFS(df_mutuos!J:J,df_mutuos!B:B,Conciliacao!A212)*(-1)</f>
        <v>0</v>
      </c>
      <c r="L212" s="8">
        <f>SUMIFS(df_bloqueios_judiciais!E:E,df_bloqueios_judiciais!D:D,Conciliacao!A212,df_bloqueios_judiciais!E:E,"&lt;0")</f>
        <v>0</v>
      </c>
      <c r="M212" s="10">
        <f>SUMIFS(df_extratos!I:I,df_extratos!F:F,Conciliacao!BD212,df_extratos!G:G,"DEBITO")+SUMIFS(df_extratos!I:I,df_extratos!F:F,Conciliacao!A212,df_extratos!G:G,"DEBITO")+SUMIFS(df_extratos!I:I,df_extratos!F:F,Conciliacao!BE212,df_extratos!G:G,"DEBITO")+SUMIFS(df_extratos!I:I,df_extratos!F:F,Conciliacao!BF212,df_extratos!G:G,"DEBITO")+SUMIFS(df_extratos!I:I,df_extratos!F:F,Conciliacao!BG212,df_extratos!G:G,"DEBITO")</f>
        <v>0</v>
      </c>
      <c r="N212" s="11">
        <f t="shared" si="9"/>
        <v>0</v>
      </c>
      <c r="O212" s="25">
        <f>SUMIFS(df_ajustes_conciliaco!D:D,df_ajustes_conciliaco!C:C,Conciliacao!A212)</f>
        <v>0</v>
      </c>
      <c r="P212" s="22">
        <f t="shared" si="10"/>
        <v>0</v>
      </c>
      <c r="BD212" s="20">
        <v>45868.5</v>
      </c>
      <c r="BE212" s="20">
        <v>45868.125</v>
      </c>
      <c r="BF212" s="20">
        <v>45868.541666666657</v>
      </c>
      <c r="BG212" s="20">
        <v>45868.625</v>
      </c>
    </row>
    <row r="213" spans="1:59" x14ac:dyDescent="0.3">
      <c r="A213" s="5">
        <f t="shared" si="11"/>
        <v>45869</v>
      </c>
      <c r="B213" s="3">
        <f>-SUMIFS(df_extrato_zig!G:G,df_extrato_zig!E:E,Conciliacao!A213,df_extrato_zig!D:D,"Saque")-SUMIFS(df_extrato_zig!G:G,df_extrato_zig!E:E,Conciliacao!A213,df_extrato_zig!D:D,"Antecipação")</f>
        <v>0</v>
      </c>
      <c r="C213" s="3">
        <f>SUMIFS(df_extrato_zig!E:E,df_extrato_zig!L:L,Conciliacao!A213,df_extrato_zig!F:F,"DINHEIRO")</f>
        <v>0</v>
      </c>
      <c r="D213" s="3">
        <f>SUMIFS(view_parc_agrup!H:H,view_parc_agrup!G:G,Conciliacao!A213)</f>
        <v>0</v>
      </c>
      <c r="E213" s="3">
        <f>SUMIFS(df_mutuos!I:I,df_mutuos!B:B,Conciliacao!A213)</f>
        <v>0</v>
      </c>
      <c r="F213" s="6">
        <f>SUMIFS(df_bloqueios_judiciais!E:E,df_bloqueios_judiciais!D:D,Conciliacao!A213,df_bloqueios_judiciais!E:E,"&gt;0")</f>
        <v>0</v>
      </c>
      <c r="G213" s="7">
        <f>SUMIFS(df_extratos!I:I,df_extratos!F:F,Conciliacao!BD213,df_extratos!G:G,"CREDITO")+SUMIFS(df_extratos!I:I,df_extratos!F:F,Conciliacao!A213,df_extratos!G:G,"CREDITO")+SUMIFS(df_extratos!I:I,df_extratos!F:F,Conciliacao!BE213,df_extratos!G:G,"CREDITO")+SUMIFS(df_extratos!I:I,df_extratos!F:F,Conciliacao!BF213,df_extratos!G:G,"CREDITO")+SUMIFS(df_extratos!I:I,df_extratos!F:F,Conciliacao!BG213,df_extratos!G:G,"CREDITO")</f>
        <v>0</v>
      </c>
      <c r="H213" s="9">
        <f>G213-SUM(B213:F213)</f>
        <v>0</v>
      </c>
      <c r="I213" s="4">
        <f>SUMIFS(df_blueme_sem_parcelamento!E:E,df_blueme_sem_parcelamento!H:H,Conciliacao!A213)*(-1)</f>
        <v>0</v>
      </c>
      <c r="J213" s="4">
        <f>SUMIFS(df_blueme_com_parcelamento!J:J,df_blueme_com_parcelamento!M:M,Conciliacao!A213)*(-1)</f>
        <v>0</v>
      </c>
      <c r="K213" s="4">
        <f>SUMIFS(df_mutuos!J:J,df_mutuos!B:B,Conciliacao!A213)*(-1)</f>
        <v>0</v>
      </c>
      <c r="L213" s="8">
        <f>SUMIFS(df_bloqueios_judiciais!E:E,df_bloqueios_judiciais!D:D,Conciliacao!A213,df_bloqueios_judiciais!E:E,"&lt;0")</f>
        <v>0</v>
      </c>
      <c r="M213" s="10">
        <f>SUMIFS(df_extratos!I:I,df_extratos!F:F,Conciliacao!BD213,df_extratos!G:G,"DEBITO")+SUMIFS(df_extratos!I:I,df_extratos!F:F,Conciliacao!A213,df_extratos!G:G,"DEBITO")+SUMIFS(df_extratos!I:I,df_extratos!F:F,Conciliacao!BE213,df_extratos!G:G,"DEBITO")+SUMIFS(df_extratos!I:I,df_extratos!F:F,Conciliacao!BF213,df_extratos!G:G,"DEBITO")+SUMIFS(df_extratos!I:I,df_extratos!F:F,Conciliacao!BG213,df_extratos!G:G,"DEBITO")</f>
        <v>0</v>
      </c>
      <c r="N213" s="11">
        <f t="shared" si="9"/>
        <v>0</v>
      </c>
      <c r="O213" s="25">
        <f>SUMIFS(df_ajustes_conciliaco!D:D,df_ajustes_conciliaco!C:C,Conciliacao!A213)</f>
        <v>0</v>
      </c>
      <c r="P213" s="22">
        <f t="shared" si="10"/>
        <v>0</v>
      </c>
      <c r="BD213" s="20">
        <v>45869.5</v>
      </c>
      <c r="BE213" s="20">
        <v>45869.125</v>
      </c>
      <c r="BF213" s="20">
        <v>45869.541666666657</v>
      </c>
      <c r="BG213" s="20">
        <v>45869.625</v>
      </c>
    </row>
    <row r="214" spans="1:59" x14ac:dyDescent="0.3">
      <c r="BD214" s="20">
        <v>45870.5</v>
      </c>
      <c r="BE214" s="20">
        <v>45870.125</v>
      </c>
      <c r="BF214" s="20">
        <v>45870.541666666657</v>
      </c>
      <c r="BG214" s="20">
        <v>45870.625</v>
      </c>
    </row>
    <row r="215" spans="1:59" x14ac:dyDescent="0.3">
      <c r="BD215" s="20">
        <v>45871.5</v>
      </c>
      <c r="BE215" s="20">
        <v>45871.125</v>
      </c>
      <c r="BF215" s="20">
        <v>45871.541666666657</v>
      </c>
      <c r="BG215" s="20">
        <v>45871.625</v>
      </c>
    </row>
    <row r="216" spans="1:59" x14ac:dyDescent="0.3">
      <c r="BD216" s="20">
        <v>45872.5</v>
      </c>
      <c r="BE216" s="20">
        <v>45872.125</v>
      </c>
      <c r="BF216" s="20">
        <v>45872.541666666657</v>
      </c>
      <c r="BG216" s="20">
        <v>45872.625</v>
      </c>
    </row>
    <row r="217" spans="1:59" x14ac:dyDescent="0.3">
      <c r="BD217" s="20">
        <v>45873.5</v>
      </c>
      <c r="BE217" s="20">
        <v>45873.125</v>
      </c>
      <c r="BF217" s="20">
        <v>45873.541666666657</v>
      </c>
      <c r="BG217" s="20">
        <v>45873.625</v>
      </c>
    </row>
    <row r="218" spans="1:59" x14ac:dyDescent="0.3">
      <c r="BD218" s="20">
        <v>45874.5</v>
      </c>
      <c r="BE218" s="20">
        <v>45874.125</v>
      </c>
      <c r="BF218" s="20">
        <v>45874.541666666657</v>
      </c>
      <c r="BG218" s="20">
        <v>45874.625</v>
      </c>
    </row>
    <row r="219" spans="1:59" x14ac:dyDescent="0.3">
      <c r="BD219" s="20">
        <v>45875.5</v>
      </c>
      <c r="BE219" s="20">
        <v>45875.125</v>
      </c>
      <c r="BF219" s="20">
        <v>45875.541666666657</v>
      </c>
      <c r="BG219" s="20">
        <v>45875.625</v>
      </c>
    </row>
    <row r="220" spans="1:59" x14ac:dyDescent="0.3">
      <c r="BD220" s="20">
        <v>45876.5</v>
      </c>
      <c r="BE220" s="20">
        <v>45876.125</v>
      </c>
      <c r="BF220" s="20">
        <v>45876.541666666657</v>
      </c>
      <c r="BG220" s="20">
        <v>45876.625</v>
      </c>
    </row>
    <row r="221" spans="1:59" x14ac:dyDescent="0.3">
      <c r="BD221" s="20">
        <v>45877.5</v>
      </c>
      <c r="BE221" s="20">
        <v>45877.125</v>
      </c>
      <c r="BF221" s="20">
        <v>45877.541666666657</v>
      </c>
      <c r="BG221" s="20">
        <v>45877.625</v>
      </c>
    </row>
    <row r="222" spans="1:59" x14ac:dyDescent="0.3">
      <c r="BD222" s="20">
        <v>45878.5</v>
      </c>
      <c r="BE222" s="20">
        <v>45878.125</v>
      </c>
      <c r="BF222" s="20">
        <v>45878.541666666657</v>
      </c>
      <c r="BG222" s="20">
        <v>45878.625</v>
      </c>
    </row>
    <row r="223" spans="1:59" x14ac:dyDescent="0.3">
      <c r="BD223" s="20">
        <v>45879.5</v>
      </c>
      <c r="BE223" s="20">
        <v>45879.125</v>
      </c>
      <c r="BF223" s="20">
        <v>45879.541666666657</v>
      </c>
      <c r="BG223" s="20">
        <v>45879.625</v>
      </c>
    </row>
    <row r="224" spans="1:59" x14ac:dyDescent="0.3">
      <c r="BD224" s="20">
        <v>45880.5</v>
      </c>
      <c r="BE224" s="20">
        <v>45880.125</v>
      </c>
      <c r="BF224" s="20">
        <v>45880.541666666657</v>
      </c>
      <c r="BG224" s="20">
        <v>45880.625</v>
      </c>
    </row>
    <row r="225" spans="56:59" x14ac:dyDescent="0.3">
      <c r="BD225" s="20">
        <v>45881.5</v>
      </c>
      <c r="BE225" s="20">
        <v>45881.125</v>
      </c>
      <c r="BF225" s="20">
        <v>45881.541666666657</v>
      </c>
      <c r="BG225" s="20">
        <v>45881.625</v>
      </c>
    </row>
    <row r="226" spans="56:59" x14ac:dyDescent="0.3">
      <c r="BD226" s="20">
        <v>45882.5</v>
      </c>
      <c r="BE226" s="20">
        <v>45882.125</v>
      </c>
      <c r="BF226" s="20">
        <v>45882.541666666657</v>
      </c>
      <c r="BG226" s="20">
        <v>45882.625</v>
      </c>
    </row>
    <row r="227" spans="56:59" x14ac:dyDescent="0.3">
      <c r="BD227" s="20">
        <v>45883.5</v>
      </c>
      <c r="BE227" s="20">
        <v>45883.125</v>
      </c>
      <c r="BF227" s="20">
        <v>45883.541666666657</v>
      </c>
      <c r="BG227" s="20">
        <v>45883.625</v>
      </c>
    </row>
    <row r="228" spans="56:59" x14ac:dyDescent="0.3">
      <c r="BD228" s="20">
        <v>45884.5</v>
      </c>
      <c r="BE228" s="20">
        <v>45884.125</v>
      </c>
      <c r="BF228" s="20">
        <v>45884.541666666657</v>
      </c>
      <c r="BG228" s="20">
        <v>45884.625</v>
      </c>
    </row>
    <row r="229" spans="56:59" x14ac:dyDescent="0.3">
      <c r="BD229" s="20">
        <v>45885.5</v>
      </c>
      <c r="BE229" s="20">
        <v>45885.125</v>
      </c>
      <c r="BF229" s="20">
        <v>45885.541666666657</v>
      </c>
      <c r="BG229" s="20">
        <v>45885.625</v>
      </c>
    </row>
    <row r="230" spans="56:59" x14ac:dyDescent="0.3">
      <c r="BD230" s="20">
        <v>45886.5</v>
      </c>
      <c r="BE230" s="20">
        <v>45886.125</v>
      </c>
      <c r="BF230" s="20">
        <v>45886.541666666657</v>
      </c>
      <c r="BG230" s="20">
        <v>45886.625</v>
      </c>
    </row>
    <row r="231" spans="56:59" x14ac:dyDescent="0.3">
      <c r="BD231" s="20">
        <v>45887.5</v>
      </c>
      <c r="BE231" s="20">
        <v>45887.125</v>
      </c>
      <c r="BF231" s="20">
        <v>45887.541666666657</v>
      </c>
      <c r="BG231" s="20">
        <v>45887.625</v>
      </c>
    </row>
    <row r="232" spans="56:59" x14ac:dyDescent="0.3">
      <c r="BD232" s="20">
        <v>45888.5</v>
      </c>
      <c r="BE232" s="20">
        <v>45888.125</v>
      </c>
      <c r="BF232" s="20">
        <v>45888.541666666657</v>
      </c>
      <c r="BG232" s="20">
        <v>45888.625</v>
      </c>
    </row>
    <row r="233" spans="56:59" x14ac:dyDescent="0.3">
      <c r="BD233" s="20">
        <v>45889.5</v>
      </c>
      <c r="BE233" s="20">
        <v>45889.125</v>
      </c>
      <c r="BF233" s="20">
        <v>45889.541666666657</v>
      </c>
      <c r="BG233" s="20">
        <v>45889.625</v>
      </c>
    </row>
    <row r="234" spans="56:59" x14ac:dyDescent="0.3">
      <c r="BD234" s="20">
        <v>45890.5</v>
      </c>
      <c r="BE234" s="20">
        <v>45890.125</v>
      </c>
      <c r="BF234" s="20">
        <v>45890.541666666657</v>
      </c>
      <c r="BG234" s="20">
        <v>45890.625</v>
      </c>
    </row>
    <row r="235" spans="56:59" x14ac:dyDescent="0.3">
      <c r="BD235" s="20">
        <v>45891.5</v>
      </c>
      <c r="BE235" s="20">
        <v>45891.125</v>
      </c>
      <c r="BF235" s="20">
        <v>45891.541666666657</v>
      </c>
      <c r="BG235" s="20">
        <v>45891.625</v>
      </c>
    </row>
    <row r="236" spans="56:59" x14ac:dyDescent="0.3">
      <c r="BD236" s="20">
        <v>45892.5</v>
      </c>
      <c r="BE236" s="20">
        <v>45892.125</v>
      </c>
      <c r="BF236" s="20">
        <v>45892.541666666657</v>
      </c>
      <c r="BG236" s="20">
        <v>45892.625</v>
      </c>
    </row>
    <row r="237" spans="56:59" x14ac:dyDescent="0.3">
      <c r="BD237" s="20">
        <v>45893.5</v>
      </c>
      <c r="BE237" s="20">
        <v>45893.125</v>
      </c>
      <c r="BF237" s="20">
        <v>45893.541666666657</v>
      </c>
      <c r="BG237" s="20">
        <v>45893.625</v>
      </c>
    </row>
    <row r="238" spans="56:59" x14ac:dyDescent="0.3">
      <c r="BD238" s="20">
        <v>45894.5</v>
      </c>
      <c r="BE238" s="20">
        <v>45894.125</v>
      </c>
      <c r="BF238" s="20">
        <v>45894.541666666657</v>
      </c>
      <c r="BG238" s="20">
        <v>45894.625</v>
      </c>
    </row>
    <row r="239" spans="56:59" x14ac:dyDescent="0.3">
      <c r="BD239" s="20">
        <v>45895.5</v>
      </c>
      <c r="BE239" s="20">
        <v>45895.125</v>
      </c>
      <c r="BF239" s="20">
        <v>45895.541666666657</v>
      </c>
      <c r="BG239" s="20">
        <v>45895.625</v>
      </c>
    </row>
    <row r="240" spans="56:59" x14ac:dyDescent="0.3">
      <c r="BD240" s="20">
        <v>45896.5</v>
      </c>
      <c r="BE240" s="20">
        <v>45896.125</v>
      </c>
      <c r="BF240" s="20">
        <v>45896.541666666657</v>
      </c>
      <c r="BG240" s="20">
        <v>45896.625</v>
      </c>
    </row>
    <row r="241" spans="56:59" x14ac:dyDescent="0.3">
      <c r="BD241" s="20">
        <v>45897.5</v>
      </c>
      <c r="BE241" s="20">
        <v>45897.125</v>
      </c>
      <c r="BF241" s="20">
        <v>45897.541666666657</v>
      </c>
      <c r="BG241" s="20">
        <v>45897.625</v>
      </c>
    </row>
    <row r="242" spans="56:59" x14ac:dyDescent="0.3">
      <c r="BD242" s="20">
        <v>45898.5</v>
      </c>
      <c r="BE242" s="20">
        <v>45898.125</v>
      </c>
      <c r="BF242" s="20">
        <v>45898.541666666657</v>
      </c>
      <c r="BG242" s="20">
        <v>45898.625</v>
      </c>
    </row>
    <row r="243" spans="56:59" x14ac:dyDescent="0.3">
      <c r="BD243" s="20">
        <v>45899.5</v>
      </c>
      <c r="BE243" s="20">
        <v>45899.125</v>
      </c>
      <c r="BF243" s="20">
        <v>45899.541666666657</v>
      </c>
      <c r="BG243" s="20">
        <v>45899.625</v>
      </c>
    </row>
    <row r="244" spans="56:59" x14ac:dyDescent="0.3">
      <c r="BD244" s="20">
        <v>45900.5</v>
      </c>
      <c r="BE244" s="20">
        <v>45900.125</v>
      </c>
      <c r="BF244" s="20">
        <v>45900.541666666657</v>
      </c>
      <c r="BG244" s="20">
        <v>45900.625</v>
      </c>
    </row>
    <row r="245" spans="56:59" x14ac:dyDescent="0.3">
      <c r="BD245" s="20">
        <v>45901.5</v>
      </c>
      <c r="BE245" s="20">
        <v>45901.125</v>
      </c>
      <c r="BF245" s="20">
        <v>45901.541666666657</v>
      </c>
      <c r="BG245" s="20">
        <v>45901.625</v>
      </c>
    </row>
    <row r="246" spans="56:59" x14ac:dyDescent="0.3">
      <c r="BD246" s="20">
        <v>45902.5</v>
      </c>
      <c r="BE246" s="20">
        <v>45902.125</v>
      </c>
      <c r="BF246" s="20">
        <v>45902.541666666657</v>
      </c>
      <c r="BG246" s="20">
        <v>45902.625</v>
      </c>
    </row>
    <row r="247" spans="56:59" x14ac:dyDescent="0.3">
      <c r="BD247" s="20">
        <v>45903.5</v>
      </c>
      <c r="BE247" s="20">
        <v>45903.125</v>
      </c>
      <c r="BF247" s="20">
        <v>45903.541666666657</v>
      </c>
      <c r="BG247" s="20">
        <v>45903.625</v>
      </c>
    </row>
    <row r="248" spans="56:59" x14ac:dyDescent="0.3">
      <c r="BD248" s="20">
        <v>45904.5</v>
      </c>
      <c r="BE248" s="20">
        <v>45904.125</v>
      </c>
      <c r="BF248" s="20">
        <v>45904.541666666657</v>
      </c>
      <c r="BG248" s="20">
        <v>45904.625</v>
      </c>
    </row>
    <row r="249" spans="56:59" x14ac:dyDescent="0.3">
      <c r="BD249" s="20">
        <v>45905.5</v>
      </c>
      <c r="BE249" s="20">
        <v>45905.125</v>
      </c>
      <c r="BF249" s="20">
        <v>45905.541666666657</v>
      </c>
      <c r="BG249" s="20">
        <v>45905.625</v>
      </c>
    </row>
    <row r="250" spans="56:59" x14ac:dyDescent="0.3">
      <c r="BD250" s="20">
        <v>45906.5</v>
      </c>
      <c r="BE250" s="20">
        <v>45906.125</v>
      </c>
      <c r="BF250" s="20">
        <v>45906.541666666657</v>
      </c>
      <c r="BG250" s="20">
        <v>45906.625</v>
      </c>
    </row>
    <row r="251" spans="56:59" x14ac:dyDescent="0.3">
      <c r="BD251" s="20">
        <v>45907.5</v>
      </c>
      <c r="BE251" s="20">
        <v>45907.125</v>
      </c>
      <c r="BF251" s="20">
        <v>45907.541666666657</v>
      </c>
      <c r="BG251" s="20">
        <v>45907.625</v>
      </c>
    </row>
    <row r="252" spans="56:59" x14ac:dyDescent="0.3">
      <c r="BD252" s="20">
        <v>45908.5</v>
      </c>
      <c r="BE252" s="20">
        <v>45908.125</v>
      </c>
      <c r="BF252" s="20">
        <v>45908.541666666657</v>
      </c>
      <c r="BG252" s="20">
        <v>45908.625</v>
      </c>
    </row>
    <row r="253" spans="56:59" x14ac:dyDescent="0.3">
      <c r="BD253" s="20">
        <v>45909.5</v>
      </c>
      <c r="BE253" s="20">
        <v>45909.125</v>
      </c>
      <c r="BF253" s="20">
        <v>45909.541666666657</v>
      </c>
      <c r="BG253" s="20">
        <v>45909.625</v>
      </c>
    </row>
    <row r="254" spans="56:59" x14ac:dyDescent="0.3">
      <c r="BD254" s="20">
        <v>45910.5</v>
      </c>
      <c r="BE254" s="20">
        <v>45910.125</v>
      </c>
      <c r="BF254" s="20">
        <v>45910.541666666657</v>
      </c>
      <c r="BG254" s="20">
        <v>45910.625</v>
      </c>
    </row>
    <row r="255" spans="56:59" x14ac:dyDescent="0.3">
      <c r="BD255" s="20">
        <v>45911.5</v>
      </c>
      <c r="BE255" s="20">
        <v>45911.125</v>
      </c>
      <c r="BF255" s="20">
        <v>45911.541666666657</v>
      </c>
      <c r="BG255" s="20">
        <v>45911.625</v>
      </c>
    </row>
    <row r="256" spans="56:59" x14ac:dyDescent="0.3">
      <c r="BD256" s="20">
        <v>45912.5</v>
      </c>
      <c r="BE256" s="20">
        <v>45912.125</v>
      </c>
      <c r="BF256" s="20">
        <v>45912.541666666657</v>
      </c>
      <c r="BG256" s="20">
        <v>45912.625</v>
      </c>
    </row>
    <row r="257" spans="56:59" x14ac:dyDescent="0.3">
      <c r="BD257" s="20">
        <v>45913.5</v>
      </c>
      <c r="BE257" s="20">
        <v>45913.125</v>
      </c>
      <c r="BF257" s="20">
        <v>45913.541666666657</v>
      </c>
      <c r="BG257" s="20">
        <v>45913.625</v>
      </c>
    </row>
    <row r="258" spans="56:59" x14ac:dyDescent="0.3">
      <c r="BD258" s="20">
        <v>45914.5</v>
      </c>
      <c r="BE258" s="20">
        <v>45914.125</v>
      </c>
      <c r="BF258" s="20">
        <v>45914.541666666657</v>
      </c>
      <c r="BG258" s="20">
        <v>45914.625</v>
      </c>
    </row>
    <row r="259" spans="56:59" x14ac:dyDescent="0.3">
      <c r="BD259" s="20">
        <v>45915.5</v>
      </c>
      <c r="BE259" s="20">
        <v>45915.125</v>
      </c>
      <c r="BF259" s="20">
        <v>45915.541666666657</v>
      </c>
      <c r="BG259" s="20">
        <v>45915.625</v>
      </c>
    </row>
    <row r="260" spans="56:59" x14ac:dyDescent="0.3">
      <c r="BD260" s="20">
        <v>45916.5</v>
      </c>
      <c r="BE260" s="20">
        <v>45916.125</v>
      </c>
      <c r="BF260" s="20">
        <v>45916.541666666657</v>
      </c>
      <c r="BG260" s="20">
        <v>45916.625</v>
      </c>
    </row>
    <row r="261" spans="56:59" x14ac:dyDescent="0.3">
      <c r="BD261" s="20">
        <v>45917.5</v>
      </c>
      <c r="BE261" s="20">
        <v>45917.125</v>
      </c>
      <c r="BF261" s="20">
        <v>45917.541666666657</v>
      </c>
      <c r="BG261" s="20">
        <v>45917.625</v>
      </c>
    </row>
    <row r="262" spans="56:59" x14ac:dyDescent="0.3">
      <c r="BD262" s="20">
        <v>45918.5</v>
      </c>
      <c r="BE262" s="20">
        <v>45918.125</v>
      </c>
      <c r="BF262" s="20">
        <v>45918.541666666657</v>
      </c>
      <c r="BG262" s="20">
        <v>45918.625</v>
      </c>
    </row>
    <row r="263" spans="56:59" x14ac:dyDescent="0.3">
      <c r="BD263" s="20">
        <v>45919.5</v>
      </c>
      <c r="BE263" s="20">
        <v>45919.125</v>
      </c>
      <c r="BF263" s="20">
        <v>45919.541666666657</v>
      </c>
      <c r="BG263" s="20">
        <v>45919.625</v>
      </c>
    </row>
    <row r="264" spans="56:59" x14ac:dyDescent="0.3">
      <c r="BD264" s="20">
        <v>45920.5</v>
      </c>
      <c r="BE264" s="20">
        <v>45920.125</v>
      </c>
      <c r="BF264" s="20">
        <v>45920.541666666657</v>
      </c>
      <c r="BG264" s="20">
        <v>45920.625</v>
      </c>
    </row>
    <row r="265" spans="56:59" x14ac:dyDescent="0.3">
      <c r="BD265" s="20">
        <v>45921.5</v>
      </c>
      <c r="BE265" s="20">
        <v>45921.125</v>
      </c>
      <c r="BF265" s="20">
        <v>45921.541666666657</v>
      </c>
      <c r="BG265" s="20">
        <v>45921.625</v>
      </c>
    </row>
    <row r="266" spans="56:59" x14ac:dyDescent="0.3">
      <c r="BD266" s="20">
        <v>45922.5</v>
      </c>
      <c r="BE266" s="20">
        <v>45922.125</v>
      </c>
      <c r="BF266" s="20">
        <v>45922.541666666657</v>
      </c>
      <c r="BG266" s="20">
        <v>45922.625</v>
      </c>
    </row>
    <row r="267" spans="56:59" x14ac:dyDescent="0.3">
      <c r="BD267" s="20">
        <v>45923.5</v>
      </c>
      <c r="BE267" s="20">
        <v>45923.125</v>
      </c>
      <c r="BF267" s="20">
        <v>45923.541666666657</v>
      </c>
      <c r="BG267" s="20">
        <v>45923.625</v>
      </c>
    </row>
    <row r="268" spans="56:59" x14ac:dyDescent="0.3">
      <c r="BD268" s="20">
        <v>45924.5</v>
      </c>
      <c r="BE268" s="20">
        <v>45924.125</v>
      </c>
      <c r="BF268" s="20">
        <v>45924.541666666657</v>
      </c>
      <c r="BG268" s="20">
        <v>45924.625</v>
      </c>
    </row>
    <row r="269" spans="56:59" x14ac:dyDescent="0.3">
      <c r="BD269" s="20">
        <v>45925.5</v>
      </c>
      <c r="BE269" s="20">
        <v>45925.125</v>
      </c>
      <c r="BF269" s="20">
        <v>45925.541666666657</v>
      </c>
      <c r="BG269" s="20">
        <v>45925.625</v>
      </c>
    </row>
    <row r="270" spans="56:59" x14ac:dyDescent="0.3">
      <c r="BD270" s="20">
        <v>45926.5</v>
      </c>
      <c r="BE270" s="20">
        <v>45926.125</v>
      </c>
      <c r="BF270" s="20">
        <v>45926.541666666657</v>
      </c>
      <c r="BG270" s="20">
        <v>45926.625</v>
      </c>
    </row>
    <row r="271" spans="56:59" x14ac:dyDescent="0.3">
      <c r="BD271" s="20">
        <v>45927.5</v>
      </c>
      <c r="BE271" s="20">
        <v>45927.125</v>
      </c>
      <c r="BF271" s="20">
        <v>45927.541666666657</v>
      </c>
      <c r="BG271" s="20">
        <v>45927.625</v>
      </c>
    </row>
    <row r="272" spans="56:59" x14ac:dyDescent="0.3">
      <c r="BD272" s="20">
        <v>45928.5</v>
      </c>
      <c r="BE272" s="20">
        <v>45928.125</v>
      </c>
      <c r="BF272" s="20">
        <v>45928.541666666657</v>
      </c>
      <c r="BG272" s="20">
        <v>45928.625</v>
      </c>
    </row>
    <row r="273" spans="56:59" x14ac:dyDescent="0.3">
      <c r="BD273" s="20">
        <v>45929.5</v>
      </c>
      <c r="BE273" s="20">
        <v>45929.125</v>
      </c>
      <c r="BF273" s="20">
        <v>45929.541666666657</v>
      </c>
      <c r="BG273" s="20">
        <v>45929.625</v>
      </c>
    </row>
    <row r="274" spans="56:59" x14ac:dyDescent="0.3">
      <c r="BD274" s="20">
        <v>45930.5</v>
      </c>
      <c r="BE274" s="20">
        <v>45930.125</v>
      </c>
      <c r="BF274" s="20">
        <v>45930.541666666657</v>
      </c>
      <c r="BG274" s="20">
        <v>45930.625</v>
      </c>
    </row>
    <row r="275" spans="56:59" x14ac:dyDescent="0.3">
      <c r="BD275" s="20">
        <v>45931.5</v>
      </c>
      <c r="BE275" s="20">
        <v>45931.125</v>
      </c>
      <c r="BF275" s="20">
        <v>45931.541666666657</v>
      </c>
      <c r="BG275" s="20">
        <v>45931.625</v>
      </c>
    </row>
    <row r="276" spans="56:59" x14ac:dyDescent="0.3">
      <c r="BD276" s="20">
        <v>45932.5</v>
      </c>
      <c r="BE276" s="20">
        <v>45932.125</v>
      </c>
      <c r="BF276" s="20">
        <v>45932.541666666657</v>
      </c>
      <c r="BG276" s="20">
        <v>45932.625</v>
      </c>
    </row>
    <row r="277" spans="56:59" x14ac:dyDescent="0.3">
      <c r="BD277" s="20">
        <v>45933.5</v>
      </c>
      <c r="BE277" s="20">
        <v>45933.125</v>
      </c>
      <c r="BF277" s="20">
        <v>45933.541666666657</v>
      </c>
      <c r="BG277" s="20">
        <v>45933.625</v>
      </c>
    </row>
    <row r="278" spans="56:59" x14ac:dyDescent="0.3">
      <c r="BD278" s="20">
        <v>45934.5</v>
      </c>
      <c r="BE278" s="20">
        <v>45934.125</v>
      </c>
      <c r="BF278" s="20">
        <v>45934.541666666657</v>
      </c>
      <c r="BG278" s="20">
        <v>45934.625</v>
      </c>
    </row>
    <row r="279" spans="56:59" x14ac:dyDescent="0.3">
      <c r="BD279" s="20">
        <v>45935.5</v>
      </c>
      <c r="BE279" s="20">
        <v>45935.125</v>
      </c>
      <c r="BF279" s="20">
        <v>45935.541666666657</v>
      </c>
      <c r="BG279" s="20">
        <v>45935.625</v>
      </c>
    </row>
    <row r="280" spans="56:59" x14ac:dyDescent="0.3">
      <c r="BD280" s="20">
        <v>45936.5</v>
      </c>
      <c r="BE280" s="20">
        <v>45936.125</v>
      </c>
      <c r="BF280" s="20">
        <v>45936.541666666657</v>
      </c>
      <c r="BG280" s="20">
        <v>45936.625</v>
      </c>
    </row>
    <row r="281" spans="56:59" x14ac:dyDescent="0.3">
      <c r="BD281" s="20">
        <v>45937.5</v>
      </c>
      <c r="BE281" s="20">
        <v>45937.125</v>
      </c>
      <c r="BF281" s="20">
        <v>45937.541666666657</v>
      </c>
      <c r="BG281" s="20">
        <v>45937.625</v>
      </c>
    </row>
    <row r="282" spans="56:59" x14ac:dyDescent="0.3">
      <c r="BD282" s="20">
        <v>45938.5</v>
      </c>
      <c r="BE282" s="20">
        <v>45938.125</v>
      </c>
      <c r="BF282" s="20">
        <v>45938.541666666657</v>
      </c>
      <c r="BG282" s="20">
        <v>45938.625</v>
      </c>
    </row>
    <row r="283" spans="56:59" x14ac:dyDescent="0.3">
      <c r="BD283" s="20">
        <v>45939.5</v>
      </c>
      <c r="BE283" s="20">
        <v>45939.125</v>
      </c>
      <c r="BF283" s="20">
        <v>45939.541666666657</v>
      </c>
      <c r="BG283" s="20">
        <v>45939.625</v>
      </c>
    </row>
    <row r="284" spans="56:59" x14ac:dyDescent="0.3">
      <c r="BD284" s="20">
        <v>45940.5</v>
      </c>
      <c r="BE284" s="20">
        <v>45940.125</v>
      </c>
      <c r="BF284" s="20">
        <v>45940.541666666657</v>
      </c>
      <c r="BG284" s="20">
        <v>45940.625</v>
      </c>
    </row>
    <row r="285" spans="56:59" x14ac:dyDescent="0.3">
      <c r="BD285" s="20">
        <v>45941.5</v>
      </c>
      <c r="BE285" s="20">
        <v>45941.125</v>
      </c>
      <c r="BF285" s="20">
        <v>45941.541666666657</v>
      </c>
      <c r="BG285" s="20">
        <v>45941.625</v>
      </c>
    </row>
    <row r="286" spans="56:59" x14ac:dyDescent="0.3">
      <c r="BD286" s="20">
        <v>45942.5</v>
      </c>
      <c r="BE286" s="20">
        <v>45942.125</v>
      </c>
      <c r="BF286" s="20">
        <v>45942.541666666657</v>
      </c>
      <c r="BG286" s="20">
        <v>45942.625</v>
      </c>
    </row>
    <row r="287" spans="56:59" x14ac:dyDescent="0.3">
      <c r="BD287" s="20">
        <v>45943.5</v>
      </c>
      <c r="BE287" s="20">
        <v>45943.125</v>
      </c>
      <c r="BF287" s="20">
        <v>45943.541666666657</v>
      </c>
      <c r="BG287" s="20">
        <v>45943.625</v>
      </c>
    </row>
    <row r="288" spans="56:59" x14ac:dyDescent="0.3">
      <c r="BD288" s="20">
        <v>45944.5</v>
      </c>
      <c r="BE288" s="20">
        <v>45944.125</v>
      </c>
      <c r="BF288" s="20">
        <v>45944.541666666657</v>
      </c>
      <c r="BG288" s="20">
        <v>45944.625</v>
      </c>
    </row>
    <row r="289" spans="56:59" x14ac:dyDescent="0.3">
      <c r="BD289" s="20">
        <v>45945.5</v>
      </c>
      <c r="BE289" s="20">
        <v>45945.125</v>
      </c>
      <c r="BF289" s="20">
        <v>45945.541666666657</v>
      </c>
      <c r="BG289" s="20">
        <v>45945.625</v>
      </c>
    </row>
    <row r="290" spans="56:59" x14ac:dyDescent="0.3">
      <c r="BD290" s="20">
        <v>45946.5</v>
      </c>
      <c r="BE290" s="20">
        <v>45946.125</v>
      </c>
      <c r="BF290" s="20">
        <v>45946.541666666657</v>
      </c>
      <c r="BG290" s="20">
        <v>45946.625</v>
      </c>
    </row>
    <row r="291" spans="56:59" x14ac:dyDescent="0.3">
      <c r="BD291" s="20">
        <v>45947.5</v>
      </c>
      <c r="BE291" s="20">
        <v>45947.125</v>
      </c>
      <c r="BF291" s="20">
        <v>45947.541666666657</v>
      </c>
      <c r="BG291" s="20">
        <v>45947.625</v>
      </c>
    </row>
    <row r="292" spans="56:59" x14ac:dyDescent="0.3">
      <c r="BD292" s="20">
        <v>45948.5</v>
      </c>
      <c r="BE292" s="20">
        <v>45948.125</v>
      </c>
      <c r="BF292" s="20">
        <v>45948.541666666657</v>
      </c>
      <c r="BG292" s="20">
        <v>45948.625</v>
      </c>
    </row>
    <row r="293" spans="56:59" x14ac:dyDescent="0.3">
      <c r="BD293" s="20">
        <v>45949.5</v>
      </c>
      <c r="BE293" s="20">
        <v>45949.125</v>
      </c>
      <c r="BF293" s="20">
        <v>45949.541666666657</v>
      </c>
      <c r="BG293" s="20">
        <v>45949.625</v>
      </c>
    </row>
    <row r="294" spans="56:59" x14ac:dyDescent="0.3">
      <c r="BD294" s="20">
        <v>45950.5</v>
      </c>
      <c r="BE294" s="20">
        <v>45950.125</v>
      </c>
      <c r="BF294" s="20">
        <v>45950.541666666657</v>
      </c>
      <c r="BG294" s="20">
        <v>45950.625</v>
      </c>
    </row>
    <row r="295" spans="56:59" x14ac:dyDescent="0.3">
      <c r="BD295" s="20">
        <v>45951.5</v>
      </c>
      <c r="BE295" s="20">
        <v>45951.125</v>
      </c>
      <c r="BF295" s="20">
        <v>45951.541666666657</v>
      </c>
      <c r="BG295" s="20">
        <v>45951.625</v>
      </c>
    </row>
    <row r="296" spans="56:59" x14ac:dyDescent="0.3">
      <c r="BD296" s="20">
        <v>45952.5</v>
      </c>
      <c r="BE296" s="20">
        <v>45952.125</v>
      </c>
      <c r="BF296" s="20">
        <v>45952.541666666657</v>
      </c>
      <c r="BG296" s="20">
        <v>45952.625</v>
      </c>
    </row>
    <row r="297" spans="56:59" x14ac:dyDescent="0.3">
      <c r="BD297" s="20">
        <v>45953.5</v>
      </c>
      <c r="BE297" s="20">
        <v>45953.125</v>
      </c>
      <c r="BF297" s="20">
        <v>45953.541666666657</v>
      </c>
      <c r="BG297" s="20">
        <v>45953.625</v>
      </c>
    </row>
    <row r="298" spans="56:59" x14ac:dyDescent="0.3">
      <c r="BD298" s="20">
        <v>45954.5</v>
      </c>
      <c r="BE298" s="20">
        <v>45954.125</v>
      </c>
      <c r="BF298" s="20">
        <v>45954.541666666657</v>
      </c>
      <c r="BG298" s="20">
        <v>45954.625</v>
      </c>
    </row>
    <row r="299" spans="56:59" x14ac:dyDescent="0.3">
      <c r="BD299" s="20">
        <v>45955.5</v>
      </c>
      <c r="BE299" s="20">
        <v>45955.125</v>
      </c>
      <c r="BF299" s="20">
        <v>45955.541666666657</v>
      </c>
      <c r="BG299" s="20">
        <v>45955.625</v>
      </c>
    </row>
    <row r="300" spans="56:59" x14ac:dyDescent="0.3">
      <c r="BD300" s="20">
        <v>45956.5</v>
      </c>
      <c r="BE300" s="20">
        <v>45956.125</v>
      </c>
      <c r="BF300" s="20">
        <v>45956.541666666657</v>
      </c>
      <c r="BG300" s="20">
        <v>45956.625</v>
      </c>
    </row>
    <row r="301" spans="56:59" x14ac:dyDescent="0.3">
      <c r="BD301" s="20">
        <v>45957.5</v>
      </c>
      <c r="BE301" s="20">
        <v>45957.125</v>
      </c>
      <c r="BF301" s="20">
        <v>45957.541666666657</v>
      </c>
      <c r="BG301" s="20">
        <v>45957.625</v>
      </c>
    </row>
    <row r="302" spans="56:59" x14ac:dyDescent="0.3">
      <c r="BD302" s="20">
        <v>45958.5</v>
      </c>
      <c r="BE302" s="20">
        <v>45958.125</v>
      </c>
      <c r="BF302" s="20">
        <v>45958.541666666657</v>
      </c>
      <c r="BG302" s="20">
        <v>45958.625</v>
      </c>
    </row>
    <row r="303" spans="56:59" x14ac:dyDescent="0.3">
      <c r="BD303" s="20">
        <v>45959.5</v>
      </c>
      <c r="BE303" s="20">
        <v>45959.125</v>
      </c>
      <c r="BF303" s="20">
        <v>45959.541666666657</v>
      </c>
      <c r="BG303" s="20">
        <v>45959.625</v>
      </c>
    </row>
    <row r="304" spans="56:59" x14ac:dyDescent="0.3">
      <c r="BD304" s="20">
        <v>45960.5</v>
      </c>
      <c r="BE304" s="20">
        <v>45960.125</v>
      </c>
      <c r="BF304" s="20">
        <v>45960.541666666657</v>
      </c>
      <c r="BG304" s="20">
        <v>45960.625</v>
      </c>
    </row>
    <row r="305" spans="56:59" x14ac:dyDescent="0.3">
      <c r="BD305" s="20">
        <v>45961.5</v>
      </c>
      <c r="BE305" s="20">
        <v>45961.125</v>
      </c>
      <c r="BF305" s="20">
        <v>45961.541666666657</v>
      </c>
      <c r="BG305" s="20">
        <v>45961.625</v>
      </c>
    </row>
    <row r="306" spans="56:59" x14ac:dyDescent="0.3">
      <c r="BD306" s="20">
        <v>45962.5</v>
      </c>
      <c r="BE306" s="20">
        <v>45962.125</v>
      </c>
      <c r="BF306" s="20">
        <v>45962.541666666657</v>
      </c>
      <c r="BG306" s="20">
        <v>45962.625</v>
      </c>
    </row>
    <row r="307" spans="56:59" x14ac:dyDescent="0.3">
      <c r="BD307" s="20">
        <v>45963.5</v>
      </c>
      <c r="BE307" s="20">
        <v>45963.125</v>
      </c>
      <c r="BF307" s="20">
        <v>45963.541666666657</v>
      </c>
      <c r="BG307" s="20">
        <v>45963.625</v>
      </c>
    </row>
    <row r="308" spans="56:59" x14ac:dyDescent="0.3">
      <c r="BD308" s="20">
        <v>45964.5</v>
      </c>
      <c r="BE308" s="20">
        <v>45964.125</v>
      </c>
      <c r="BF308" s="20">
        <v>45964.541666666657</v>
      </c>
      <c r="BG308" s="20">
        <v>45964.625</v>
      </c>
    </row>
    <row r="309" spans="56:59" x14ac:dyDescent="0.3">
      <c r="BD309" s="20">
        <v>45965.5</v>
      </c>
      <c r="BE309" s="20">
        <v>45965.125</v>
      </c>
      <c r="BF309" s="20">
        <v>45965.541666666657</v>
      </c>
      <c r="BG309" s="20">
        <v>45965.625</v>
      </c>
    </row>
    <row r="310" spans="56:59" x14ac:dyDescent="0.3">
      <c r="BD310" s="20">
        <v>45966.5</v>
      </c>
      <c r="BE310" s="20">
        <v>45966.125</v>
      </c>
      <c r="BF310" s="20">
        <v>45966.541666666657</v>
      </c>
      <c r="BG310" s="20">
        <v>45966.625</v>
      </c>
    </row>
    <row r="311" spans="56:59" x14ac:dyDescent="0.3">
      <c r="BD311" s="20">
        <v>45967.5</v>
      </c>
      <c r="BE311" s="20">
        <v>45967.125</v>
      </c>
      <c r="BF311" s="20">
        <v>45967.541666666657</v>
      </c>
      <c r="BG311" s="20">
        <v>45967.625</v>
      </c>
    </row>
    <row r="312" spans="56:59" x14ac:dyDescent="0.3">
      <c r="BD312" s="20">
        <v>45968.5</v>
      </c>
      <c r="BE312" s="20">
        <v>45968.125</v>
      </c>
      <c r="BF312" s="20">
        <v>45968.541666666657</v>
      </c>
      <c r="BG312" s="20">
        <v>45968.625</v>
      </c>
    </row>
    <row r="313" spans="56:59" x14ac:dyDescent="0.3">
      <c r="BD313" s="20">
        <v>45969.5</v>
      </c>
      <c r="BE313" s="20">
        <v>45969.125</v>
      </c>
      <c r="BF313" s="20">
        <v>45969.541666666657</v>
      </c>
      <c r="BG313" s="20">
        <v>45969.625</v>
      </c>
    </row>
    <row r="314" spans="56:59" x14ac:dyDescent="0.3">
      <c r="BD314" s="20">
        <v>45970.5</v>
      </c>
      <c r="BE314" s="20">
        <v>45970.125</v>
      </c>
      <c r="BF314" s="20">
        <v>45970.541666666657</v>
      </c>
      <c r="BG314" s="20">
        <v>45970.625</v>
      </c>
    </row>
    <row r="315" spans="56:59" x14ac:dyDescent="0.3">
      <c r="BD315" s="20">
        <v>45971.5</v>
      </c>
      <c r="BE315" s="20">
        <v>45971.125</v>
      </c>
      <c r="BF315" s="20">
        <v>45971.541666666657</v>
      </c>
      <c r="BG315" s="20">
        <v>45971.625</v>
      </c>
    </row>
    <row r="316" spans="56:59" x14ac:dyDescent="0.3">
      <c r="BD316" s="20">
        <v>45972.5</v>
      </c>
      <c r="BE316" s="20">
        <v>45972.125</v>
      </c>
      <c r="BF316" s="20">
        <v>45972.541666666657</v>
      </c>
      <c r="BG316" s="20">
        <v>45972.625</v>
      </c>
    </row>
    <row r="317" spans="56:59" x14ac:dyDescent="0.3">
      <c r="BD317" s="20">
        <v>45973.5</v>
      </c>
      <c r="BE317" s="20">
        <v>45973.125</v>
      </c>
      <c r="BF317" s="20">
        <v>45973.541666666657</v>
      </c>
      <c r="BG317" s="20">
        <v>45973.625</v>
      </c>
    </row>
    <row r="318" spans="56:59" x14ac:dyDescent="0.3">
      <c r="BD318" s="20">
        <v>45974.5</v>
      </c>
      <c r="BE318" s="20">
        <v>45974.125</v>
      </c>
      <c r="BF318" s="20">
        <v>45974.541666666657</v>
      </c>
      <c r="BG318" s="20">
        <v>45974.625</v>
      </c>
    </row>
    <row r="319" spans="56:59" x14ac:dyDescent="0.3">
      <c r="BD319" s="20">
        <v>45975.5</v>
      </c>
      <c r="BE319" s="20">
        <v>45975.125</v>
      </c>
      <c r="BF319" s="20">
        <v>45975.541666666657</v>
      </c>
      <c r="BG319" s="20">
        <v>45975.625</v>
      </c>
    </row>
    <row r="320" spans="56:59" x14ac:dyDescent="0.3">
      <c r="BD320" s="20">
        <v>45976.5</v>
      </c>
      <c r="BE320" s="20">
        <v>45976.125</v>
      </c>
      <c r="BF320" s="20">
        <v>45976.541666666657</v>
      </c>
      <c r="BG320" s="20">
        <v>45976.625</v>
      </c>
    </row>
    <row r="321" spans="56:59" x14ac:dyDescent="0.3">
      <c r="BD321" s="20">
        <v>45977.5</v>
      </c>
      <c r="BE321" s="20">
        <v>45977.125</v>
      </c>
      <c r="BF321" s="20">
        <v>45977.541666666657</v>
      </c>
      <c r="BG321" s="20">
        <v>45977.625</v>
      </c>
    </row>
    <row r="322" spans="56:59" x14ac:dyDescent="0.3">
      <c r="BD322" s="20">
        <v>45978.5</v>
      </c>
      <c r="BE322" s="20">
        <v>45978.125</v>
      </c>
      <c r="BF322" s="20">
        <v>45978.541666666657</v>
      </c>
      <c r="BG322" s="20">
        <v>45978.625</v>
      </c>
    </row>
    <row r="323" spans="56:59" x14ac:dyDescent="0.3">
      <c r="BD323" s="20">
        <v>45979.5</v>
      </c>
      <c r="BE323" s="20">
        <v>45979.125</v>
      </c>
      <c r="BF323" s="20">
        <v>45979.541666666657</v>
      </c>
      <c r="BG323" s="20">
        <v>45979.625</v>
      </c>
    </row>
    <row r="324" spans="56:59" x14ac:dyDescent="0.3">
      <c r="BD324" s="20">
        <v>45980.5</v>
      </c>
      <c r="BE324" s="20">
        <v>45980.125</v>
      </c>
      <c r="BF324" s="20">
        <v>45980.541666666657</v>
      </c>
      <c r="BG324" s="20">
        <v>45980.625</v>
      </c>
    </row>
    <row r="325" spans="56:59" x14ac:dyDescent="0.3">
      <c r="BD325" s="20">
        <v>45981.5</v>
      </c>
      <c r="BE325" s="20">
        <v>45981.125</v>
      </c>
      <c r="BF325" s="20">
        <v>45981.541666666657</v>
      </c>
      <c r="BG325" s="20">
        <v>45981.625</v>
      </c>
    </row>
    <row r="326" spans="56:59" x14ac:dyDescent="0.3">
      <c r="BD326" s="20">
        <v>45982.5</v>
      </c>
      <c r="BE326" s="20">
        <v>45982.125</v>
      </c>
      <c r="BF326" s="20">
        <v>45982.541666666657</v>
      </c>
      <c r="BG326" s="20">
        <v>45982.625</v>
      </c>
    </row>
    <row r="327" spans="56:59" x14ac:dyDescent="0.3">
      <c r="BD327" s="20">
        <v>45983.5</v>
      </c>
      <c r="BE327" s="20">
        <v>45983.125</v>
      </c>
      <c r="BF327" s="20">
        <v>45983.541666666657</v>
      </c>
      <c r="BG327" s="20">
        <v>45983.625</v>
      </c>
    </row>
    <row r="328" spans="56:59" x14ac:dyDescent="0.3">
      <c r="BD328" s="20">
        <v>45984.5</v>
      </c>
      <c r="BE328" s="20">
        <v>45984.125</v>
      </c>
      <c r="BF328" s="20">
        <v>45984.541666666657</v>
      </c>
      <c r="BG328" s="20">
        <v>45984.625</v>
      </c>
    </row>
    <row r="329" spans="56:59" x14ac:dyDescent="0.3">
      <c r="BD329" s="20">
        <v>45985.5</v>
      </c>
      <c r="BE329" s="20">
        <v>45985.125</v>
      </c>
      <c r="BF329" s="20">
        <v>45985.541666666657</v>
      </c>
      <c r="BG329" s="20">
        <v>45985.625</v>
      </c>
    </row>
    <row r="330" spans="56:59" x14ac:dyDescent="0.3">
      <c r="BD330" s="20">
        <v>45986.5</v>
      </c>
      <c r="BE330" s="20">
        <v>45986.125</v>
      </c>
      <c r="BF330" s="20">
        <v>45986.541666666657</v>
      </c>
      <c r="BG330" s="20">
        <v>45986.625</v>
      </c>
    </row>
    <row r="331" spans="56:59" x14ac:dyDescent="0.3">
      <c r="BD331" s="20">
        <v>45987.5</v>
      </c>
      <c r="BE331" s="20">
        <v>45987.125</v>
      </c>
      <c r="BF331" s="20">
        <v>45987.541666666657</v>
      </c>
      <c r="BG331" s="20">
        <v>45987.625</v>
      </c>
    </row>
    <row r="332" spans="56:59" x14ac:dyDescent="0.3">
      <c r="BD332" s="20">
        <v>45988.5</v>
      </c>
      <c r="BE332" s="20">
        <v>45988.125</v>
      </c>
      <c r="BF332" s="20">
        <v>45988.541666666657</v>
      </c>
      <c r="BG332" s="20">
        <v>45988.625</v>
      </c>
    </row>
    <row r="333" spans="56:59" x14ac:dyDescent="0.3">
      <c r="BD333" s="20">
        <v>45989.5</v>
      </c>
      <c r="BE333" s="20">
        <v>45989.125</v>
      </c>
      <c r="BF333" s="20">
        <v>45989.541666666657</v>
      </c>
      <c r="BG333" s="20">
        <v>45989.625</v>
      </c>
    </row>
    <row r="334" spans="56:59" x14ac:dyDescent="0.3">
      <c r="BD334" s="20">
        <v>45990.5</v>
      </c>
      <c r="BE334" s="20">
        <v>45990.125</v>
      </c>
      <c r="BF334" s="20">
        <v>45990.541666666657</v>
      </c>
      <c r="BG334" s="20">
        <v>45990.625</v>
      </c>
    </row>
    <row r="335" spans="56:59" x14ac:dyDescent="0.3">
      <c r="BD335" s="20">
        <v>45991.5</v>
      </c>
      <c r="BE335" s="20">
        <v>45991.125</v>
      </c>
      <c r="BF335" s="20">
        <v>45991.541666666657</v>
      </c>
      <c r="BG335" s="20">
        <v>45991.625</v>
      </c>
    </row>
    <row r="336" spans="56:59" x14ac:dyDescent="0.3">
      <c r="BD336" s="20">
        <v>45992.5</v>
      </c>
      <c r="BE336" s="20">
        <v>45992.125</v>
      </c>
      <c r="BF336" s="20">
        <v>45992.541666666657</v>
      </c>
      <c r="BG336" s="20">
        <v>45992.625</v>
      </c>
    </row>
    <row r="337" spans="56:59" x14ac:dyDescent="0.3">
      <c r="BD337" s="20">
        <v>45993.5</v>
      </c>
      <c r="BE337" s="20">
        <v>45993.125</v>
      </c>
      <c r="BF337" s="20">
        <v>45993.541666666657</v>
      </c>
      <c r="BG337" s="20">
        <v>45993.625</v>
      </c>
    </row>
    <row r="338" spans="56:59" x14ac:dyDescent="0.3">
      <c r="BD338" s="20">
        <v>45994.5</v>
      </c>
      <c r="BE338" s="20">
        <v>45994.125</v>
      </c>
      <c r="BF338" s="20">
        <v>45994.541666666657</v>
      </c>
      <c r="BG338" s="20">
        <v>45994.625</v>
      </c>
    </row>
    <row r="339" spans="56:59" x14ac:dyDescent="0.3">
      <c r="BD339" s="20">
        <v>45995.5</v>
      </c>
      <c r="BE339" s="20">
        <v>45995.125</v>
      </c>
      <c r="BF339" s="20">
        <v>45995.541666666657</v>
      </c>
      <c r="BG339" s="20">
        <v>45995.625</v>
      </c>
    </row>
    <row r="340" spans="56:59" x14ac:dyDescent="0.3">
      <c r="BD340" s="20">
        <v>45996.5</v>
      </c>
      <c r="BE340" s="20">
        <v>45996.125</v>
      </c>
      <c r="BF340" s="20">
        <v>45996.541666666657</v>
      </c>
      <c r="BG340" s="20">
        <v>45996.625</v>
      </c>
    </row>
    <row r="341" spans="56:59" x14ac:dyDescent="0.3">
      <c r="BD341" s="20">
        <v>45997.5</v>
      </c>
      <c r="BE341" s="20">
        <v>45997.125</v>
      </c>
      <c r="BF341" s="20">
        <v>45997.541666666657</v>
      </c>
      <c r="BG341" s="20">
        <v>45997.625</v>
      </c>
    </row>
    <row r="342" spans="56:59" x14ac:dyDescent="0.3">
      <c r="BD342" s="20">
        <v>45998.5</v>
      </c>
      <c r="BE342" s="20">
        <v>45998.125</v>
      </c>
      <c r="BF342" s="20">
        <v>45998.541666666657</v>
      </c>
      <c r="BG342" s="20">
        <v>45998.625</v>
      </c>
    </row>
    <row r="343" spans="56:59" x14ac:dyDescent="0.3">
      <c r="BD343" s="20">
        <v>45999.5</v>
      </c>
      <c r="BE343" s="20">
        <v>45999.125</v>
      </c>
      <c r="BF343" s="20">
        <v>45999.541666666657</v>
      </c>
      <c r="BG343" s="20">
        <v>45999.625</v>
      </c>
    </row>
    <row r="344" spans="56:59" x14ac:dyDescent="0.3">
      <c r="BD344" s="20">
        <v>46000.5</v>
      </c>
      <c r="BE344" s="20">
        <v>46000.125</v>
      </c>
      <c r="BF344" s="20">
        <v>46000.541666666657</v>
      </c>
      <c r="BG344" s="20">
        <v>46000.625</v>
      </c>
    </row>
    <row r="345" spans="56:59" x14ac:dyDescent="0.3">
      <c r="BD345" s="20">
        <v>46001.5</v>
      </c>
      <c r="BE345" s="20">
        <v>46001.125</v>
      </c>
      <c r="BF345" s="20">
        <v>46001.541666666657</v>
      </c>
      <c r="BG345" s="20">
        <v>46001.625</v>
      </c>
    </row>
    <row r="346" spans="56:59" x14ac:dyDescent="0.3">
      <c r="BD346" s="20">
        <v>46002.5</v>
      </c>
      <c r="BE346" s="20">
        <v>46002.125</v>
      </c>
      <c r="BF346" s="20">
        <v>46002.541666666657</v>
      </c>
      <c r="BG346" s="20">
        <v>46002.625</v>
      </c>
    </row>
    <row r="347" spans="56:59" x14ac:dyDescent="0.3">
      <c r="BD347" s="20">
        <v>46003.5</v>
      </c>
      <c r="BE347" s="20">
        <v>46003.125</v>
      </c>
      <c r="BF347" s="20">
        <v>46003.541666666657</v>
      </c>
      <c r="BG347" s="20">
        <v>46003.625</v>
      </c>
    </row>
    <row r="348" spans="56:59" x14ac:dyDescent="0.3">
      <c r="BD348" s="20">
        <v>46004.5</v>
      </c>
      <c r="BE348" s="20">
        <v>46004.125</v>
      </c>
      <c r="BF348" s="20">
        <v>46004.541666666657</v>
      </c>
      <c r="BG348" s="20">
        <v>46004.625</v>
      </c>
    </row>
    <row r="349" spans="56:59" x14ac:dyDescent="0.3">
      <c r="BD349" s="20">
        <v>46005.5</v>
      </c>
      <c r="BE349" s="20">
        <v>46005.125</v>
      </c>
      <c r="BF349" s="20">
        <v>46005.541666666657</v>
      </c>
      <c r="BG349" s="20">
        <v>46005.625</v>
      </c>
    </row>
    <row r="350" spans="56:59" x14ac:dyDescent="0.3">
      <c r="BD350" s="20">
        <v>46006.5</v>
      </c>
      <c r="BE350" s="20">
        <v>46006.125</v>
      </c>
      <c r="BF350" s="20">
        <v>46006.541666666657</v>
      </c>
      <c r="BG350" s="20">
        <v>46006.625</v>
      </c>
    </row>
    <row r="351" spans="56:59" x14ac:dyDescent="0.3">
      <c r="BD351" s="20">
        <v>46007.5</v>
      </c>
      <c r="BE351" s="20">
        <v>46007.125</v>
      </c>
      <c r="BF351" s="20">
        <v>46007.541666666657</v>
      </c>
      <c r="BG351" s="20">
        <v>46007.625</v>
      </c>
    </row>
    <row r="352" spans="56:59" x14ac:dyDescent="0.3">
      <c r="BD352" s="20">
        <v>46008.5</v>
      </c>
      <c r="BE352" s="20">
        <v>46008.125</v>
      </c>
      <c r="BF352" s="20">
        <v>46008.541666666657</v>
      </c>
      <c r="BG352" s="20">
        <v>46008.625</v>
      </c>
    </row>
    <row r="353" spans="56:59" x14ac:dyDescent="0.3">
      <c r="BD353" s="20">
        <v>46009.5</v>
      </c>
      <c r="BE353" s="20">
        <v>46009.125</v>
      </c>
      <c r="BF353" s="20">
        <v>46009.541666666657</v>
      </c>
      <c r="BG353" s="20">
        <v>46009.625</v>
      </c>
    </row>
    <row r="354" spans="56:59" x14ac:dyDescent="0.3">
      <c r="BD354" s="20">
        <v>46010.5</v>
      </c>
      <c r="BE354" s="20">
        <v>46010.125</v>
      </c>
      <c r="BF354" s="20">
        <v>46010.541666666657</v>
      </c>
      <c r="BG354" s="20">
        <v>46010.625</v>
      </c>
    </row>
    <row r="355" spans="56:59" x14ac:dyDescent="0.3">
      <c r="BD355" s="20">
        <v>46011.5</v>
      </c>
      <c r="BE355" s="20">
        <v>46011.125</v>
      </c>
      <c r="BF355" s="20">
        <v>46011.541666666657</v>
      </c>
      <c r="BG355" s="20">
        <v>46011.625</v>
      </c>
    </row>
    <row r="356" spans="56:59" x14ac:dyDescent="0.3">
      <c r="BD356" s="20">
        <v>46012.5</v>
      </c>
      <c r="BE356" s="20">
        <v>46012.125</v>
      </c>
      <c r="BF356" s="20">
        <v>46012.541666666657</v>
      </c>
      <c r="BG356" s="20">
        <v>46012.625</v>
      </c>
    </row>
    <row r="357" spans="56:59" x14ac:dyDescent="0.3">
      <c r="BD357" s="20">
        <v>46013.5</v>
      </c>
      <c r="BE357" s="20">
        <v>46013.125</v>
      </c>
      <c r="BF357" s="20">
        <v>46013.541666666657</v>
      </c>
      <c r="BG357" s="20">
        <v>46013.625</v>
      </c>
    </row>
    <row r="358" spans="56:59" x14ac:dyDescent="0.3">
      <c r="BD358" s="20">
        <v>46014.5</v>
      </c>
      <c r="BE358" s="20">
        <v>46014.125</v>
      </c>
      <c r="BF358" s="20">
        <v>46014.541666666657</v>
      </c>
      <c r="BG358" s="20">
        <v>46014.625</v>
      </c>
    </row>
    <row r="359" spans="56:59" x14ac:dyDescent="0.3">
      <c r="BD359" s="20">
        <v>46015.5</v>
      </c>
      <c r="BE359" s="20">
        <v>46015.125</v>
      </c>
      <c r="BF359" s="20">
        <v>46015.541666666657</v>
      </c>
      <c r="BG359" s="20">
        <v>46015.625</v>
      </c>
    </row>
    <row r="360" spans="56:59" x14ac:dyDescent="0.3">
      <c r="BD360" s="20">
        <v>46016.5</v>
      </c>
      <c r="BE360" s="20">
        <v>46016.125</v>
      </c>
      <c r="BF360" s="20">
        <v>46016.541666666657</v>
      </c>
      <c r="BG360" s="20">
        <v>46016.625</v>
      </c>
    </row>
    <row r="361" spans="56:59" x14ac:dyDescent="0.3">
      <c r="BD361" s="20">
        <v>46017.5</v>
      </c>
      <c r="BE361" s="20">
        <v>46017.125</v>
      </c>
      <c r="BF361" s="20">
        <v>46017.541666666657</v>
      </c>
      <c r="BG361" s="20">
        <v>46017.625</v>
      </c>
    </row>
    <row r="362" spans="56:59" x14ac:dyDescent="0.3">
      <c r="BD362" s="20">
        <v>46018.5</v>
      </c>
      <c r="BE362" s="20">
        <v>46018.125</v>
      </c>
      <c r="BF362" s="20">
        <v>46018.541666666657</v>
      </c>
      <c r="BG362" s="20">
        <v>46018.625</v>
      </c>
    </row>
    <row r="363" spans="56:59" x14ac:dyDescent="0.3">
      <c r="BD363" s="20">
        <v>46019.5</v>
      </c>
      <c r="BE363" s="20">
        <v>46019.125</v>
      </c>
      <c r="BF363" s="20">
        <v>46019.541666666657</v>
      </c>
      <c r="BG363" s="20">
        <v>46019.625</v>
      </c>
    </row>
    <row r="364" spans="56:59" x14ac:dyDescent="0.3">
      <c r="BD364" s="20">
        <v>46020.5</v>
      </c>
      <c r="BE364" s="20">
        <v>46020.125</v>
      </c>
      <c r="BF364" s="20">
        <v>46020.541666666657</v>
      </c>
      <c r="BG364" s="20">
        <v>46020.625</v>
      </c>
    </row>
    <row r="365" spans="56:59" x14ac:dyDescent="0.3">
      <c r="BD365" s="20">
        <v>46021.5</v>
      </c>
      <c r="BE365" s="20">
        <v>46021.125</v>
      </c>
      <c r="BF365" s="20">
        <v>46021.541666666657</v>
      </c>
      <c r="BG365" s="20">
        <v>46021.625</v>
      </c>
    </row>
    <row r="366" spans="56:59" x14ac:dyDescent="0.3">
      <c r="BD366" s="20">
        <v>46022.5</v>
      </c>
      <c r="BE366" s="20">
        <v>46022.125</v>
      </c>
      <c r="BF366" s="20">
        <v>46022.541666666657</v>
      </c>
      <c r="BG366" s="20">
        <v>46022.625</v>
      </c>
    </row>
  </sheetData>
  <autoFilter ref="A1:P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4" x14ac:dyDescent="0.3"/>
  <sheetData>
    <row r="1" spans="1:5" x14ac:dyDescent="0.3">
      <c r="A1" t="s">
        <v>19</v>
      </c>
      <c r="B1" t="s">
        <v>20</v>
      </c>
      <c r="C1" t="s">
        <v>198</v>
      </c>
      <c r="D1" t="s">
        <v>24</v>
      </c>
      <c r="E1" t="s">
        <v>199</v>
      </c>
    </row>
    <row r="2" spans="1:5" x14ac:dyDescent="0.3">
      <c r="A2">
        <v>129</v>
      </c>
      <c r="B2" t="s">
        <v>39</v>
      </c>
      <c r="C2" s="20">
        <v>45807</v>
      </c>
      <c r="D2">
        <v>379.68</v>
      </c>
      <c r="E2" t="s">
        <v>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workbookViewId="0">
      <selection activeCell="E5" sqref="E5"/>
    </sheetView>
  </sheetViews>
  <sheetFormatPr defaultRowHeight="14.4" x14ac:dyDescent="0.3"/>
  <cols>
    <col min="3" max="3" width="13.44140625" customWidth="1"/>
    <col min="4" max="4" width="17" bestFit="1" customWidth="1"/>
    <col min="5" max="5" width="10.109375" customWidth="1"/>
    <col min="6" max="6" width="11" bestFit="1" customWidth="1"/>
  </cols>
  <sheetData>
    <row r="1" spans="1:6" x14ac:dyDescent="0.3">
      <c r="A1" t="s">
        <v>201</v>
      </c>
      <c r="B1" t="s">
        <v>19</v>
      </c>
      <c r="C1" t="s">
        <v>20</v>
      </c>
      <c r="D1" t="s">
        <v>23</v>
      </c>
      <c r="E1" t="s">
        <v>24</v>
      </c>
      <c r="F1" t="s">
        <v>202</v>
      </c>
    </row>
    <row r="2" spans="1:6" x14ac:dyDescent="0.3">
      <c r="A2">
        <v>105</v>
      </c>
      <c r="B2">
        <v>129</v>
      </c>
      <c r="C2" t="s">
        <v>39</v>
      </c>
      <c r="D2" s="20">
        <v>45776</v>
      </c>
      <c r="E2">
        <v>-3070</v>
      </c>
      <c r="F2" t="s">
        <v>203</v>
      </c>
    </row>
    <row r="3" spans="1:6" x14ac:dyDescent="0.3">
      <c r="A3">
        <v>106</v>
      </c>
      <c r="B3">
        <v>129</v>
      </c>
      <c r="C3" t="s">
        <v>39</v>
      </c>
      <c r="D3" s="20">
        <v>45777</v>
      </c>
      <c r="E3">
        <v>3070</v>
      </c>
      <c r="F3" t="s">
        <v>204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4" x14ac:dyDescent="0.3"/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/>
  </sheetViews>
  <sheetFormatPr defaultRowHeight="14.4" x14ac:dyDescent="0.3"/>
  <sheetData>
    <row r="1" spans="1:5" x14ac:dyDescent="0.3">
      <c r="A1" t="s">
        <v>19</v>
      </c>
      <c r="B1" t="s">
        <v>20</v>
      </c>
      <c r="C1" t="s">
        <v>25</v>
      </c>
      <c r="D1" t="s">
        <v>24</v>
      </c>
      <c r="E1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workbookViewId="0"/>
  </sheetViews>
  <sheetFormatPr defaultRowHeight="14.4" x14ac:dyDescent="0.3"/>
  <sheetData>
    <row r="1" spans="1:14" x14ac:dyDescent="0.3">
      <c r="A1" t="s">
        <v>27</v>
      </c>
      <c r="B1" t="s">
        <v>19</v>
      </c>
      <c r="C1" t="s">
        <v>20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3">
      <c r="A2">
        <v>6851</v>
      </c>
      <c r="B2">
        <v>129</v>
      </c>
      <c r="C2" t="s">
        <v>39</v>
      </c>
      <c r="D2" t="s">
        <v>40</v>
      </c>
      <c r="E2" s="20">
        <v>45807</v>
      </c>
      <c r="F2" s="20">
        <v>45812</v>
      </c>
      <c r="G2" s="20">
        <v>45812</v>
      </c>
      <c r="H2">
        <v>2698.43</v>
      </c>
      <c r="K2" t="s">
        <v>41</v>
      </c>
      <c r="L2" t="s">
        <v>42</v>
      </c>
      <c r="M2" t="s">
        <v>43</v>
      </c>
      <c r="N2" t="s">
        <v>44</v>
      </c>
    </row>
    <row r="3" spans="1:14" x14ac:dyDescent="0.3">
      <c r="A3">
        <v>3039</v>
      </c>
      <c r="B3">
        <v>129</v>
      </c>
      <c r="C3" t="s">
        <v>39</v>
      </c>
      <c r="D3" t="s">
        <v>45</v>
      </c>
      <c r="E3" s="20">
        <v>45778</v>
      </c>
      <c r="F3" s="20">
        <v>45807</v>
      </c>
      <c r="G3" s="20">
        <v>45810</v>
      </c>
      <c r="H3">
        <v>8220</v>
      </c>
      <c r="K3" t="s">
        <v>41</v>
      </c>
      <c r="L3" t="s">
        <v>42</v>
      </c>
      <c r="M3" t="s">
        <v>43</v>
      </c>
      <c r="N3" t="s">
        <v>46</v>
      </c>
    </row>
    <row r="4" spans="1:14" x14ac:dyDescent="0.3">
      <c r="A4">
        <v>6503</v>
      </c>
      <c r="B4">
        <v>129</v>
      </c>
      <c r="C4" t="s">
        <v>39</v>
      </c>
      <c r="D4" t="s">
        <v>40</v>
      </c>
      <c r="E4" s="20">
        <v>45777</v>
      </c>
      <c r="F4" s="20">
        <v>45796</v>
      </c>
      <c r="G4" s="20">
        <v>45796</v>
      </c>
      <c r="H4">
        <v>297.11</v>
      </c>
      <c r="K4" t="s">
        <v>41</v>
      </c>
      <c r="L4" t="s">
        <v>42</v>
      </c>
      <c r="M4" t="s">
        <v>43</v>
      </c>
      <c r="N4" t="s">
        <v>47</v>
      </c>
    </row>
    <row r="5" spans="1:14" x14ac:dyDescent="0.3">
      <c r="A5">
        <v>4971</v>
      </c>
      <c r="B5">
        <v>129</v>
      </c>
      <c r="C5" t="s">
        <v>39</v>
      </c>
      <c r="D5" t="s">
        <v>40</v>
      </c>
      <c r="E5" s="20">
        <v>45791</v>
      </c>
      <c r="F5" s="20">
        <v>45791</v>
      </c>
      <c r="G5" s="20">
        <v>45789</v>
      </c>
      <c r="H5">
        <v>1539.26</v>
      </c>
      <c r="K5" t="s">
        <v>41</v>
      </c>
      <c r="L5" t="s">
        <v>42</v>
      </c>
      <c r="M5" t="s">
        <v>43</v>
      </c>
      <c r="N5" t="s">
        <v>48</v>
      </c>
    </row>
    <row r="6" spans="1:14" x14ac:dyDescent="0.3">
      <c r="A6">
        <v>6257</v>
      </c>
      <c r="B6">
        <v>129</v>
      </c>
      <c r="C6" t="s">
        <v>39</v>
      </c>
      <c r="D6" t="s">
        <v>40</v>
      </c>
      <c r="E6" s="20">
        <v>45777</v>
      </c>
      <c r="F6" s="20">
        <v>45784</v>
      </c>
      <c r="G6" s="20">
        <v>45784</v>
      </c>
      <c r="H6">
        <v>2698.43</v>
      </c>
      <c r="K6" t="s">
        <v>41</v>
      </c>
      <c r="L6" t="s">
        <v>42</v>
      </c>
      <c r="M6" t="s">
        <v>43</v>
      </c>
      <c r="N6" t="s">
        <v>49</v>
      </c>
    </row>
    <row r="7" spans="1:14" x14ac:dyDescent="0.3">
      <c r="A7">
        <v>3038</v>
      </c>
      <c r="B7">
        <v>129</v>
      </c>
      <c r="C7" t="s">
        <v>39</v>
      </c>
      <c r="D7" t="s">
        <v>45</v>
      </c>
      <c r="E7" s="20">
        <v>45748</v>
      </c>
      <c r="F7" s="20">
        <v>45777</v>
      </c>
      <c r="G7" s="20">
        <v>45782</v>
      </c>
      <c r="H7">
        <v>8220</v>
      </c>
      <c r="K7" t="s">
        <v>41</v>
      </c>
      <c r="L7" t="s">
        <v>42</v>
      </c>
      <c r="M7" t="s">
        <v>43</v>
      </c>
      <c r="N7" t="s">
        <v>50</v>
      </c>
    </row>
    <row r="8" spans="1:14" x14ac:dyDescent="0.3">
      <c r="A8">
        <v>5978</v>
      </c>
      <c r="B8">
        <v>129</v>
      </c>
      <c r="C8" t="s">
        <v>39</v>
      </c>
      <c r="D8" t="s">
        <v>40</v>
      </c>
      <c r="E8" s="20">
        <v>45747</v>
      </c>
      <c r="F8" s="20">
        <v>45763</v>
      </c>
      <c r="G8" s="20">
        <v>45763</v>
      </c>
      <c r="H8">
        <v>297.11</v>
      </c>
      <c r="K8" t="s">
        <v>41</v>
      </c>
      <c r="L8" t="s">
        <v>42</v>
      </c>
      <c r="M8" t="s">
        <v>43</v>
      </c>
      <c r="N8" t="s">
        <v>51</v>
      </c>
    </row>
    <row r="9" spans="1:14" x14ac:dyDescent="0.3">
      <c r="A9">
        <v>4970</v>
      </c>
      <c r="B9">
        <v>129</v>
      </c>
      <c r="C9" t="s">
        <v>39</v>
      </c>
      <c r="D9" t="s">
        <v>40</v>
      </c>
      <c r="E9" s="20">
        <v>45761</v>
      </c>
      <c r="F9" s="20">
        <v>45761</v>
      </c>
      <c r="G9" s="20">
        <v>45761</v>
      </c>
      <c r="H9">
        <v>1539.26</v>
      </c>
      <c r="K9" t="s">
        <v>41</v>
      </c>
      <c r="L9" t="s">
        <v>42</v>
      </c>
      <c r="M9" t="s">
        <v>43</v>
      </c>
      <c r="N9" t="s">
        <v>52</v>
      </c>
    </row>
    <row r="10" spans="1:14" x14ac:dyDescent="0.3">
      <c r="A10">
        <v>3786</v>
      </c>
      <c r="B10">
        <v>129</v>
      </c>
      <c r="C10" t="s">
        <v>39</v>
      </c>
      <c r="D10" t="s">
        <v>40</v>
      </c>
      <c r="E10" s="20">
        <v>45744</v>
      </c>
      <c r="F10" s="20">
        <v>45751</v>
      </c>
      <c r="G10" s="20">
        <v>45749</v>
      </c>
      <c r="H10">
        <v>2698.43</v>
      </c>
      <c r="K10" t="s">
        <v>41</v>
      </c>
      <c r="L10" t="s">
        <v>42</v>
      </c>
      <c r="M10" t="s">
        <v>43</v>
      </c>
      <c r="N10" t="s">
        <v>53</v>
      </c>
    </row>
    <row r="11" spans="1:14" x14ac:dyDescent="0.3">
      <c r="A11">
        <v>3037</v>
      </c>
      <c r="B11">
        <v>129</v>
      </c>
      <c r="C11" t="s">
        <v>39</v>
      </c>
      <c r="D11" t="s">
        <v>45</v>
      </c>
      <c r="E11" s="20">
        <v>45717</v>
      </c>
      <c r="F11" s="20">
        <v>45746</v>
      </c>
      <c r="G11" s="20">
        <v>45748</v>
      </c>
      <c r="H11">
        <v>8220</v>
      </c>
      <c r="K11" t="s">
        <v>41</v>
      </c>
      <c r="L11" t="s">
        <v>42</v>
      </c>
      <c r="M11" t="s">
        <v>43</v>
      </c>
      <c r="N11" t="s">
        <v>54</v>
      </c>
    </row>
    <row r="12" spans="1:14" x14ac:dyDescent="0.3">
      <c r="A12">
        <v>5558</v>
      </c>
      <c r="B12">
        <v>129</v>
      </c>
      <c r="C12" t="s">
        <v>39</v>
      </c>
      <c r="D12" t="s">
        <v>40</v>
      </c>
      <c r="E12" s="20">
        <v>45716</v>
      </c>
      <c r="F12" s="20">
        <v>45744</v>
      </c>
      <c r="G12" s="20">
        <v>45736</v>
      </c>
      <c r="H12">
        <v>297.01</v>
      </c>
      <c r="K12" t="s">
        <v>41</v>
      </c>
      <c r="L12" t="s">
        <v>42</v>
      </c>
      <c r="M12" t="s">
        <v>43</v>
      </c>
      <c r="N12" t="s">
        <v>55</v>
      </c>
    </row>
    <row r="13" spans="1:14" x14ac:dyDescent="0.3">
      <c r="A13">
        <v>4969</v>
      </c>
      <c r="B13">
        <v>129</v>
      </c>
      <c r="C13" t="s">
        <v>39</v>
      </c>
      <c r="D13" t="s">
        <v>40</v>
      </c>
      <c r="E13" s="20">
        <v>45730</v>
      </c>
      <c r="F13" s="20">
        <v>45730</v>
      </c>
      <c r="G13" s="20">
        <v>45728</v>
      </c>
      <c r="H13">
        <v>1539.26</v>
      </c>
      <c r="K13" t="s">
        <v>41</v>
      </c>
      <c r="L13" t="s">
        <v>42</v>
      </c>
      <c r="M13" t="s">
        <v>43</v>
      </c>
      <c r="N13" t="s">
        <v>56</v>
      </c>
    </row>
    <row r="14" spans="1:14" x14ac:dyDescent="0.3">
      <c r="A14">
        <v>3036</v>
      </c>
      <c r="B14">
        <v>129</v>
      </c>
      <c r="C14" t="s">
        <v>39</v>
      </c>
      <c r="D14" t="s">
        <v>45</v>
      </c>
      <c r="E14" s="20">
        <v>45689</v>
      </c>
      <c r="F14" s="20">
        <v>45723</v>
      </c>
      <c r="G14" s="20">
        <v>45723</v>
      </c>
      <c r="H14">
        <v>220</v>
      </c>
      <c r="K14" t="s">
        <v>41</v>
      </c>
      <c r="L14" t="s">
        <v>42</v>
      </c>
      <c r="M14" t="s">
        <v>43</v>
      </c>
      <c r="N14" t="s">
        <v>57</v>
      </c>
    </row>
    <row r="15" spans="1:14" x14ac:dyDescent="0.3">
      <c r="A15">
        <v>3036</v>
      </c>
      <c r="B15">
        <v>129</v>
      </c>
      <c r="C15" t="s">
        <v>39</v>
      </c>
      <c r="D15" t="s">
        <v>45</v>
      </c>
      <c r="E15" s="20">
        <v>45689</v>
      </c>
      <c r="F15" s="20">
        <v>45716</v>
      </c>
      <c r="G15" s="20">
        <v>45722</v>
      </c>
      <c r="H15">
        <v>8000</v>
      </c>
      <c r="K15" t="s">
        <v>41</v>
      </c>
      <c r="L15" t="s">
        <v>42</v>
      </c>
      <c r="M15" t="s">
        <v>43</v>
      </c>
      <c r="N15" t="s">
        <v>57</v>
      </c>
    </row>
    <row r="16" spans="1:14" x14ac:dyDescent="0.3">
      <c r="A16">
        <v>5305</v>
      </c>
      <c r="B16">
        <v>129</v>
      </c>
      <c r="C16" t="s">
        <v>39</v>
      </c>
      <c r="D16" t="s">
        <v>40</v>
      </c>
      <c r="E16" s="20">
        <v>45716</v>
      </c>
      <c r="F16" s="20">
        <v>45722</v>
      </c>
      <c r="G16" s="20">
        <v>45722</v>
      </c>
      <c r="H16">
        <v>2698.43</v>
      </c>
      <c r="K16" t="s">
        <v>41</v>
      </c>
      <c r="L16" t="s">
        <v>42</v>
      </c>
      <c r="M16" t="s">
        <v>43</v>
      </c>
      <c r="N16" t="s">
        <v>58</v>
      </c>
    </row>
    <row r="17" spans="1:14" x14ac:dyDescent="0.3">
      <c r="A17">
        <v>4968</v>
      </c>
      <c r="B17">
        <v>129</v>
      </c>
      <c r="C17" t="s">
        <v>39</v>
      </c>
      <c r="D17" t="s">
        <v>40</v>
      </c>
      <c r="E17" s="20">
        <v>45702</v>
      </c>
      <c r="F17" s="20">
        <v>45716</v>
      </c>
      <c r="G17" s="20">
        <v>45714</v>
      </c>
      <c r="H17">
        <v>1539.26</v>
      </c>
      <c r="K17" t="s">
        <v>41</v>
      </c>
      <c r="L17" t="s">
        <v>42</v>
      </c>
      <c r="M17" t="s">
        <v>43</v>
      </c>
      <c r="N17" t="s">
        <v>59</v>
      </c>
    </row>
    <row r="18" spans="1:14" x14ac:dyDescent="0.3">
      <c r="A18">
        <v>5078</v>
      </c>
      <c r="B18">
        <v>129</v>
      </c>
      <c r="C18" t="s">
        <v>39</v>
      </c>
      <c r="D18" t="s">
        <v>40</v>
      </c>
      <c r="E18" s="20">
        <v>45687</v>
      </c>
      <c r="F18" s="20">
        <v>45707</v>
      </c>
      <c r="G18" s="20">
        <v>45707</v>
      </c>
      <c r="H18">
        <v>285.43</v>
      </c>
      <c r="K18" t="s">
        <v>41</v>
      </c>
      <c r="L18" t="s">
        <v>42</v>
      </c>
      <c r="M18" t="s">
        <v>43</v>
      </c>
      <c r="N18" t="s">
        <v>60</v>
      </c>
    </row>
    <row r="19" spans="1:14" x14ac:dyDescent="0.3">
      <c r="A19">
        <v>5146</v>
      </c>
      <c r="B19">
        <v>129</v>
      </c>
      <c r="C19" t="s">
        <v>39</v>
      </c>
      <c r="D19" t="s">
        <v>40</v>
      </c>
      <c r="E19" s="20">
        <v>45688</v>
      </c>
      <c r="F19" s="20">
        <v>45693</v>
      </c>
      <c r="G19" s="20">
        <v>45693</v>
      </c>
      <c r="H19">
        <v>2698.43</v>
      </c>
      <c r="K19" t="s">
        <v>41</v>
      </c>
      <c r="L19" t="s">
        <v>42</v>
      </c>
      <c r="M19" t="s">
        <v>43</v>
      </c>
      <c r="N19" t="s">
        <v>61</v>
      </c>
    </row>
    <row r="20" spans="1:14" x14ac:dyDescent="0.3">
      <c r="A20">
        <v>3035</v>
      </c>
      <c r="B20">
        <v>129</v>
      </c>
      <c r="C20" t="s">
        <v>39</v>
      </c>
      <c r="D20" t="s">
        <v>45</v>
      </c>
      <c r="E20" s="20">
        <v>45658</v>
      </c>
      <c r="F20" s="20">
        <v>45687</v>
      </c>
      <c r="G20" s="20">
        <v>45687</v>
      </c>
      <c r="H20">
        <v>8000</v>
      </c>
      <c r="K20" t="s">
        <v>41</v>
      </c>
      <c r="L20" t="s">
        <v>42</v>
      </c>
      <c r="M20" t="s">
        <v>43</v>
      </c>
      <c r="N20" t="s">
        <v>62</v>
      </c>
    </row>
    <row r="21" spans="1:14" x14ac:dyDescent="0.3">
      <c r="A21">
        <v>4606</v>
      </c>
      <c r="B21">
        <v>129</v>
      </c>
      <c r="C21" t="s">
        <v>39</v>
      </c>
      <c r="D21" t="s">
        <v>40</v>
      </c>
      <c r="E21" s="20">
        <v>45657</v>
      </c>
      <c r="F21" s="20">
        <v>45677</v>
      </c>
      <c r="G21" s="20">
        <v>45677</v>
      </c>
      <c r="H21">
        <v>373.96</v>
      </c>
      <c r="K21" t="s">
        <v>41</v>
      </c>
      <c r="L21" t="s">
        <v>42</v>
      </c>
      <c r="M21" t="s">
        <v>43</v>
      </c>
      <c r="N21" t="s">
        <v>63</v>
      </c>
    </row>
    <row r="22" spans="1:14" x14ac:dyDescent="0.3">
      <c r="A22">
        <v>5005</v>
      </c>
      <c r="B22">
        <v>129</v>
      </c>
      <c r="C22" t="s">
        <v>39</v>
      </c>
      <c r="D22" t="s">
        <v>40</v>
      </c>
      <c r="E22" s="20">
        <v>45657</v>
      </c>
      <c r="F22" s="20">
        <v>45663</v>
      </c>
      <c r="G22" s="20">
        <v>45663</v>
      </c>
      <c r="H22">
        <v>2696.84</v>
      </c>
      <c r="K22" t="s">
        <v>41</v>
      </c>
      <c r="L22" t="s">
        <v>42</v>
      </c>
      <c r="M22" t="s">
        <v>43</v>
      </c>
      <c r="N22" t="s">
        <v>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1"/>
  <sheetViews>
    <sheetView workbookViewId="0"/>
  </sheetViews>
  <sheetFormatPr defaultRowHeight="14.4" x14ac:dyDescent="0.3"/>
  <sheetData>
    <row r="1" spans="1:20" x14ac:dyDescent="0.3">
      <c r="A1" t="s">
        <v>64</v>
      </c>
      <c r="B1" t="s">
        <v>19</v>
      </c>
      <c r="C1" t="s">
        <v>20</v>
      </c>
      <c r="D1" t="s">
        <v>65</v>
      </c>
      <c r="E1" t="s">
        <v>24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35</v>
      </c>
      <c r="L1" t="s">
        <v>71</v>
      </c>
      <c r="M1" t="s">
        <v>72</v>
      </c>
      <c r="N1" t="s">
        <v>33</v>
      </c>
      <c r="O1" t="s">
        <v>73</v>
      </c>
      <c r="P1" t="s">
        <v>74</v>
      </c>
      <c r="Q1" t="s">
        <v>75</v>
      </c>
      <c r="R1" t="s">
        <v>36</v>
      </c>
      <c r="S1" t="s">
        <v>37</v>
      </c>
      <c r="T1" t="s">
        <v>76</v>
      </c>
    </row>
    <row r="2" spans="1:20" x14ac:dyDescent="0.3">
      <c r="A2">
        <v>135699</v>
      </c>
      <c r="B2">
        <v>129</v>
      </c>
      <c r="C2" t="s">
        <v>39</v>
      </c>
      <c r="D2" t="s">
        <v>77</v>
      </c>
      <c r="E2">
        <v>186.2</v>
      </c>
      <c r="F2" s="20">
        <v>45810</v>
      </c>
      <c r="G2" s="20">
        <v>45810</v>
      </c>
      <c r="H2" s="20">
        <v>45810</v>
      </c>
      <c r="I2" s="20">
        <v>45810</v>
      </c>
      <c r="J2" s="20">
        <v>45810</v>
      </c>
      <c r="K2" t="s">
        <v>41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42</v>
      </c>
      <c r="S2" t="s">
        <v>43</v>
      </c>
    </row>
    <row r="3" spans="1:20" x14ac:dyDescent="0.3">
      <c r="A3">
        <v>136339</v>
      </c>
      <c r="B3">
        <v>129</v>
      </c>
      <c r="C3" t="s">
        <v>39</v>
      </c>
      <c r="D3" t="s">
        <v>84</v>
      </c>
      <c r="E3">
        <v>8.5</v>
      </c>
      <c r="F3" s="20">
        <v>45810</v>
      </c>
      <c r="G3" s="20"/>
      <c r="H3" s="20">
        <v>45810</v>
      </c>
      <c r="I3" s="20">
        <v>45810</v>
      </c>
      <c r="J3" s="20">
        <v>45811</v>
      </c>
      <c r="K3" t="s">
        <v>85</v>
      </c>
      <c r="L3" t="s">
        <v>86</v>
      </c>
      <c r="M3" t="s">
        <v>87</v>
      </c>
      <c r="N3" t="s">
        <v>88</v>
      </c>
      <c r="R3" t="s">
        <v>42</v>
      </c>
    </row>
    <row r="4" spans="1:20" x14ac:dyDescent="0.3">
      <c r="A4">
        <v>135390</v>
      </c>
      <c r="B4">
        <v>129</v>
      </c>
      <c r="C4" t="s">
        <v>39</v>
      </c>
      <c r="D4" t="s">
        <v>89</v>
      </c>
      <c r="E4">
        <v>379.68</v>
      </c>
      <c r="F4" s="20">
        <v>45807</v>
      </c>
      <c r="G4" s="20">
        <v>45811</v>
      </c>
      <c r="H4" s="20">
        <v>45807</v>
      </c>
      <c r="I4" s="20">
        <v>43981</v>
      </c>
      <c r="J4" s="20">
        <v>45806</v>
      </c>
      <c r="K4" t="s">
        <v>90</v>
      </c>
      <c r="L4" t="s">
        <v>91</v>
      </c>
      <c r="M4" t="s">
        <v>92</v>
      </c>
      <c r="N4" t="s">
        <v>93</v>
      </c>
      <c r="O4" t="s">
        <v>81</v>
      </c>
      <c r="P4" t="s">
        <v>82</v>
      </c>
      <c r="Q4" t="s">
        <v>83</v>
      </c>
      <c r="R4" t="s">
        <v>42</v>
      </c>
      <c r="S4" t="s">
        <v>94</v>
      </c>
    </row>
    <row r="5" spans="1:20" x14ac:dyDescent="0.3">
      <c r="A5">
        <v>135701</v>
      </c>
      <c r="B5">
        <v>129</v>
      </c>
      <c r="C5" t="s">
        <v>39</v>
      </c>
      <c r="D5" t="s">
        <v>84</v>
      </c>
      <c r="E5">
        <v>8.5</v>
      </c>
      <c r="F5" s="20">
        <v>45806</v>
      </c>
      <c r="G5" s="20"/>
      <c r="H5" s="20">
        <v>45806</v>
      </c>
      <c r="I5" s="20">
        <v>45806</v>
      </c>
      <c r="J5" s="20">
        <v>45810</v>
      </c>
      <c r="K5" t="s">
        <v>85</v>
      </c>
      <c r="L5" t="s">
        <v>86</v>
      </c>
      <c r="M5" t="s">
        <v>87</v>
      </c>
      <c r="N5" t="s">
        <v>95</v>
      </c>
      <c r="R5" t="s">
        <v>42</v>
      </c>
    </row>
    <row r="6" spans="1:20" x14ac:dyDescent="0.3">
      <c r="A6">
        <v>77088</v>
      </c>
      <c r="B6">
        <v>129</v>
      </c>
      <c r="C6" t="s">
        <v>39</v>
      </c>
      <c r="D6" t="s">
        <v>96</v>
      </c>
      <c r="E6">
        <v>1487.99</v>
      </c>
      <c r="F6" s="20">
        <v>45807</v>
      </c>
      <c r="G6" s="20">
        <v>45806</v>
      </c>
      <c r="H6" s="20">
        <v>45806</v>
      </c>
      <c r="I6" s="20">
        <v>45807</v>
      </c>
      <c r="J6" s="20"/>
      <c r="K6" t="s">
        <v>97</v>
      </c>
      <c r="L6" t="s">
        <v>91</v>
      </c>
      <c r="M6" t="s">
        <v>98</v>
      </c>
      <c r="N6" t="s">
        <v>99</v>
      </c>
      <c r="O6" t="s">
        <v>81</v>
      </c>
      <c r="P6" t="s">
        <v>82</v>
      </c>
      <c r="Q6" t="s">
        <v>83</v>
      </c>
      <c r="R6" t="s">
        <v>42</v>
      </c>
      <c r="S6" t="s">
        <v>43</v>
      </c>
    </row>
    <row r="7" spans="1:20" x14ac:dyDescent="0.3">
      <c r="A7">
        <v>134893</v>
      </c>
      <c r="B7">
        <v>129</v>
      </c>
      <c r="C7" t="s">
        <v>39</v>
      </c>
      <c r="D7" t="s">
        <v>84</v>
      </c>
      <c r="E7">
        <v>69</v>
      </c>
      <c r="F7" s="20">
        <v>45803</v>
      </c>
      <c r="G7" s="20"/>
      <c r="H7" s="20">
        <v>45803</v>
      </c>
      <c r="I7" s="20">
        <v>45803</v>
      </c>
      <c r="J7" s="20">
        <v>45805</v>
      </c>
      <c r="K7" t="s">
        <v>85</v>
      </c>
      <c r="L7" t="s">
        <v>86</v>
      </c>
      <c r="M7" t="s">
        <v>87</v>
      </c>
      <c r="N7" t="s">
        <v>95</v>
      </c>
      <c r="R7" t="s">
        <v>42</v>
      </c>
    </row>
    <row r="8" spans="1:20" x14ac:dyDescent="0.3">
      <c r="A8">
        <v>129365</v>
      </c>
      <c r="B8">
        <v>129</v>
      </c>
      <c r="C8" t="s">
        <v>39</v>
      </c>
      <c r="D8" t="s">
        <v>100</v>
      </c>
      <c r="E8">
        <v>146.58000000000001</v>
      </c>
      <c r="F8" s="20">
        <v>45797</v>
      </c>
      <c r="G8" s="20">
        <v>45797</v>
      </c>
      <c r="H8" s="20">
        <v>45797</v>
      </c>
      <c r="I8" s="20">
        <v>45748</v>
      </c>
      <c r="J8" s="20">
        <v>45783</v>
      </c>
      <c r="K8" t="s">
        <v>97</v>
      </c>
      <c r="L8" t="s">
        <v>91</v>
      </c>
      <c r="M8" t="s">
        <v>101</v>
      </c>
      <c r="N8" t="s">
        <v>102</v>
      </c>
      <c r="O8" t="s">
        <v>81</v>
      </c>
      <c r="P8" t="s">
        <v>82</v>
      </c>
      <c r="Q8" t="s">
        <v>83</v>
      </c>
      <c r="R8" t="s">
        <v>42</v>
      </c>
      <c r="S8" t="s">
        <v>43</v>
      </c>
    </row>
    <row r="9" spans="1:20" x14ac:dyDescent="0.3">
      <c r="A9">
        <v>129366</v>
      </c>
      <c r="B9">
        <v>129</v>
      </c>
      <c r="C9" t="s">
        <v>39</v>
      </c>
      <c r="D9" t="s">
        <v>89</v>
      </c>
      <c r="E9">
        <v>150.53</v>
      </c>
      <c r="F9" s="20">
        <v>45797</v>
      </c>
      <c r="G9" s="20">
        <v>45797</v>
      </c>
      <c r="H9" s="20">
        <v>45797</v>
      </c>
      <c r="I9" s="20">
        <v>45748</v>
      </c>
      <c r="J9" s="20">
        <v>45783</v>
      </c>
      <c r="K9" t="s">
        <v>41</v>
      </c>
      <c r="L9" t="s">
        <v>91</v>
      </c>
      <c r="M9" t="s">
        <v>92</v>
      </c>
      <c r="N9" t="s">
        <v>103</v>
      </c>
      <c r="O9" t="s">
        <v>81</v>
      </c>
      <c r="P9" t="s">
        <v>82</v>
      </c>
      <c r="Q9" t="s">
        <v>83</v>
      </c>
      <c r="R9" t="s">
        <v>42</v>
      </c>
      <c r="S9" t="s">
        <v>43</v>
      </c>
    </row>
    <row r="10" spans="1:20" x14ac:dyDescent="0.3">
      <c r="A10">
        <v>101689</v>
      </c>
      <c r="B10">
        <v>129</v>
      </c>
      <c r="C10" t="s">
        <v>39</v>
      </c>
      <c r="D10" t="s">
        <v>104</v>
      </c>
      <c r="E10">
        <v>15.6</v>
      </c>
      <c r="F10" s="20">
        <v>45797</v>
      </c>
      <c r="G10" s="20">
        <v>45797</v>
      </c>
      <c r="H10" s="20">
        <v>45797</v>
      </c>
      <c r="I10" s="20">
        <v>45777</v>
      </c>
      <c r="J10" s="20"/>
      <c r="K10" t="s">
        <v>97</v>
      </c>
      <c r="M10" t="s">
        <v>104</v>
      </c>
      <c r="N10" t="s">
        <v>105</v>
      </c>
      <c r="O10" t="s">
        <v>81</v>
      </c>
      <c r="P10" t="s">
        <v>82</v>
      </c>
      <c r="Q10" t="s">
        <v>83</v>
      </c>
      <c r="R10" t="s">
        <v>42</v>
      </c>
      <c r="S10" t="s">
        <v>43</v>
      </c>
    </row>
    <row r="11" spans="1:20" x14ac:dyDescent="0.3">
      <c r="A11">
        <v>99496</v>
      </c>
      <c r="B11">
        <v>129</v>
      </c>
      <c r="C11" t="s">
        <v>39</v>
      </c>
      <c r="D11" t="s">
        <v>106</v>
      </c>
      <c r="E11">
        <v>1024.49</v>
      </c>
      <c r="F11" s="20">
        <v>45792</v>
      </c>
      <c r="G11" s="20">
        <v>45792</v>
      </c>
      <c r="H11" s="20">
        <v>45792</v>
      </c>
      <c r="I11" s="20">
        <v>45778</v>
      </c>
      <c r="J11" s="20"/>
      <c r="K11" t="s">
        <v>97</v>
      </c>
      <c r="L11" t="s">
        <v>107</v>
      </c>
      <c r="M11" t="s">
        <v>108</v>
      </c>
      <c r="N11" t="s">
        <v>109</v>
      </c>
      <c r="O11" t="s">
        <v>81</v>
      </c>
      <c r="P11" t="s">
        <v>82</v>
      </c>
      <c r="Q11" t="s">
        <v>83</v>
      </c>
      <c r="R11" t="s">
        <v>42</v>
      </c>
      <c r="S11" t="s">
        <v>43</v>
      </c>
    </row>
    <row r="12" spans="1:20" x14ac:dyDescent="0.3">
      <c r="A12">
        <v>132458</v>
      </c>
      <c r="B12">
        <v>129</v>
      </c>
      <c r="C12" t="s">
        <v>39</v>
      </c>
      <c r="D12" t="s">
        <v>84</v>
      </c>
      <c r="E12">
        <v>30</v>
      </c>
      <c r="F12" s="20">
        <v>45791</v>
      </c>
      <c r="G12" s="20"/>
      <c r="H12" s="20">
        <v>45791</v>
      </c>
      <c r="I12" s="20">
        <v>45791</v>
      </c>
      <c r="J12" s="20">
        <v>45792</v>
      </c>
      <c r="K12" t="s">
        <v>85</v>
      </c>
      <c r="L12" t="s">
        <v>86</v>
      </c>
      <c r="M12" t="s">
        <v>87</v>
      </c>
      <c r="N12" t="s">
        <v>95</v>
      </c>
      <c r="R12" t="s">
        <v>42</v>
      </c>
    </row>
    <row r="13" spans="1:20" x14ac:dyDescent="0.3">
      <c r="A13">
        <v>109467</v>
      </c>
      <c r="B13">
        <v>129</v>
      </c>
      <c r="C13" t="s">
        <v>39</v>
      </c>
      <c r="D13" t="s">
        <v>110</v>
      </c>
      <c r="E13">
        <v>1759.26</v>
      </c>
      <c r="F13" s="20">
        <v>45791</v>
      </c>
      <c r="G13" s="20">
        <v>45790</v>
      </c>
      <c r="H13" s="20">
        <v>45790</v>
      </c>
      <c r="I13" s="20">
        <v>45791</v>
      </c>
      <c r="J13" s="20"/>
      <c r="K13" t="s">
        <v>97</v>
      </c>
      <c r="L13" t="s">
        <v>111</v>
      </c>
      <c r="M13" t="s">
        <v>110</v>
      </c>
      <c r="O13" t="s">
        <v>81</v>
      </c>
      <c r="P13" t="s">
        <v>82</v>
      </c>
      <c r="Q13" t="s">
        <v>83</v>
      </c>
      <c r="R13" t="s">
        <v>42</v>
      </c>
      <c r="S13" t="s">
        <v>43</v>
      </c>
    </row>
    <row r="14" spans="1:20" x14ac:dyDescent="0.3">
      <c r="A14">
        <v>130784</v>
      </c>
      <c r="B14">
        <v>129</v>
      </c>
      <c r="C14" t="s">
        <v>39</v>
      </c>
      <c r="D14" t="s">
        <v>84</v>
      </c>
      <c r="E14">
        <v>2</v>
      </c>
      <c r="F14" s="20">
        <v>45783</v>
      </c>
      <c r="G14" s="20"/>
      <c r="H14" s="20">
        <v>45783</v>
      </c>
      <c r="I14" s="20">
        <v>45783</v>
      </c>
      <c r="J14" s="20">
        <v>45785</v>
      </c>
      <c r="K14" t="s">
        <v>85</v>
      </c>
      <c r="L14" t="s">
        <v>86</v>
      </c>
      <c r="M14" t="s">
        <v>87</v>
      </c>
      <c r="N14" t="s">
        <v>95</v>
      </c>
      <c r="R14" t="s">
        <v>42</v>
      </c>
    </row>
    <row r="15" spans="1:20" x14ac:dyDescent="0.3">
      <c r="A15">
        <v>129243</v>
      </c>
      <c r="B15">
        <v>129</v>
      </c>
      <c r="C15" t="s">
        <v>39</v>
      </c>
      <c r="D15" t="s">
        <v>112</v>
      </c>
      <c r="E15">
        <v>2698.43</v>
      </c>
      <c r="F15" s="20">
        <v>45784</v>
      </c>
      <c r="G15" s="20">
        <v>45783</v>
      </c>
      <c r="H15" s="20">
        <v>45783</v>
      </c>
      <c r="I15" s="20">
        <v>45777</v>
      </c>
      <c r="J15" s="20"/>
      <c r="L15" t="s">
        <v>113</v>
      </c>
      <c r="M15" t="s">
        <v>114</v>
      </c>
      <c r="O15" t="s">
        <v>81</v>
      </c>
      <c r="P15" t="s">
        <v>82</v>
      </c>
      <c r="Q15" t="s">
        <v>83</v>
      </c>
      <c r="R15" t="s">
        <v>42</v>
      </c>
      <c r="S15" t="s">
        <v>43</v>
      </c>
    </row>
    <row r="16" spans="1:20" x14ac:dyDescent="0.3">
      <c r="A16">
        <v>128561</v>
      </c>
      <c r="B16">
        <v>129</v>
      </c>
      <c r="C16" t="s">
        <v>39</v>
      </c>
      <c r="D16" t="s">
        <v>84</v>
      </c>
      <c r="E16">
        <v>8.5</v>
      </c>
      <c r="F16" s="20">
        <v>45777</v>
      </c>
      <c r="G16" s="20"/>
      <c r="H16" s="20">
        <v>45777</v>
      </c>
      <c r="I16" s="20">
        <v>45777</v>
      </c>
      <c r="J16" s="20">
        <v>45779</v>
      </c>
      <c r="K16" t="s">
        <v>85</v>
      </c>
      <c r="L16" t="s">
        <v>86</v>
      </c>
      <c r="M16" t="s">
        <v>87</v>
      </c>
      <c r="N16" t="s">
        <v>115</v>
      </c>
      <c r="R16" t="s">
        <v>42</v>
      </c>
    </row>
    <row r="17" spans="1:19" x14ac:dyDescent="0.3">
      <c r="A17">
        <v>77087</v>
      </c>
      <c r="B17">
        <v>129</v>
      </c>
      <c r="C17" t="s">
        <v>39</v>
      </c>
      <c r="D17" t="s">
        <v>96</v>
      </c>
      <c r="E17">
        <v>1472.44</v>
      </c>
      <c r="F17" s="20">
        <v>45777</v>
      </c>
      <c r="G17" s="20">
        <v>45777</v>
      </c>
      <c r="H17" s="20">
        <v>45777</v>
      </c>
      <c r="I17" s="20">
        <v>45777</v>
      </c>
      <c r="J17" s="20"/>
      <c r="K17" t="s">
        <v>97</v>
      </c>
      <c r="L17" t="s">
        <v>91</v>
      </c>
      <c r="M17" t="s">
        <v>98</v>
      </c>
      <c r="N17" t="s">
        <v>116</v>
      </c>
      <c r="O17" t="s">
        <v>81</v>
      </c>
      <c r="P17" t="s">
        <v>82</v>
      </c>
      <c r="Q17" t="s">
        <v>83</v>
      </c>
      <c r="R17" t="s">
        <v>42</v>
      </c>
      <c r="S17" t="s">
        <v>43</v>
      </c>
    </row>
    <row r="18" spans="1:19" x14ac:dyDescent="0.3">
      <c r="A18">
        <v>127581</v>
      </c>
      <c r="B18">
        <v>129</v>
      </c>
      <c r="C18" t="s">
        <v>39</v>
      </c>
      <c r="D18" t="s">
        <v>84</v>
      </c>
      <c r="E18">
        <v>69</v>
      </c>
      <c r="F18" s="20">
        <v>45772</v>
      </c>
      <c r="G18" s="20"/>
      <c r="H18" s="20">
        <v>45772</v>
      </c>
      <c r="I18" s="20">
        <v>45772</v>
      </c>
      <c r="J18" s="20">
        <v>45775</v>
      </c>
      <c r="K18" t="s">
        <v>85</v>
      </c>
      <c r="L18" t="s">
        <v>86</v>
      </c>
      <c r="M18" t="s">
        <v>87</v>
      </c>
      <c r="N18" t="s">
        <v>115</v>
      </c>
      <c r="R18" t="s">
        <v>42</v>
      </c>
    </row>
    <row r="19" spans="1:19" x14ac:dyDescent="0.3">
      <c r="A19">
        <v>122229</v>
      </c>
      <c r="B19">
        <v>129</v>
      </c>
      <c r="C19" t="s">
        <v>39</v>
      </c>
      <c r="D19" t="s">
        <v>100</v>
      </c>
      <c r="E19">
        <v>146.58000000000001</v>
      </c>
      <c r="F19" s="20">
        <v>45764</v>
      </c>
      <c r="G19" s="20">
        <v>45763</v>
      </c>
      <c r="H19" s="20">
        <v>45763</v>
      </c>
      <c r="I19" s="20">
        <v>45747</v>
      </c>
      <c r="J19" s="20">
        <v>45750</v>
      </c>
      <c r="K19" t="s">
        <v>97</v>
      </c>
      <c r="L19" t="s">
        <v>91</v>
      </c>
      <c r="M19" t="s">
        <v>101</v>
      </c>
      <c r="N19" t="s">
        <v>117</v>
      </c>
      <c r="O19" t="s">
        <v>81</v>
      </c>
      <c r="P19" t="s">
        <v>82</v>
      </c>
      <c r="Q19" t="s">
        <v>83</v>
      </c>
      <c r="R19" t="s">
        <v>42</v>
      </c>
      <c r="S19" t="s">
        <v>43</v>
      </c>
    </row>
    <row r="20" spans="1:19" x14ac:dyDescent="0.3">
      <c r="A20">
        <v>122231</v>
      </c>
      <c r="B20">
        <v>129</v>
      </c>
      <c r="C20" t="s">
        <v>39</v>
      </c>
      <c r="D20" t="s">
        <v>89</v>
      </c>
      <c r="E20">
        <v>150.53</v>
      </c>
      <c r="F20" s="20">
        <v>45764</v>
      </c>
      <c r="G20" s="20">
        <v>45763</v>
      </c>
      <c r="H20" s="20">
        <v>45763</v>
      </c>
      <c r="I20" s="20">
        <v>45747</v>
      </c>
      <c r="J20" s="20">
        <v>45750</v>
      </c>
      <c r="K20" t="s">
        <v>41</v>
      </c>
      <c r="L20" t="s">
        <v>91</v>
      </c>
      <c r="M20" t="s">
        <v>92</v>
      </c>
      <c r="N20" t="s">
        <v>118</v>
      </c>
      <c r="O20" t="s">
        <v>81</v>
      </c>
      <c r="P20" t="s">
        <v>82</v>
      </c>
      <c r="Q20" t="s">
        <v>83</v>
      </c>
      <c r="R20" t="s">
        <v>42</v>
      </c>
      <c r="S20" t="s">
        <v>43</v>
      </c>
    </row>
    <row r="21" spans="1:19" x14ac:dyDescent="0.3">
      <c r="A21">
        <v>101688</v>
      </c>
      <c r="B21">
        <v>129</v>
      </c>
      <c r="C21" t="s">
        <v>39</v>
      </c>
      <c r="D21" t="s">
        <v>104</v>
      </c>
      <c r="E21">
        <v>15.6</v>
      </c>
      <c r="F21" s="20">
        <v>45764</v>
      </c>
      <c r="G21" s="20">
        <v>45763</v>
      </c>
      <c r="H21" s="20">
        <v>45763</v>
      </c>
      <c r="I21" s="20">
        <v>45746</v>
      </c>
      <c r="J21" s="20"/>
      <c r="K21" t="s">
        <v>97</v>
      </c>
      <c r="L21" t="s">
        <v>91</v>
      </c>
      <c r="M21" t="s">
        <v>104</v>
      </c>
      <c r="N21" t="s">
        <v>119</v>
      </c>
      <c r="O21" t="s">
        <v>81</v>
      </c>
      <c r="P21" t="s">
        <v>82</v>
      </c>
      <c r="Q21" t="s">
        <v>83</v>
      </c>
      <c r="R21" t="s">
        <v>42</v>
      </c>
      <c r="S21" t="s">
        <v>43</v>
      </c>
    </row>
    <row r="22" spans="1:19" x14ac:dyDescent="0.3">
      <c r="A22">
        <v>99495</v>
      </c>
      <c r="B22">
        <v>129</v>
      </c>
      <c r="C22" t="s">
        <v>39</v>
      </c>
      <c r="D22" t="s">
        <v>106</v>
      </c>
      <c r="E22">
        <v>1024.49</v>
      </c>
      <c r="F22" s="20">
        <v>45762</v>
      </c>
      <c r="G22" s="20">
        <v>45762</v>
      </c>
      <c r="H22" s="20">
        <v>45762</v>
      </c>
      <c r="I22" s="20">
        <v>45748</v>
      </c>
      <c r="J22" s="20"/>
      <c r="K22" t="s">
        <v>97</v>
      </c>
      <c r="L22" t="s">
        <v>107</v>
      </c>
      <c r="M22" t="s">
        <v>108</v>
      </c>
      <c r="N22" t="s">
        <v>105</v>
      </c>
      <c r="O22" t="s">
        <v>81</v>
      </c>
      <c r="P22" t="s">
        <v>82</v>
      </c>
      <c r="Q22" t="s">
        <v>83</v>
      </c>
      <c r="R22" t="s">
        <v>42</v>
      </c>
      <c r="S22" t="s">
        <v>43</v>
      </c>
    </row>
    <row r="23" spans="1:19" x14ac:dyDescent="0.3">
      <c r="A23">
        <v>109466</v>
      </c>
      <c r="B23">
        <v>129</v>
      </c>
      <c r="C23" t="s">
        <v>39</v>
      </c>
      <c r="D23" t="s">
        <v>110</v>
      </c>
      <c r="E23">
        <v>1759.26</v>
      </c>
      <c r="F23" s="20">
        <v>45761</v>
      </c>
      <c r="G23" s="20">
        <v>45761</v>
      </c>
      <c r="H23" s="20">
        <v>45761</v>
      </c>
      <c r="I23" s="20">
        <v>45761</v>
      </c>
      <c r="J23" s="20"/>
      <c r="K23" t="s">
        <v>97</v>
      </c>
      <c r="L23" t="s">
        <v>111</v>
      </c>
      <c r="M23" t="s">
        <v>110</v>
      </c>
      <c r="N23" t="s">
        <v>120</v>
      </c>
      <c r="O23" t="s">
        <v>81</v>
      </c>
      <c r="P23" t="s">
        <v>82</v>
      </c>
      <c r="Q23" t="s">
        <v>83</v>
      </c>
      <c r="R23" t="s">
        <v>42</v>
      </c>
      <c r="S23" t="s">
        <v>43</v>
      </c>
    </row>
    <row r="24" spans="1:19" x14ac:dyDescent="0.3">
      <c r="A24">
        <v>125351</v>
      </c>
      <c r="B24">
        <v>129</v>
      </c>
      <c r="C24" t="s">
        <v>39</v>
      </c>
      <c r="D24" t="s">
        <v>84</v>
      </c>
      <c r="E24">
        <v>30</v>
      </c>
      <c r="F24" s="20">
        <v>45761</v>
      </c>
      <c r="G24" s="20"/>
      <c r="H24" s="20">
        <v>45761</v>
      </c>
      <c r="I24" s="20">
        <v>45761</v>
      </c>
      <c r="J24" s="20">
        <v>45762</v>
      </c>
      <c r="K24" t="s">
        <v>85</v>
      </c>
      <c r="L24" t="s">
        <v>86</v>
      </c>
      <c r="M24" t="s">
        <v>87</v>
      </c>
      <c r="N24" t="s">
        <v>115</v>
      </c>
      <c r="R24" t="s">
        <v>42</v>
      </c>
    </row>
    <row r="25" spans="1:19" x14ac:dyDescent="0.3">
      <c r="A25">
        <v>125112</v>
      </c>
      <c r="B25">
        <v>129</v>
      </c>
      <c r="C25" t="s">
        <v>39</v>
      </c>
      <c r="D25" t="s">
        <v>84</v>
      </c>
      <c r="E25">
        <v>8.5</v>
      </c>
      <c r="F25" s="20">
        <v>45751</v>
      </c>
      <c r="G25" s="20"/>
      <c r="H25" s="20">
        <v>45751</v>
      </c>
      <c r="I25" s="20">
        <v>45751</v>
      </c>
      <c r="J25" s="20">
        <v>45761</v>
      </c>
      <c r="K25" t="s">
        <v>85</v>
      </c>
      <c r="L25" t="s">
        <v>86</v>
      </c>
      <c r="M25" t="s">
        <v>87</v>
      </c>
      <c r="N25" t="s">
        <v>115</v>
      </c>
      <c r="R25" t="s">
        <v>42</v>
      </c>
    </row>
    <row r="26" spans="1:19" x14ac:dyDescent="0.3">
      <c r="A26">
        <v>122536</v>
      </c>
      <c r="B26">
        <v>129</v>
      </c>
      <c r="C26" t="s">
        <v>39</v>
      </c>
      <c r="D26" t="s">
        <v>84</v>
      </c>
      <c r="E26">
        <v>2</v>
      </c>
      <c r="F26" s="20">
        <v>45750</v>
      </c>
      <c r="G26" s="20"/>
      <c r="H26" s="20">
        <v>45750</v>
      </c>
      <c r="I26" s="20">
        <v>45750</v>
      </c>
      <c r="J26" s="20">
        <v>45751</v>
      </c>
      <c r="K26" t="s">
        <v>85</v>
      </c>
      <c r="L26" t="s">
        <v>86</v>
      </c>
      <c r="M26" t="s">
        <v>87</v>
      </c>
      <c r="N26" t="s">
        <v>115</v>
      </c>
      <c r="R26" t="s">
        <v>42</v>
      </c>
    </row>
    <row r="27" spans="1:19" x14ac:dyDescent="0.3">
      <c r="A27">
        <v>121894</v>
      </c>
      <c r="B27">
        <v>129</v>
      </c>
      <c r="C27" t="s">
        <v>39</v>
      </c>
      <c r="D27" t="s">
        <v>112</v>
      </c>
      <c r="E27">
        <v>2698.43</v>
      </c>
      <c r="F27" s="20">
        <v>45751</v>
      </c>
      <c r="G27" s="20">
        <v>45750</v>
      </c>
      <c r="H27" s="20">
        <v>45750</v>
      </c>
      <c r="I27" s="20">
        <v>45746</v>
      </c>
      <c r="J27" s="20"/>
      <c r="K27" t="s">
        <v>41</v>
      </c>
      <c r="L27" t="s">
        <v>113</v>
      </c>
      <c r="M27" t="s">
        <v>114</v>
      </c>
      <c r="N27" t="s">
        <v>121</v>
      </c>
      <c r="O27" t="s">
        <v>81</v>
      </c>
      <c r="P27" t="s">
        <v>82</v>
      </c>
      <c r="Q27" t="s">
        <v>83</v>
      </c>
      <c r="R27" t="s">
        <v>42</v>
      </c>
      <c r="S27" t="s">
        <v>43</v>
      </c>
    </row>
    <row r="28" spans="1:19" x14ac:dyDescent="0.3">
      <c r="A28">
        <v>77086</v>
      </c>
      <c r="B28">
        <v>129</v>
      </c>
      <c r="C28" t="s">
        <v>39</v>
      </c>
      <c r="D28" t="s">
        <v>96</v>
      </c>
      <c r="E28">
        <v>1458.38</v>
      </c>
      <c r="F28" s="20">
        <v>45747</v>
      </c>
      <c r="G28" s="20">
        <v>45747</v>
      </c>
      <c r="H28" s="20">
        <v>45747</v>
      </c>
      <c r="I28" s="20">
        <v>45746</v>
      </c>
      <c r="J28" s="20"/>
      <c r="K28" t="s">
        <v>97</v>
      </c>
      <c r="L28" t="s">
        <v>91</v>
      </c>
      <c r="M28" t="s">
        <v>98</v>
      </c>
      <c r="N28" t="s">
        <v>122</v>
      </c>
      <c r="O28" t="s">
        <v>81</v>
      </c>
      <c r="P28" t="s">
        <v>82</v>
      </c>
      <c r="Q28" t="s">
        <v>83</v>
      </c>
      <c r="R28" t="s">
        <v>42</v>
      </c>
      <c r="S28" t="s">
        <v>43</v>
      </c>
    </row>
    <row r="29" spans="1:19" x14ac:dyDescent="0.3">
      <c r="A29">
        <v>120672</v>
      </c>
      <c r="B29">
        <v>129</v>
      </c>
      <c r="C29" t="s">
        <v>39</v>
      </c>
      <c r="D29" t="s">
        <v>84</v>
      </c>
      <c r="E29">
        <v>77.5</v>
      </c>
      <c r="F29" s="20">
        <v>45741</v>
      </c>
      <c r="G29" s="20"/>
      <c r="H29" s="20">
        <v>45741</v>
      </c>
      <c r="I29" s="20">
        <v>45741</v>
      </c>
      <c r="J29" s="20">
        <v>45742</v>
      </c>
      <c r="K29" t="s">
        <v>85</v>
      </c>
      <c r="L29" t="s">
        <v>86</v>
      </c>
      <c r="M29" t="s">
        <v>87</v>
      </c>
      <c r="N29" t="s">
        <v>123</v>
      </c>
      <c r="R29" t="s">
        <v>42</v>
      </c>
    </row>
    <row r="30" spans="1:19" x14ac:dyDescent="0.3">
      <c r="A30">
        <v>99494</v>
      </c>
      <c r="B30">
        <v>129</v>
      </c>
      <c r="C30" t="s">
        <v>39</v>
      </c>
      <c r="D30" t="s">
        <v>106</v>
      </c>
      <c r="E30">
        <v>1024.49</v>
      </c>
      <c r="F30" s="20">
        <v>45731</v>
      </c>
      <c r="G30" s="20">
        <v>45741</v>
      </c>
      <c r="H30" s="20">
        <v>45741</v>
      </c>
      <c r="I30" s="20">
        <v>45717</v>
      </c>
      <c r="J30" s="20"/>
      <c r="K30" t="s">
        <v>41</v>
      </c>
      <c r="L30" t="s">
        <v>107</v>
      </c>
      <c r="M30" t="s">
        <v>108</v>
      </c>
      <c r="N30" t="s">
        <v>124</v>
      </c>
      <c r="O30" t="s">
        <v>81</v>
      </c>
      <c r="P30" t="s">
        <v>82</v>
      </c>
      <c r="Q30" t="s">
        <v>83</v>
      </c>
      <c r="R30" t="s">
        <v>42</v>
      </c>
      <c r="S30" t="s">
        <v>43</v>
      </c>
    </row>
    <row r="31" spans="1:19" x14ac:dyDescent="0.3">
      <c r="A31">
        <v>101687</v>
      </c>
      <c r="B31">
        <v>129</v>
      </c>
      <c r="C31" t="s">
        <v>39</v>
      </c>
      <c r="D31" t="s">
        <v>104</v>
      </c>
      <c r="E31">
        <v>15.6</v>
      </c>
      <c r="F31" s="20">
        <v>45736</v>
      </c>
      <c r="G31" s="20">
        <v>45736</v>
      </c>
      <c r="H31" s="20">
        <v>45736</v>
      </c>
      <c r="I31" s="20">
        <v>45716</v>
      </c>
      <c r="J31" s="20"/>
      <c r="K31" t="s">
        <v>97</v>
      </c>
      <c r="M31" t="s">
        <v>104</v>
      </c>
      <c r="N31" t="s">
        <v>125</v>
      </c>
      <c r="O31" t="s">
        <v>81</v>
      </c>
      <c r="P31" t="s">
        <v>82</v>
      </c>
      <c r="Q31" t="s">
        <v>83</v>
      </c>
      <c r="R31" t="s">
        <v>42</v>
      </c>
      <c r="S31" t="s">
        <v>43</v>
      </c>
    </row>
    <row r="32" spans="1:19" x14ac:dyDescent="0.3">
      <c r="A32">
        <v>116580</v>
      </c>
      <c r="B32">
        <v>129</v>
      </c>
      <c r="C32" t="s">
        <v>39</v>
      </c>
      <c r="D32" t="s">
        <v>100</v>
      </c>
      <c r="E32">
        <v>146.58000000000001</v>
      </c>
      <c r="F32" s="20">
        <v>45736</v>
      </c>
      <c r="G32" s="20">
        <v>45736</v>
      </c>
      <c r="H32" s="20">
        <v>45736</v>
      </c>
      <c r="I32" s="20">
        <v>45716</v>
      </c>
      <c r="J32" s="20">
        <v>45723</v>
      </c>
      <c r="K32" t="s">
        <v>97</v>
      </c>
      <c r="L32" t="s">
        <v>91</v>
      </c>
      <c r="M32" t="s">
        <v>101</v>
      </c>
      <c r="N32" t="s">
        <v>126</v>
      </c>
      <c r="O32" t="s">
        <v>81</v>
      </c>
      <c r="P32" t="s">
        <v>82</v>
      </c>
      <c r="Q32" t="s">
        <v>83</v>
      </c>
      <c r="R32" t="s">
        <v>42</v>
      </c>
      <c r="S32" t="s">
        <v>43</v>
      </c>
    </row>
    <row r="33" spans="1:19" x14ac:dyDescent="0.3">
      <c r="A33">
        <v>116581</v>
      </c>
      <c r="B33">
        <v>129</v>
      </c>
      <c r="C33" t="s">
        <v>39</v>
      </c>
      <c r="D33" t="s">
        <v>89</v>
      </c>
      <c r="E33">
        <v>150.53</v>
      </c>
      <c r="F33" s="20">
        <v>45736</v>
      </c>
      <c r="G33" s="20">
        <v>45736</v>
      </c>
      <c r="H33" s="20">
        <v>45736</v>
      </c>
      <c r="I33" s="20">
        <v>45716</v>
      </c>
      <c r="J33" s="20">
        <v>45723</v>
      </c>
      <c r="K33" t="s">
        <v>41</v>
      </c>
      <c r="L33" t="s">
        <v>91</v>
      </c>
      <c r="M33" t="s">
        <v>92</v>
      </c>
      <c r="N33" t="s">
        <v>127</v>
      </c>
      <c r="O33" t="s">
        <v>81</v>
      </c>
      <c r="P33" t="s">
        <v>82</v>
      </c>
      <c r="Q33" t="s">
        <v>83</v>
      </c>
      <c r="R33" t="s">
        <v>42</v>
      </c>
      <c r="S33" t="s">
        <v>43</v>
      </c>
    </row>
    <row r="34" spans="1:19" x14ac:dyDescent="0.3">
      <c r="A34">
        <v>118894</v>
      </c>
      <c r="B34">
        <v>129</v>
      </c>
      <c r="C34" t="s">
        <v>39</v>
      </c>
      <c r="D34" t="s">
        <v>84</v>
      </c>
      <c r="E34">
        <v>30</v>
      </c>
      <c r="F34" s="20">
        <v>45733</v>
      </c>
      <c r="G34" s="20"/>
      <c r="H34" s="20">
        <v>45733</v>
      </c>
      <c r="I34" s="20">
        <v>45733</v>
      </c>
      <c r="J34" s="20">
        <v>45734</v>
      </c>
      <c r="K34" t="s">
        <v>85</v>
      </c>
      <c r="L34" t="s">
        <v>86</v>
      </c>
      <c r="M34" t="s">
        <v>87</v>
      </c>
      <c r="N34" t="s">
        <v>123</v>
      </c>
      <c r="R34" t="s">
        <v>42</v>
      </c>
    </row>
    <row r="35" spans="1:19" x14ac:dyDescent="0.3">
      <c r="A35">
        <v>109465</v>
      </c>
      <c r="B35">
        <v>129</v>
      </c>
      <c r="C35" t="s">
        <v>39</v>
      </c>
      <c r="D35" t="s">
        <v>110</v>
      </c>
      <c r="E35">
        <v>1759.26</v>
      </c>
      <c r="F35" s="20">
        <v>45730</v>
      </c>
      <c r="G35" s="20">
        <v>45730</v>
      </c>
      <c r="H35" s="20">
        <v>45730</v>
      </c>
      <c r="I35" s="20">
        <v>45730</v>
      </c>
      <c r="J35" s="20"/>
      <c r="K35" t="s">
        <v>97</v>
      </c>
      <c r="L35" t="s">
        <v>111</v>
      </c>
      <c r="M35" t="s">
        <v>110</v>
      </c>
      <c r="N35" t="s">
        <v>128</v>
      </c>
      <c r="O35" t="s">
        <v>81</v>
      </c>
      <c r="P35" t="s">
        <v>82</v>
      </c>
      <c r="Q35" t="s">
        <v>83</v>
      </c>
      <c r="R35" t="s">
        <v>42</v>
      </c>
      <c r="S35" t="s">
        <v>43</v>
      </c>
    </row>
    <row r="36" spans="1:19" x14ac:dyDescent="0.3">
      <c r="A36">
        <v>118333</v>
      </c>
      <c r="B36">
        <v>129</v>
      </c>
      <c r="C36" t="s">
        <v>39</v>
      </c>
      <c r="D36" t="s">
        <v>84</v>
      </c>
      <c r="E36">
        <v>8.5</v>
      </c>
      <c r="F36" s="20">
        <v>45728</v>
      </c>
      <c r="G36" s="20"/>
      <c r="H36" s="20">
        <v>45728</v>
      </c>
      <c r="I36" s="20">
        <v>45728</v>
      </c>
      <c r="J36" s="20">
        <v>45729</v>
      </c>
      <c r="K36" t="s">
        <v>85</v>
      </c>
      <c r="L36" t="s">
        <v>86</v>
      </c>
      <c r="M36" t="s">
        <v>87</v>
      </c>
      <c r="N36" t="s">
        <v>129</v>
      </c>
      <c r="R36" t="s">
        <v>42</v>
      </c>
    </row>
    <row r="37" spans="1:19" x14ac:dyDescent="0.3">
      <c r="A37">
        <v>115961</v>
      </c>
      <c r="B37">
        <v>129</v>
      </c>
      <c r="C37" t="s">
        <v>39</v>
      </c>
      <c r="D37" t="s">
        <v>112</v>
      </c>
      <c r="E37">
        <v>2698.43</v>
      </c>
      <c r="F37" s="20">
        <v>45722</v>
      </c>
      <c r="G37" s="20">
        <v>45722</v>
      </c>
      <c r="H37" s="20">
        <v>45722</v>
      </c>
      <c r="I37" s="20">
        <v>45716</v>
      </c>
      <c r="J37" s="20"/>
      <c r="K37" t="s">
        <v>41</v>
      </c>
      <c r="L37" t="s">
        <v>113</v>
      </c>
      <c r="M37" t="s">
        <v>114</v>
      </c>
      <c r="N37" t="s">
        <v>130</v>
      </c>
      <c r="O37" t="s">
        <v>81</v>
      </c>
      <c r="P37" t="s">
        <v>82</v>
      </c>
      <c r="Q37" t="s">
        <v>83</v>
      </c>
      <c r="R37" t="s">
        <v>42</v>
      </c>
      <c r="S37" t="s">
        <v>43</v>
      </c>
    </row>
    <row r="38" spans="1:19" x14ac:dyDescent="0.3">
      <c r="A38">
        <v>116469</v>
      </c>
      <c r="B38">
        <v>129</v>
      </c>
      <c r="C38" t="s">
        <v>39</v>
      </c>
      <c r="D38" t="s">
        <v>84</v>
      </c>
      <c r="E38">
        <v>2</v>
      </c>
      <c r="F38" s="20">
        <v>45722</v>
      </c>
      <c r="G38" s="20"/>
      <c r="H38" s="20">
        <v>45722</v>
      </c>
      <c r="I38" s="20">
        <v>45722</v>
      </c>
      <c r="J38" s="20">
        <v>45723</v>
      </c>
      <c r="K38" t="s">
        <v>85</v>
      </c>
      <c r="L38" t="s">
        <v>86</v>
      </c>
      <c r="M38" t="s">
        <v>87</v>
      </c>
      <c r="N38" t="s">
        <v>123</v>
      </c>
      <c r="P38" t="s">
        <v>82</v>
      </c>
      <c r="R38" t="s">
        <v>42</v>
      </c>
    </row>
    <row r="39" spans="1:19" x14ac:dyDescent="0.3">
      <c r="A39">
        <v>77085</v>
      </c>
      <c r="B39">
        <v>129</v>
      </c>
      <c r="C39" t="s">
        <v>39</v>
      </c>
      <c r="D39" t="s">
        <v>96</v>
      </c>
      <c r="E39">
        <v>1444.15</v>
      </c>
      <c r="F39" s="20">
        <v>45716</v>
      </c>
      <c r="G39" s="20">
        <v>45715</v>
      </c>
      <c r="H39" s="20">
        <v>45715</v>
      </c>
      <c r="I39" s="20">
        <v>45716</v>
      </c>
      <c r="J39" s="20"/>
      <c r="K39" t="s">
        <v>97</v>
      </c>
      <c r="L39" t="s">
        <v>91</v>
      </c>
      <c r="M39" t="s">
        <v>98</v>
      </c>
      <c r="N39" t="s">
        <v>131</v>
      </c>
      <c r="O39" t="s">
        <v>81</v>
      </c>
      <c r="P39" t="s">
        <v>82</v>
      </c>
      <c r="Q39" t="s">
        <v>83</v>
      </c>
      <c r="R39" t="s">
        <v>42</v>
      </c>
      <c r="S39" t="s">
        <v>43</v>
      </c>
    </row>
    <row r="40" spans="1:19" x14ac:dyDescent="0.3">
      <c r="A40">
        <v>118386</v>
      </c>
      <c r="B40">
        <v>129</v>
      </c>
      <c r="C40" t="s">
        <v>39</v>
      </c>
      <c r="D40" t="s">
        <v>84</v>
      </c>
      <c r="E40">
        <v>69</v>
      </c>
      <c r="F40" s="20">
        <v>45713</v>
      </c>
      <c r="G40" s="20"/>
      <c r="H40" s="20">
        <v>45713</v>
      </c>
      <c r="I40" s="20">
        <v>45713</v>
      </c>
      <c r="J40" s="20">
        <v>45729</v>
      </c>
      <c r="K40" t="s">
        <v>85</v>
      </c>
      <c r="L40" t="s">
        <v>86</v>
      </c>
      <c r="M40" t="s">
        <v>87</v>
      </c>
      <c r="N40" t="s">
        <v>132</v>
      </c>
      <c r="R40" t="s">
        <v>42</v>
      </c>
    </row>
    <row r="41" spans="1:19" x14ac:dyDescent="0.3">
      <c r="A41">
        <v>106969</v>
      </c>
      <c r="B41">
        <v>129</v>
      </c>
      <c r="C41" t="s">
        <v>39</v>
      </c>
      <c r="D41" t="s">
        <v>89</v>
      </c>
      <c r="E41">
        <v>150.53</v>
      </c>
      <c r="F41" s="20">
        <v>45708</v>
      </c>
      <c r="G41" s="20">
        <v>45708</v>
      </c>
      <c r="H41" s="20">
        <v>45708</v>
      </c>
      <c r="I41" s="20">
        <v>45658</v>
      </c>
      <c r="J41" s="20">
        <v>45692</v>
      </c>
      <c r="K41" t="s">
        <v>41</v>
      </c>
      <c r="L41" t="s">
        <v>91</v>
      </c>
      <c r="M41" t="s">
        <v>92</v>
      </c>
      <c r="N41" t="s">
        <v>133</v>
      </c>
      <c r="O41" t="s">
        <v>81</v>
      </c>
      <c r="P41" t="s">
        <v>82</v>
      </c>
      <c r="Q41" t="s">
        <v>83</v>
      </c>
      <c r="R41" t="s">
        <v>42</v>
      </c>
      <c r="S41" t="s">
        <v>43</v>
      </c>
    </row>
    <row r="42" spans="1:19" x14ac:dyDescent="0.3">
      <c r="A42">
        <v>106970</v>
      </c>
      <c r="B42">
        <v>129</v>
      </c>
      <c r="C42" t="s">
        <v>39</v>
      </c>
      <c r="D42" t="s">
        <v>100</v>
      </c>
      <c r="E42">
        <v>146.58000000000001</v>
      </c>
      <c r="F42" s="20">
        <v>45708</v>
      </c>
      <c r="G42" s="20">
        <v>45708</v>
      </c>
      <c r="H42" s="20">
        <v>45708</v>
      </c>
      <c r="I42" s="20">
        <v>45658</v>
      </c>
      <c r="J42" s="20">
        <v>45692</v>
      </c>
      <c r="K42" t="s">
        <v>97</v>
      </c>
      <c r="L42" t="s">
        <v>91</v>
      </c>
      <c r="M42" t="s">
        <v>101</v>
      </c>
      <c r="N42" t="s">
        <v>134</v>
      </c>
      <c r="O42" t="s">
        <v>81</v>
      </c>
      <c r="P42" t="s">
        <v>82</v>
      </c>
      <c r="Q42" t="s">
        <v>83</v>
      </c>
      <c r="R42" t="s">
        <v>42</v>
      </c>
      <c r="S42" t="s">
        <v>43</v>
      </c>
    </row>
    <row r="43" spans="1:19" x14ac:dyDescent="0.3">
      <c r="A43">
        <v>101686</v>
      </c>
      <c r="B43">
        <v>129</v>
      </c>
      <c r="C43" t="s">
        <v>39</v>
      </c>
      <c r="D43" t="s">
        <v>104</v>
      </c>
      <c r="E43">
        <v>15.6</v>
      </c>
      <c r="F43" s="20">
        <v>45708</v>
      </c>
      <c r="G43" s="20">
        <v>45708</v>
      </c>
      <c r="H43" s="20">
        <v>45708</v>
      </c>
      <c r="I43" s="20">
        <v>45687</v>
      </c>
      <c r="J43" s="20"/>
      <c r="K43" t="s">
        <v>97</v>
      </c>
      <c r="L43" t="s">
        <v>135</v>
      </c>
      <c r="M43" t="s">
        <v>104</v>
      </c>
      <c r="N43" t="s">
        <v>136</v>
      </c>
      <c r="O43" t="s">
        <v>81</v>
      </c>
      <c r="P43" t="s">
        <v>82</v>
      </c>
      <c r="Q43" t="s">
        <v>83</v>
      </c>
      <c r="R43" t="s">
        <v>42</v>
      </c>
      <c r="S43" t="s">
        <v>43</v>
      </c>
    </row>
    <row r="44" spans="1:19" x14ac:dyDescent="0.3">
      <c r="A44">
        <v>109464</v>
      </c>
      <c r="B44">
        <v>129</v>
      </c>
      <c r="C44" t="s">
        <v>39</v>
      </c>
      <c r="D44" t="s">
        <v>96</v>
      </c>
      <c r="E44">
        <v>1782.48</v>
      </c>
      <c r="F44" s="20">
        <v>45702</v>
      </c>
      <c r="G44" s="20">
        <v>45706</v>
      </c>
      <c r="H44" s="20">
        <v>45706</v>
      </c>
      <c r="I44" s="20">
        <v>45702</v>
      </c>
      <c r="J44" s="20"/>
      <c r="K44" t="s">
        <v>97</v>
      </c>
      <c r="L44" t="s">
        <v>111</v>
      </c>
      <c r="M44" t="s">
        <v>110</v>
      </c>
      <c r="N44" t="s">
        <v>132</v>
      </c>
      <c r="O44" t="s">
        <v>81</v>
      </c>
      <c r="P44" t="s">
        <v>82</v>
      </c>
      <c r="Q44" t="s">
        <v>83</v>
      </c>
      <c r="R44" t="s">
        <v>42</v>
      </c>
      <c r="S44" t="s">
        <v>43</v>
      </c>
    </row>
    <row r="45" spans="1:19" x14ac:dyDescent="0.3">
      <c r="A45">
        <v>99493</v>
      </c>
      <c r="B45">
        <v>129</v>
      </c>
      <c r="C45" t="s">
        <v>39</v>
      </c>
      <c r="D45" t="s">
        <v>106</v>
      </c>
      <c r="E45">
        <v>1024.49</v>
      </c>
      <c r="F45" s="20">
        <v>45703</v>
      </c>
      <c r="G45" s="20">
        <v>45705</v>
      </c>
      <c r="H45" s="20">
        <v>45705</v>
      </c>
      <c r="I45" s="20">
        <v>45689</v>
      </c>
      <c r="J45" s="20"/>
      <c r="K45" t="s">
        <v>97</v>
      </c>
      <c r="L45" t="s">
        <v>107</v>
      </c>
      <c r="M45" t="s">
        <v>108</v>
      </c>
      <c r="N45" t="s">
        <v>125</v>
      </c>
      <c r="O45" t="s">
        <v>81</v>
      </c>
      <c r="P45" t="s">
        <v>82</v>
      </c>
      <c r="Q45" t="s">
        <v>83</v>
      </c>
      <c r="R45" t="s">
        <v>42</v>
      </c>
      <c r="S45" t="s">
        <v>43</v>
      </c>
    </row>
    <row r="46" spans="1:19" x14ac:dyDescent="0.3">
      <c r="A46">
        <v>110493</v>
      </c>
      <c r="B46">
        <v>129</v>
      </c>
      <c r="C46" t="s">
        <v>39</v>
      </c>
      <c r="D46" t="s">
        <v>84</v>
      </c>
      <c r="E46">
        <v>30</v>
      </c>
      <c r="F46" s="20">
        <v>45701</v>
      </c>
      <c r="G46" s="20"/>
      <c r="H46" s="20">
        <v>45701</v>
      </c>
      <c r="I46" s="20">
        <v>45701</v>
      </c>
      <c r="J46" s="20">
        <v>45702</v>
      </c>
      <c r="K46" t="s">
        <v>85</v>
      </c>
      <c r="L46" t="s">
        <v>86</v>
      </c>
      <c r="M46" t="s">
        <v>87</v>
      </c>
      <c r="N46" t="s">
        <v>132</v>
      </c>
      <c r="R46" t="s">
        <v>42</v>
      </c>
    </row>
    <row r="47" spans="1:19" x14ac:dyDescent="0.3">
      <c r="A47">
        <v>107142</v>
      </c>
      <c r="B47">
        <v>129</v>
      </c>
      <c r="C47" t="s">
        <v>39</v>
      </c>
      <c r="D47" t="s">
        <v>112</v>
      </c>
      <c r="E47">
        <v>2698.43</v>
      </c>
      <c r="F47" s="20">
        <v>45694</v>
      </c>
      <c r="G47" s="20">
        <v>45693</v>
      </c>
      <c r="H47" s="20">
        <v>45693</v>
      </c>
      <c r="I47" s="20">
        <v>45687</v>
      </c>
      <c r="J47" s="20"/>
      <c r="K47" t="s">
        <v>41</v>
      </c>
      <c r="L47" t="s">
        <v>113</v>
      </c>
      <c r="M47" t="s">
        <v>114</v>
      </c>
      <c r="N47" t="s">
        <v>137</v>
      </c>
      <c r="O47" t="s">
        <v>81</v>
      </c>
      <c r="P47" t="s">
        <v>82</v>
      </c>
      <c r="Q47" t="s">
        <v>83</v>
      </c>
      <c r="R47" t="s">
        <v>42</v>
      </c>
      <c r="S47" t="s">
        <v>43</v>
      </c>
    </row>
    <row r="48" spans="1:19" x14ac:dyDescent="0.3">
      <c r="A48">
        <v>107879</v>
      </c>
      <c r="B48">
        <v>129</v>
      </c>
      <c r="C48" t="s">
        <v>39</v>
      </c>
      <c r="D48" t="s">
        <v>84</v>
      </c>
      <c r="E48">
        <v>2</v>
      </c>
      <c r="F48" s="20">
        <v>45693</v>
      </c>
      <c r="G48" s="20"/>
      <c r="H48" s="20">
        <v>45693</v>
      </c>
      <c r="I48" s="20">
        <v>45693</v>
      </c>
      <c r="J48" s="20">
        <v>45694</v>
      </c>
      <c r="K48" t="s">
        <v>85</v>
      </c>
      <c r="L48" t="s">
        <v>86</v>
      </c>
      <c r="M48" t="s">
        <v>87</v>
      </c>
      <c r="N48" t="s">
        <v>132</v>
      </c>
      <c r="R48" t="s">
        <v>42</v>
      </c>
    </row>
    <row r="49" spans="1:19" x14ac:dyDescent="0.3">
      <c r="A49">
        <v>77084</v>
      </c>
      <c r="B49">
        <v>129</v>
      </c>
      <c r="C49" t="s">
        <v>39</v>
      </c>
      <c r="D49" t="s">
        <v>96</v>
      </c>
      <c r="E49">
        <v>1429.66</v>
      </c>
      <c r="F49" s="20">
        <v>45687</v>
      </c>
      <c r="G49" s="20">
        <v>45688</v>
      </c>
      <c r="H49" s="20">
        <v>45688</v>
      </c>
      <c r="I49" s="20">
        <v>45687</v>
      </c>
      <c r="J49" s="20"/>
      <c r="K49" t="s">
        <v>97</v>
      </c>
      <c r="L49" t="s">
        <v>91</v>
      </c>
      <c r="M49" t="s">
        <v>98</v>
      </c>
      <c r="N49" t="s">
        <v>138</v>
      </c>
      <c r="O49" t="s">
        <v>81</v>
      </c>
      <c r="P49" t="s">
        <v>82</v>
      </c>
      <c r="Q49" t="s">
        <v>83</v>
      </c>
      <c r="R49" t="s">
        <v>42</v>
      </c>
      <c r="S49" t="s">
        <v>43</v>
      </c>
    </row>
    <row r="50" spans="1:19" x14ac:dyDescent="0.3">
      <c r="A50">
        <v>106666</v>
      </c>
      <c r="B50">
        <v>129</v>
      </c>
      <c r="C50" t="s">
        <v>39</v>
      </c>
      <c r="D50" t="s">
        <v>84</v>
      </c>
      <c r="E50">
        <v>8.5</v>
      </c>
      <c r="F50" s="20">
        <v>45687</v>
      </c>
      <c r="G50" s="20"/>
      <c r="H50" s="20">
        <v>45687</v>
      </c>
      <c r="I50" s="20">
        <v>45687</v>
      </c>
      <c r="J50" s="20">
        <v>45688</v>
      </c>
      <c r="K50" t="s">
        <v>85</v>
      </c>
      <c r="L50" t="s">
        <v>139</v>
      </c>
      <c r="M50" t="s">
        <v>140</v>
      </c>
      <c r="N50" t="s">
        <v>137</v>
      </c>
      <c r="R50" t="s">
        <v>42</v>
      </c>
    </row>
    <row r="51" spans="1:19" x14ac:dyDescent="0.3">
      <c r="A51">
        <v>77083</v>
      </c>
      <c r="B51">
        <v>129</v>
      </c>
      <c r="C51" t="s">
        <v>39</v>
      </c>
      <c r="D51" t="s">
        <v>96</v>
      </c>
      <c r="E51">
        <v>1562.83</v>
      </c>
      <c r="F51" s="20">
        <v>45656</v>
      </c>
      <c r="G51" s="20">
        <v>45684</v>
      </c>
      <c r="H51" s="20">
        <v>45684</v>
      </c>
      <c r="I51" s="20">
        <v>45656</v>
      </c>
      <c r="J51" s="20"/>
      <c r="K51" t="s">
        <v>97</v>
      </c>
      <c r="M51" t="s">
        <v>98</v>
      </c>
      <c r="N51" t="s">
        <v>141</v>
      </c>
      <c r="O51" t="s">
        <v>81</v>
      </c>
      <c r="P51" t="s">
        <v>82</v>
      </c>
      <c r="Q51" t="s">
        <v>83</v>
      </c>
      <c r="R51" t="s">
        <v>42</v>
      </c>
      <c r="S51" t="s">
        <v>43</v>
      </c>
    </row>
    <row r="52" spans="1:19" x14ac:dyDescent="0.3">
      <c r="A52">
        <v>105822</v>
      </c>
      <c r="B52">
        <v>129</v>
      </c>
      <c r="C52" t="s">
        <v>39</v>
      </c>
      <c r="D52" t="s">
        <v>84</v>
      </c>
      <c r="E52">
        <v>69</v>
      </c>
      <c r="F52" s="20">
        <v>45684</v>
      </c>
      <c r="G52" s="20"/>
      <c r="H52" s="20">
        <v>45684</v>
      </c>
      <c r="I52" s="20">
        <v>45684</v>
      </c>
      <c r="J52" s="20">
        <v>45685</v>
      </c>
      <c r="K52" t="s">
        <v>85</v>
      </c>
      <c r="L52" t="s">
        <v>139</v>
      </c>
      <c r="M52" t="s">
        <v>140</v>
      </c>
      <c r="N52" t="s">
        <v>137</v>
      </c>
      <c r="R52" t="s">
        <v>42</v>
      </c>
    </row>
    <row r="53" spans="1:19" x14ac:dyDescent="0.3">
      <c r="A53">
        <v>100263</v>
      </c>
      <c r="B53">
        <v>129</v>
      </c>
      <c r="C53" t="s">
        <v>39</v>
      </c>
      <c r="D53" t="s">
        <v>100</v>
      </c>
      <c r="E53">
        <v>148.16999999999999</v>
      </c>
      <c r="F53" s="20">
        <v>45677</v>
      </c>
      <c r="G53" s="20">
        <v>45677</v>
      </c>
      <c r="H53" s="20">
        <v>45677</v>
      </c>
      <c r="I53" s="20">
        <v>45657</v>
      </c>
      <c r="J53" s="20">
        <v>45663</v>
      </c>
      <c r="K53" t="s">
        <v>97</v>
      </c>
      <c r="L53" t="s">
        <v>142</v>
      </c>
      <c r="M53" t="s">
        <v>100</v>
      </c>
      <c r="N53" t="s">
        <v>143</v>
      </c>
      <c r="O53" t="s">
        <v>81</v>
      </c>
      <c r="P53" t="s">
        <v>82</v>
      </c>
      <c r="Q53" t="s">
        <v>83</v>
      </c>
      <c r="R53" t="s">
        <v>42</v>
      </c>
      <c r="S53" t="s">
        <v>43</v>
      </c>
    </row>
    <row r="54" spans="1:19" x14ac:dyDescent="0.3">
      <c r="A54">
        <v>100264</v>
      </c>
      <c r="B54">
        <v>129</v>
      </c>
      <c r="C54" t="s">
        <v>39</v>
      </c>
      <c r="D54" t="s">
        <v>89</v>
      </c>
      <c r="E54">
        <v>75.260000000000005</v>
      </c>
      <c r="F54" s="20">
        <v>45677</v>
      </c>
      <c r="G54" s="20">
        <v>45677</v>
      </c>
      <c r="H54" s="20">
        <v>45677</v>
      </c>
      <c r="I54" s="20">
        <v>45657</v>
      </c>
      <c r="J54" s="20">
        <v>45663</v>
      </c>
      <c r="K54" t="s">
        <v>41</v>
      </c>
      <c r="L54" t="s">
        <v>142</v>
      </c>
      <c r="M54" t="s">
        <v>89</v>
      </c>
      <c r="N54" t="s">
        <v>143</v>
      </c>
      <c r="O54" t="s">
        <v>81</v>
      </c>
      <c r="P54" t="s">
        <v>82</v>
      </c>
      <c r="Q54" t="s">
        <v>83</v>
      </c>
      <c r="R54" t="s">
        <v>42</v>
      </c>
      <c r="S54" t="s">
        <v>43</v>
      </c>
    </row>
    <row r="55" spans="1:19" x14ac:dyDescent="0.3">
      <c r="A55">
        <v>100265</v>
      </c>
      <c r="B55">
        <v>129</v>
      </c>
      <c r="C55" t="s">
        <v>39</v>
      </c>
      <c r="D55" t="s">
        <v>89</v>
      </c>
      <c r="E55">
        <v>150.53</v>
      </c>
      <c r="F55" s="20">
        <v>45677</v>
      </c>
      <c r="G55" s="20">
        <v>45677</v>
      </c>
      <c r="H55" s="20">
        <v>45677</v>
      </c>
      <c r="I55" s="20">
        <v>45657</v>
      </c>
      <c r="J55" s="20">
        <v>45663</v>
      </c>
      <c r="K55" t="s">
        <v>41</v>
      </c>
      <c r="L55" t="s">
        <v>142</v>
      </c>
      <c r="M55" t="s">
        <v>89</v>
      </c>
      <c r="N55" t="s">
        <v>143</v>
      </c>
      <c r="O55" t="s">
        <v>81</v>
      </c>
      <c r="P55" t="s">
        <v>82</v>
      </c>
      <c r="Q55" t="s">
        <v>83</v>
      </c>
      <c r="R55" t="s">
        <v>42</v>
      </c>
      <c r="S55" t="s">
        <v>43</v>
      </c>
    </row>
    <row r="56" spans="1:19" x14ac:dyDescent="0.3">
      <c r="A56">
        <v>74243</v>
      </c>
      <c r="B56">
        <v>129</v>
      </c>
      <c r="C56" t="s">
        <v>39</v>
      </c>
      <c r="D56" t="s">
        <v>104</v>
      </c>
      <c r="E56">
        <v>14.85</v>
      </c>
      <c r="F56" s="20">
        <v>45677</v>
      </c>
      <c r="G56" s="20">
        <v>45677</v>
      </c>
      <c r="H56" s="20">
        <v>45677</v>
      </c>
      <c r="I56" s="20">
        <v>45656</v>
      </c>
      <c r="J56" s="20">
        <v>45541</v>
      </c>
      <c r="K56" t="s">
        <v>97</v>
      </c>
      <c r="L56" t="s">
        <v>144</v>
      </c>
      <c r="M56" t="s">
        <v>104</v>
      </c>
      <c r="N56" t="s">
        <v>145</v>
      </c>
      <c r="O56" t="s">
        <v>81</v>
      </c>
      <c r="P56" t="s">
        <v>82</v>
      </c>
      <c r="Q56" t="s">
        <v>83</v>
      </c>
      <c r="R56" t="s">
        <v>42</v>
      </c>
      <c r="S56" t="s">
        <v>43</v>
      </c>
    </row>
    <row r="57" spans="1:19" x14ac:dyDescent="0.3">
      <c r="A57">
        <v>63070</v>
      </c>
      <c r="B57">
        <v>129</v>
      </c>
      <c r="C57" t="s">
        <v>39</v>
      </c>
      <c r="D57" t="s">
        <v>106</v>
      </c>
      <c r="E57">
        <v>1024.49</v>
      </c>
      <c r="F57" s="20">
        <v>45672</v>
      </c>
      <c r="G57" s="20">
        <v>45672</v>
      </c>
      <c r="H57" s="20">
        <v>45672</v>
      </c>
      <c r="I57" s="20">
        <v>45672</v>
      </c>
      <c r="J57" s="20"/>
      <c r="K57" t="s">
        <v>97</v>
      </c>
      <c r="L57" t="s">
        <v>107</v>
      </c>
      <c r="M57" t="s">
        <v>108</v>
      </c>
      <c r="N57" t="s">
        <v>146</v>
      </c>
      <c r="O57" t="s">
        <v>81</v>
      </c>
      <c r="P57" t="s">
        <v>82</v>
      </c>
      <c r="Q57" t="s">
        <v>83</v>
      </c>
      <c r="R57" t="s">
        <v>42</v>
      </c>
      <c r="S57" t="s">
        <v>43</v>
      </c>
    </row>
    <row r="58" spans="1:19" x14ac:dyDescent="0.3">
      <c r="A58">
        <v>111349</v>
      </c>
      <c r="B58">
        <v>129</v>
      </c>
      <c r="C58" t="s">
        <v>39</v>
      </c>
      <c r="D58" t="s">
        <v>84</v>
      </c>
      <c r="E58">
        <v>30</v>
      </c>
      <c r="F58" s="20">
        <v>45671</v>
      </c>
      <c r="G58" s="20"/>
      <c r="H58" s="20">
        <v>45671</v>
      </c>
      <c r="I58" s="20">
        <v>45671</v>
      </c>
      <c r="J58" s="20">
        <v>45706</v>
      </c>
      <c r="K58" t="s">
        <v>85</v>
      </c>
      <c r="L58" t="s">
        <v>86</v>
      </c>
      <c r="M58" t="s">
        <v>87</v>
      </c>
      <c r="N58" t="s">
        <v>137</v>
      </c>
      <c r="R58" t="s">
        <v>42</v>
      </c>
    </row>
    <row r="59" spans="1:19" x14ac:dyDescent="0.3">
      <c r="A59">
        <v>111348</v>
      </c>
      <c r="B59">
        <v>129</v>
      </c>
      <c r="C59" t="s">
        <v>39</v>
      </c>
      <c r="D59" t="s">
        <v>84</v>
      </c>
      <c r="E59">
        <v>2</v>
      </c>
      <c r="F59" s="20">
        <v>45664</v>
      </c>
      <c r="G59" s="20"/>
      <c r="H59" s="20">
        <v>45664</v>
      </c>
      <c r="I59" s="20">
        <v>45664</v>
      </c>
      <c r="J59" s="20">
        <v>45706</v>
      </c>
      <c r="K59" t="s">
        <v>85</v>
      </c>
      <c r="L59" t="s">
        <v>86</v>
      </c>
      <c r="M59" t="s">
        <v>87</v>
      </c>
      <c r="N59" t="s">
        <v>137</v>
      </c>
      <c r="R59" t="s">
        <v>42</v>
      </c>
    </row>
    <row r="60" spans="1:19" x14ac:dyDescent="0.3">
      <c r="A60">
        <v>100005</v>
      </c>
      <c r="B60">
        <v>129</v>
      </c>
      <c r="C60" t="s">
        <v>39</v>
      </c>
      <c r="D60" t="s">
        <v>112</v>
      </c>
      <c r="E60">
        <v>2696.84</v>
      </c>
      <c r="F60" s="20">
        <v>45664</v>
      </c>
      <c r="G60" s="20">
        <v>45664</v>
      </c>
      <c r="H60" s="20">
        <v>45664</v>
      </c>
      <c r="I60" s="20">
        <v>45656</v>
      </c>
      <c r="J60" s="20"/>
      <c r="L60" t="s">
        <v>142</v>
      </c>
      <c r="M60" t="s">
        <v>147</v>
      </c>
      <c r="O60" t="s">
        <v>81</v>
      </c>
      <c r="P60" t="s">
        <v>82</v>
      </c>
      <c r="Q60" t="s">
        <v>83</v>
      </c>
      <c r="R60" t="s">
        <v>42</v>
      </c>
      <c r="S60" t="s">
        <v>43</v>
      </c>
    </row>
    <row r="61" spans="1:19" x14ac:dyDescent="0.3">
      <c r="A61">
        <v>111347</v>
      </c>
      <c r="B61">
        <v>129</v>
      </c>
      <c r="C61" t="s">
        <v>39</v>
      </c>
      <c r="D61" t="s">
        <v>84</v>
      </c>
      <c r="E61">
        <v>12</v>
      </c>
      <c r="F61" s="20">
        <v>45660</v>
      </c>
      <c r="G61" s="20"/>
      <c r="H61" s="20">
        <v>45660</v>
      </c>
      <c r="I61" s="20">
        <v>45660</v>
      </c>
      <c r="J61" s="20">
        <v>45706</v>
      </c>
      <c r="K61" t="s">
        <v>85</v>
      </c>
      <c r="L61" t="s">
        <v>86</v>
      </c>
      <c r="M61" t="s">
        <v>87</v>
      </c>
      <c r="N61" t="s">
        <v>137</v>
      </c>
      <c r="R61" t="s">
        <v>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"/>
  <sheetViews>
    <sheetView workbookViewId="0"/>
  </sheetViews>
  <sheetFormatPr defaultRowHeight="14.4" x14ac:dyDescent="0.3"/>
  <sheetData>
    <row r="1" spans="1:25" x14ac:dyDescent="0.3">
      <c r="A1" t="s">
        <v>148</v>
      </c>
      <c r="B1" t="s">
        <v>64</v>
      </c>
      <c r="C1" t="s">
        <v>20</v>
      </c>
      <c r="D1" t="s">
        <v>19</v>
      </c>
      <c r="E1" t="s">
        <v>76</v>
      </c>
      <c r="F1" t="s">
        <v>65</v>
      </c>
      <c r="G1" t="s">
        <v>149</v>
      </c>
      <c r="H1" t="s">
        <v>150</v>
      </c>
      <c r="I1" t="s">
        <v>151</v>
      </c>
      <c r="J1" t="s">
        <v>32</v>
      </c>
      <c r="K1" t="s">
        <v>30</v>
      </c>
      <c r="L1" t="s">
        <v>152</v>
      </c>
      <c r="M1" t="s">
        <v>153</v>
      </c>
      <c r="N1" t="s">
        <v>154</v>
      </c>
      <c r="O1" t="s">
        <v>155</v>
      </c>
      <c r="P1" t="s">
        <v>70</v>
      </c>
      <c r="Q1" t="s">
        <v>35</v>
      </c>
      <c r="R1" t="s">
        <v>33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36</v>
      </c>
      <c r="Y1" t="s">
        <v>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4"/>
  <sheetViews>
    <sheetView workbookViewId="0"/>
  </sheetViews>
  <sheetFormatPr defaultRowHeight="14.4" x14ac:dyDescent="0.3"/>
  <sheetData>
    <row r="1" spans="1:9" x14ac:dyDescent="0.3">
      <c r="A1" t="s">
        <v>156</v>
      </c>
      <c r="B1" t="s">
        <v>157</v>
      </c>
      <c r="C1" t="s">
        <v>158</v>
      </c>
      <c r="D1" t="s">
        <v>19</v>
      </c>
      <c r="E1" t="s">
        <v>20</v>
      </c>
      <c r="F1" t="s">
        <v>23</v>
      </c>
      <c r="G1" t="s">
        <v>159</v>
      </c>
      <c r="H1" t="s">
        <v>160</v>
      </c>
      <c r="I1" t="s">
        <v>24</v>
      </c>
    </row>
    <row r="2" spans="1:9" x14ac:dyDescent="0.3">
      <c r="A2">
        <v>102501</v>
      </c>
      <c r="B2">
        <v>109</v>
      </c>
      <c r="C2" t="s">
        <v>43</v>
      </c>
      <c r="D2">
        <v>129</v>
      </c>
      <c r="E2" t="s">
        <v>39</v>
      </c>
      <c r="F2" s="20">
        <v>45810.625</v>
      </c>
      <c r="G2" t="s">
        <v>161</v>
      </c>
      <c r="H2" t="s">
        <v>162</v>
      </c>
      <c r="I2">
        <v>8220</v>
      </c>
    </row>
    <row r="3" spans="1:9" x14ac:dyDescent="0.3">
      <c r="A3">
        <v>102502</v>
      </c>
      <c r="B3">
        <v>109</v>
      </c>
      <c r="C3" t="s">
        <v>43</v>
      </c>
      <c r="D3">
        <v>129</v>
      </c>
      <c r="E3" t="s">
        <v>39</v>
      </c>
      <c r="F3" s="20">
        <v>45810.625</v>
      </c>
      <c r="G3" t="s">
        <v>163</v>
      </c>
      <c r="H3" t="s">
        <v>164</v>
      </c>
      <c r="I3">
        <v>-186.2</v>
      </c>
    </row>
    <row r="4" spans="1:9" x14ac:dyDescent="0.3">
      <c r="A4">
        <v>102503</v>
      </c>
      <c r="B4">
        <v>109</v>
      </c>
      <c r="C4" t="s">
        <v>43</v>
      </c>
      <c r="D4">
        <v>129</v>
      </c>
      <c r="E4" t="s">
        <v>39</v>
      </c>
      <c r="F4" s="20">
        <v>45810.625</v>
      </c>
      <c r="G4" t="s">
        <v>163</v>
      </c>
      <c r="H4" t="s">
        <v>165</v>
      </c>
      <c r="I4">
        <v>-5000</v>
      </c>
    </row>
    <row r="5" spans="1:9" x14ac:dyDescent="0.3">
      <c r="A5">
        <v>102504</v>
      </c>
      <c r="B5">
        <v>109</v>
      </c>
      <c r="C5" t="s">
        <v>43</v>
      </c>
      <c r="D5">
        <v>129</v>
      </c>
      <c r="E5" t="s">
        <v>39</v>
      </c>
      <c r="F5" s="20">
        <v>45810.625</v>
      </c>
      <c r="G5" t="s">
        <v>163</v>
      </c>
      <c r="H5" t="s">
        <v>166</v>
      </c>
      <c r="I5">
        <v>-8.5</v>
      </c>
    </row>
    <row r="6" spans="1:9" x14ac:dyDescent="0.3">
      <c r="A6">
        <v>102496</v>
      </c>
      <c r="B6">
        <v>109</v>
      </c>
      <c r="C6" t="s">
        <v>43</v>
      </c>
      <c r="D6">
        <v>129</v>
      </c>
      <c r="E6" t="s">
        <v>39</v>
      </c>
      <c r="F6" s="20">
        <v>45806.625</v>
      </c>
      <c r="G6" t="s">
        <v>163</v>
      </c>
      <c r="H6" t="s">
        <v>167</v>
      </c>
      <c r="I6">
        <v>-393.06</v>
      </c>
    </row>
    <row r="7" spans="1:9" x14ac:dyDescent="0.3">
      <c r="A7">
        <v>102497</v>
      </c>
      <c r="B7">
        <v>109</v>
      </c>
      <c r="C7" t="s">
        <v>43</v>
      </c>
      <c r="D7">
        <v>129</v>
      </c>
      <c r="E7" t="s">
        <v>39</v>
      </c>
      <c r="F7" s="20">
        <v>45806.625</v>
      </c>
      <c r="G7" t="s">
        <v>163</v>
      </c>
      <c r="H7" t="s">
        <v>167</v>
      </c>
      <c r="I7">
        <v>-503.61</v>
      </c>
    </row>
    <row r="8" spans="1:9" x14ac:dyDescent="0.3">
      <c r="A8">
        <v>102498</v>
      </c>
      <c r="B8">
        <v>109</v>
      </c>
      <c r="C8" t="s">
        <v>43</v>
      </c>
      <c r="D8">
        <v>129</v>
      </c>
      <c r="E8" t="s">
        <v>39</v>
      </c>
      <c r="F8" s="20">
        <v>45806.625</v>
      </c>
      <c r="G8" t="s">
        <v>163</v>
      </c>
      <c r="H8" t="s">
        <v>167</v>
      </c>
      <c r="I8">
        <v>-1487.99</v>
      </c>
    </row>
    <row r="9" spans="1:9" x14ac:dyDescent="0.3">
      <c r="A9">
        <v>102499</v>
      </c>
      <c r="B9">
        <v>109</v>
      </c>
      <c r="C9" t="s">
        <v>43</v>
      </c>
      <c r="D9">
        <v>129</v>
      </c>
      <c r="E9" t="s">
        <v>39</v>
      </c>
      <c r="F9" s="20">
        <v>45806.625</v>
      </c>
      <c r="G9" t="s">
        <v>163</v>
      </c>
      <c r="H9" t="s">
        <v>165</v>
      </c>
      <c r="I9">
        <v>-2500</v>
      </c>
    </row>
    <row r="10" spans="1:9" x14ac:dyDescent="0.3">
      <c r="A10">
        <v>102500</v>
      </c>
      <c r="B10">
        <v>109</v>
      </c>
      <c r="C10" t="s">
        <v>43</v>
      </c>
      <c r="D10">
        <v>129</v>
      </c>
      <c r="E10" t="s">
        <v>39</v>
      </c>
      <c r="F10" s="20">
        <v>45806.625</v>
      </c>
      <c r="G10" t="s">
        <v>163</v>
      </c>
      <c r="H10" t="s">
        <v>166</v>
      </c>
      <c r="I10">
        <v>-8.5</v>
      </c>
    </row>
    <row r="11" spans="1:9" x14ac:dyDescent="0.3">
      <c r="A11">
        <v>102495</v>
      </c>
      <c r="B11">
        <v>109</v>
      </c>
      <c r="C11" t="s">
        <v>43</v>
      </c>
      <c r="D11">
        <v>129</v>
      </c>
      <c r="E11" t="s">
        <v>39</v>
      </c>
      <c r="F11" s="20">
        <v>45803.625</v>
      </c>
      <c r="G11" t="s">
        <v>163</v>
      </c>
      <c r="H11" t="s">
        <v>168</v>
      </c>
      <c r="I11">
        <v>-69</v>
      </c>
    </row>
    <row r="12" spans="1:9" x14ac:dyDescent="0.3">
      <c r="A12">
        <v>97133</v>
      </c>
      <c r="B12">
        <v>109</v>
      </c>
      <c r="C12" t="s">
        <v>43</v>
      </c>
      <c r="D12">
        <v>129</v>
      </c>
      <c r="E12" t="s">
        <v>39</v>
      </c>
      <c r="F12" s="20">
        <v>45797.625</v>
      </c>
      <c r="G12" t="s">
        <v>163</v>
      </c>
      <c r="H12" t="s">
        <v>169</v>
      </c>
      <c r="I12">
        <v>-15.6</v>
      </c>
    </row>
    <row r="13" spans="1:9" x14ac:dyDescent="0.3">
      <c r="A13">
        <v>97134</v>
      </c>
      <c r="B13">
        <v>109</v>
      </c>
      <c r="C13" t="s">
        <v>43</v>
      </c>
      <c r="D13">
        <v>129</v>
      </c>
      <c r="E13" t="s">
        <v>39</v>
      </c>
      <c r="F13" s="20">
        <v>45797.625</v>
      </c>
      <c r="G13" t="s">
        <v>163</v>
      </c>
      <c r="H13" t="s">
        <v>169</v>
      </c>
      <c r="I13">
        <v>-146.58000000000001</v>
      </c>
    </row>
    <row r="14" spans="1:9" x14ac:dyDescent="0.3">
      <c r="A14">
        <v>97135</v>
      </c>
      <c r="B14">
        <v>109</v>
      </c>
      <c r="C14" t="s">
        <v>43</v>
      </c>
      <c r="D14">
        <v>129</v>
      </c>
      <c r="E14" t="s">
        <v>39</v>
      </c>
      <c r="F14" s="20">
        <v>45797.625</v>
      </c>
      <c r="G14" t="s">
        <v>163</v>
      </c>
      <c r="H14" t="s">
        <v>170</v>
      </c>
      <c r="I14">
        <v>-150.53</v>
      </c>
    </row>
    <row r="15" spans="1:9" x14ac:dyDescent="0.3">
      <c r="A15">
        <v>97132</v>
      </c>
      <c r="B15">
        <v>109</v>
      </c>
      <c r="C15" t="s">
        <v>43</v>
      </c>
      <c r="D15">
        <v>129</v>
      </c>
      <c r="E15" t="s">
        <v>39</v>
      </c>
      <c r="F15" s="20">
        <v>45796.625</v>
      </c>
      <c r="G15" t="s">
        <v>161</v>
      </c>
      <c r="H15" t="s">
        <v>171</v>
      </c>
      <c r="I15">
        <v>297.11</v>
      </c>
    </row>
    <row r="16" spans="1:9" x14ac:dyDescent="0.3">
      <c r="A16">
        <v>93041</v>
      </c>
      <c r="B16">
        <v>109</v>
      </c>
      <c r="C16" t="s">
        <v>43</v>
      </c>
      <c r="D16">
        <v>129</v>
      </c>
      <c r="E16" t="s">
        <v>39</v>
      </c>
      <c r="F16" s="20">
        <v>45792.625</v>
      </c>
      <c r="G16" t="s">
        <v>163</v>
      </c>
      <c r="H16" t="s">
        <v>164</v>
      </c>
      <c r="I16">
        <v>-1024.49</v>
      </c>
    </row>
    <row r="17" spans="1:9" x14ac:dyDescent="0.3">
      <c r="A17">
        <v>93040</v>
      </c>
      <c r="B17">
        <v>109</v>
      </c>
      <c r="C17" t="s">
        <v>43</v>
      </c>
      <c r="D17">
        <v>129</v>
      </c>
      <c r="E17" t="s">
        <v>39</v>
      </c>
      <c r="F17" s="20">
        <v>45791.625</v>
      </c>
      <c r="G17" t="s">
        <v>163</v>
      </c>
      <c r="H17" t="s">
        <v>172</v>
      </c>
      <c r="I17">
        <v>-30</v>
      </c>
    </row>
    <row r="18" spans="1:9" x14ac:dyDescent="0.3">
      <c r="A18">
        <v>93039</v>
      </c>
      <c r="B18">
        <v>109</v>
      </c>
      <c r="C18" t="s">
        <v>43</v>
      </c>
      <c r="D18">
        <v>129</v>
      </c>
      <c r="E18" t="s">
        <v>39</v>
      </c>
      <c r="F18" s="20">
        <v>45790.625</v>
      </c>
      <c r="G18" t="s">
        <v>163</v>
      </c>
      <c r="H18" t="s">
        <v>167</v>
      </c>
      <c r="I18">
        <v>-1759.26</v>
      </c>
    </row>
    <row r="19" spans="1:9" x14ac:dyDescent="0.3">
      <c r="A19">
        <v>93038</v>
      </c>
      <c r="B19">
        <v>109</v>
      </c>
      <c r="C19" t="s">
        <v>43</v>
      </c>
      <c r="D19">
        <v>129</v>
      </c>
      <c r="E19" t="s">
        <v>39</v>
      </c>
      <c r="F19" s="20">
        <v>45789.625</v>
      </c>
      <c r="G19" t="s">
        <v>161</v>
      </c>
      <c r="H19" t="s">
        <v>171</v>
      </c>
      <c r="I19">
        <v>1539.26</v>
      </c>
    </row>
    <row r="20" spans="1:9" x14ac:dyDescent="0.3">
      <c r="A20">
        <v>93037</v>
      </c>
      <c r="B20">
        <v>109</v>
      </c>
      <c r="C20" t="s">
        <v>43</v>
      </c>
      <c r="D20">
        <v>129</v>
      </c>
      <c r="E20" t="s">
        <v>39</v>
      </c>
      <c r="F20" s="20">
        <v>45784.625</v>
      </c>
      <c r="G20" t="s">
        <v>161</v>
      </c>
      <c r="H20" t="s">
        <v>171</v>
      </c>
      <c r="I20">
        <v>2698.43</v>
      </c>
    </row>
    <row r="21" spans="1:9" x14ac:dyDescent="0.3">
      <c r="A21">
        <v>93035</v>
      </c>
      <c r="B21">
        <v>109</v>
      </c>
      <c r="C21" t="s">
        <v>43</v>
      </c>
      <c r="D21">
        <v>129</v>
      </c>
      <c r="E21" t="s">
        <v>39</v>
      </c>
      <c r="F21" s="20">
        <v>45783.625</v>
      </c>
      <c r="G21" t="s">
        <v>163</v>
      </c>
      <c r="H21" t="s">
        <v>173</v>
      </c>
      <c r="I21">
        <v>-2698.43</v>
      </c>
    </row>
    <row r="22" spans="1:9" x14ac:dyDescent="0.3">
      <c r="A22">
        <v>93036</v>
      </c>
      <c r="B22">
        <v>109</v>
      </c>
      <c r="C22" t="s">
        <v>43</v>
      </c>
      <c r="D22">
        <v>129</v>
      </c>
      <c r="E22" t="s">
        <v>39</v>
      </c>
      <c r="F22" s="20">
        <v>45783.625</v>
      </c>
      <c r="G22" t="s">
        <v>163</v>
      </c>
      <c r="H22" t="s">
        <v>174</v>
      </c>
      <c r="I22">
        <v>-2</v>
      </c>
    </row>
    <row r="23" spans="1:9" x14ac:dyDescent="0.3">
      <c r="A23">
        <v>93034</v>
      </c>
      <c r="B23">
        <v>109</v>
      </c>
      <c r="C23" t="s">
        <v>43</v>
      </c>
      <c r="D23">
        <v>129</v>
      </c>
      <c r="E23" t="s">
        <v>39</v>
      </c>
      <c r="F23" s="20">
        <v>45782.625</v>
      </c>
      <c r="G23" t="s">
        <v>161</v>
      </c>
      <c r="H23" t="s">
        <v>162</v>
      </c>
      <c r="I23">
        <v>8220</v>
      </c>
    </row>
    <row r="24" spans="1:9" x14ac:dyDescent="0.3">
      <c r="A24">
        <v>93033</v>
      </c>
      <c r="B24">
        <v>109</v>
      </c>
      <c r="C24" t="s">
        <v>43</v>
      </c>
      <c r="D24">
        <v>129</v>
      </c>
      <c r="E24" t="s">
        <v>39</v>
      </c>
      <c r="F24" s="20">
        <v>45779.625</v>
      </c>
      <c r="G24" t="s">
        <v>163</v>
      </c>
      <c r="H24" t="s">
        <v>175</v>
      </c>
      <c r="I24">
        <v>-3070</v>
      </c>
    </row>
    <row r="25" spans="1:9" x14ac:dyDescent="0.3">
      <c r="A25">
        <v>93028</v>
      </c>
      <c r="B25">
        <v>109</v>
      </c>
      <c r="C25" t="s">
        <v>43</v>
      </c>
      <c r="D25">
        <v>129</v>
      </c>
      <c r="E25" t="s">
        <v>39</v>
      </c>
      <c r="F25" s="20">
        <v>45777.625</v>
      </c>
      <c r="G25" t="s">
        <v>163</v>
      </c>
      <c r="H25" t="s">
        <v>165</v>
      </c>
      <c r="I25">
        <v>-4200</v>
      </c>
    </row>
    <row r="26" spans="1:9" x14ac:dyDescent="0.3">
      <c r="A26">
        <v>93029</v>
      </c>
      <c r="B26">
        <v>109</v>
      </c>
      <c r="C26" t="s">
        <v>43</v>
      </c>
      <c r="D26">
        <v>129</v>
      </c>
      <c r="E26" t="s">
        <v>39</v>
      </c>
      <c r="F26" s="20">
        <v>45777.625</v>
      </c>
      <c r="G26" t="s">
        <v>163</v>
      </c>
      <c r="H26" t="s">
        <v>166</v>
      </c>
      <c r="I26">
        <v>-8.5</v>
      </c>
    </row>
    <row r="27" spans="1:9" x14ac:dyDescent="0.3">
      <c r="A27">
        <v>93030</v>
      </c>
      <c r="B27">
        <v>109</v>
      </c>
      <c r="C27" t="s">
        <v>43</v>
      </c>
      <c r="D27">
        <v>129</v>
      </c>
      <c r="E27" t="s">
        <v>39</v>
      </c>
      <c r="F27" s="20">
        <v>45777.625</v>
      </c>
      <c r="G27" t="s">
        <v>161</v>
      </c>
      <c r="H27" t="s">
        <v>171</v>
      </c>
      <c r="I27">
        <v>1500</v>
      </c>
    </row>
    <row r="28" spans="1:9" x14ac:dyDescent="0.3">
      <c r="A28">
        <v>93031</v>
      </c>
      <c r="B28">
        <v>109</v>
      </c>
      <c r="C28" t="s">
        <v>43</v>
      </c>
      <c r="D28">
        <v>129</v>
      </c>
      <c r="E28" t="s">
        <v>39</v>
      </c>
      <c r="F28" s="20">
        <v>45777.625</v>
      </c>
      <c r="G28" t="s">
        <v>163</v>
      </c>
      <c r="H28" t="s">
        <v>167</v>
      </c>
      <c r="I28">
        <v>-1472.44</v>
      </c>
    </row>
    <row r="29" spans="1:9" x14ac:dyDescent="0.3">
      <c r="A29">
        <v>93032</v>
      </c>
      <c r="B29">
        <v>109</v>
      </c>
      <c r="C29" t="s">
        <v>43</v>
      </c>
      <c r="D29">
        <v>129</v>
      </c>
      <c r="E29" t="s">
        <v>39</v>
      </c>
      <c r="F29" s="20">
        <v>45777.625</v>
      </c>
      <c r="G29" t="s">
        <v>161</v>
      </c>
      <c r="H29" t="s">
        <v>176</v>
      </c>
      <c r="I29">
        <v>3070</v>
      </c>
    </row>
    <row r="30" spans="1:9" x14ac:dyDescent="0.3">
      <c r="A30">
        <v>93027</v>
      </c>
      <c r="B30">
        <v>109</v>
      </c>
      <c r="C30" t="s">
        <v>43</v>
      </c>
      <c r="D30">
        <v>129</v>
      </c>
      <c r="E30" t="s">
        <v>39</v>
      </c>
      <c r="F30" s="20">
        <v>45776.625</v>
      </c>
      <c r="G30" t="s">
        <v>163</v>
      </c>
      <c r="H30" t="s">
        <v>177</v>
      </c>
      <c r="I30">
        <v>-3070</v>
      </c>
    </row>
    <row r="31" spans="1:9" x14ac:dyDescent="0.3">
      <c r="A31">
        <v>93026</v>
      </c>
      <c r="B31">
        <v>109</v>
      </c>
      <c r="C31" t="s">
        <v>43</v>
      </c>
      <c r="D31">
        <v>129</v>
      </c>
      <c r="E31" t="s">
        <v>39</v>
      </c>
      <c r="F31" s="20">
        <v>45772.625</v>
      </c>
      <c r="G31" t="s">
        <v>163</v>
      </c>
      <c r="H31" t="s">
        <v>168</v>
      </c>
      <c r="I31">
        <v>-69</v>
      </c>
    </row>
    <row r="32" spans="1:9" x14ac:dyDescent="0.3">
      <c r="A32">
        <v>86564</v>
      </c>
      <c r="B32">
        <v>109</v>
      </c>
      <c r="C32" t="s">
        <v>43</v>
      </c>
      <c r="D32">
        <v>129</v>
      </c>
      <c r="E32" t="s">
        <v>39</v>
      </c>
      <c r="F32" s="20">
        <v>45763.625</v>
      </c>
      <c r="G32" t="s">
        <v>161</v>
      </c>
      <c r="H32" t="s">
        <v>171</v>
      </c>
      <c r="I32">
        <v>297.11</v>
      </c>
    </row>
    <row r="33" spans="1:9" x14ac:dyDescent="0.3">
      <c r="A33">
        <v>86565</v>
      </c>
      <c r="B33">
        <v>109</v>
      </c>
      <c r="C33" t="s">
        <v>43</v>
      </c>
      <c r="D33">
        <v>129</v>
      </c>
      <c r="E33" t="s">
        <v>39</v>
      </c>
      <c r="F33" s="20">
        <v>45763.625</v>
      </c>
      <c r="G33" t="s">
        <v>163</v>
      </c>
      <c r="H33" t="s">
        <v>169</v>
      </c>
      <c r="I33">
        <v>-146.58000000000001</v>
      </c>
    </row>
    <row r="34" spans="1:9" x14ac:dyDescent="0.3">
      <c r="A34">
        <v>86566</v>
      </c>
      <c r="B34">
        <v>109</v>
      </c>
      <c r="C34" t="s">
        <v>43</v>
      </c>
      <c r="D34">
        <v>129</v>
      </c>
      <c r="E34" t="s">
        <v>39</v>
      </c>
      <c r="F34" s="20">
        <v>45763.625</v>
      </c>
      <c r="G34" t="s">
        <v>163</v>
      </c>
      <c r="H34" t="s">
        <v>169</v>
      </c>
      <c r="I34">
        <v>-15.6</v>
      </c>
    </row>
    <row r="35" spans="1:9" x14ac:dyDescent="0.3">
      <c r="A35">
        <v>86567</v>
      </c>
      <c r="B35">
        <v>109</v>
      </c>
      <c r="C35" t="s">
        <v>43</v>
      </c>
      <c r="D35">
        <v>129</v>
      </c>
      <c r="E35" t="s">
        <v>39</v>
      </c>
      <c r="F35" s="20">
        <v>45763.625</v>
      </c>
      <c r="G35" t="s">
        <v>163</v>
      </c>
      <c r="H35" t="s">
        <v>170</v>
      </c>
      <c r="I35">
        <v>-150.53</v>
      </c>
    </row>
    <row r="36" spans="1:9" x14ac:dyDescent="0.3">
      <c r="A36">
        <v>86563</v>
      </c>
      <c r="B36">
        <v>109</v>
      </c>
      <c r="C36" t="s">
        <v>43</v>
      </c>
      <c r="D36">
        <v>129</v>
      </c>
      <c r="E36" t="s">
        <v>39</v>
      </c>
      <c r="F36" s="20">
        <v>45762.625</v>
      </c>
      <c r="G36" t="s">
        <v>163</v>
      </c>
      <c r="H36" t="s">
        <v>164</v>
      </c>
      <c r="I36">
        <v>-1024.49</v>
      </c>
    </row>
    <row r="37" spans="1:9" x14ac:dyDescent="0.3">
      <c r="A37">
        <v>86560</v>
      </c>
      <c r="B37">
        <v>109</v>
      </c>
      <c r="C37" t="s">
        <v>43</v>
      </c>
      <c r="D37">
        <v>129</v>
      </c>
      <c r="E37" t="s">
        <v>39</v>
      </c>
      <c r="F37" s="20">
        <v>45761.625</v>
      </c>
      <c r="G37" t="s">
        <v>161</v>
      </c>
      <c r="H37" t="s">
        <v>171</v>
      </c>
      <c r="I37">
        <v>1539.26</v>
      </c>
    </row>
    <row r="38" spans="1:9" x14ac:dyDescent="0.3">
      <c r="A38">
        <v>86561</v>
      </c>
      <c r="B38">
        <v>109</v>
      </c>
      <c r="C38" t="s">
        <v>43</v>
      </c>
      <c r="D38">
        <v>129</v>
      </c>
      <c r="E38" t="s">
        <v>39</v>
      </c>
      <c r="F38" s="20">
        <v>45761.625</v>
      </c>
      <c r="G38" t="s">
        <v>163</v>
      </c>
      <c r="H38" t="s">
        <v>167</v>
      </c>
      <c r="I38">
        <v>-1759.26</v>
      </c>
    </row>
    <row r="39" spans="1:9" x14ac:dyDescent="0.3">
      <c r="A39">
        <v>86562</v>
      </c>
      <c r="B39">
        <v>109</v>
      </c>
      <c r="C39" t="s">
        <v>43</v>
      </c>
      <c r="D39">
        <v>129</v>
      </c>
      <c r="E39" t="s">
        <v>39</v>
      </c>
      <c r="F39" s="20">
        <v>45761.625</v>
      </c>
      <c r="G39" t="s">
        <v>163</v>
      </c>
      <c r="H39" t="s">
        <v>172</v>
      </c>
      <c r="I39">
        <v>-30</v>
      </c>
    </row>
    <row r="40" spans="1:9" x14ac:dyDescent="0.3">
      <c r="A40">
        <v>86558</v>
      </c>
      <c r="B40">
        <v>109</v>
      </c>
      <c r="C40" t="s">
        <v>43</v>
      </c>
      <c r="D40">
        <v>129</v>
      </c>
      <c r="E40" t="s">
        <v>39</v>
      </c>
      <c r="F40" s="20">
        <v>45751.625</v>
      </c>
      <c r="G40" t="s">
        <v>163</v>
      </c>
      <c r="H40" t="s">
        <v>165</v>
      </c>
      <c r="I40">
        <v>-5000</v>
      </c>
    </row>
    <row r="41" spans="1:9" x14ac:dyDescent="0.3">
      <c r="A41">
        <v>86559</v>
      </c>
      <c r="B41">
        <v>109</v>
      </c>
      <c r="C41" t="s">
        <v>43</v>
      </c>
      <c r="D41">
        <v>129</v>
      </c>
      <c r="E41" t="s">
        <v>39</v>
      </c>
      <c r="F41" s="20">
        <v>45751.625</v>
      </c>
      <c r="G41" t="s">
        <v>163</v>
      </c>
      <c r="H41" t="s">
        <v>166</v>
      </c>
      <c r="I41">
        <v>-8.5</v>
      </c>
    </row>
    <row r="42" spans="1:9" x14ac:dyDescent="0.3">
      <c r="A42">
        <v>86556</v>
      </c>
      <c r="B42">
        <v>109</v>
      </c>
      <c r="C42" t="s">
        <v>43</v>
      </c>
      <c r="D42">
        <v>129</v>
      </c>
      <c r="E42" t="s">
        <v>39</v>
      </c>
      <c r="F42" s="20">
        <v>45750.625</v>
      </c>
      <c r="G42" t="s">
        <v>163</v>
      </c>
      <c r="H42" t="s">
        <v>173</v>
      </c>
      <c r="I42">
        <v>-2698.43</v>
      </c>
    </row>
    <row r="43" spans="1:9" x14ac:dyDescent="0.3">
      <c r="A43">
        <v>86557</v>
      </c>
      <c r="B43">
        <v>109</v>
      </c>
      <c r="C43" t="s">
        <v>43</v>
      </c>
      <c r="D43">
        <v>129</v>
      </c>
      <c r="E43" t="s">
        <v>39</v>
      </c>
      <c r="F43" s="20">
        <v>45750.625</v>
      </c>
      <c r="G43" t="s">
        <v>163</v>
      </c>
      <c r="H43" t="s">
        <v>174</v>
      </c>
      <c r="I43">
        <v>-2</v>
      </c>
    </row>
    <row r="44" spans="1:9" x14ac:dyDescent="0.3">
      <c r="A44">
        <v>86555</v>
      </c>
      <c r="B44">
        <v>109</v>
      </c>
      <c r="C44" t="s">
        <v>43</v>
      </c>
      <c r="D44">
        <v>129</v>
      </c>
      <c r="E44" t="s">
        <v>39</v>
      </c>
      <c r="F44" s="20">
        <v>45749.625</v>
      </c>
      <c r="G44" t="s">
        <v>161</v>
      </c>
      <c r="H44" t="s">
        <v>171</v>
      </c>
      <c r="I44">
        <v>2698.43</v>
      </c>
    </row>
    <row r="45" spans="1:9" x14ac:dyDescent="0.3">
      <c r="A45">
        <v>86554</v>
      </c>
      <c r="B45">
        <v>109</v>
      </c>
      <c r="C45" t="s">
        <v>43</v>
      </c>
      <c r="D45">
        <v>129</v>
      </c>
      <c r="E45" t="s">
        <v>39</v>
      </c>
      <c r="F45" s="20">
        <v>45748.625</v>
      </c>
      <c r="G45" t="s">
        <v>161</v>
      </c>
      <c r="H45" t="s">
        <v>162</v>
      </c>
      <c r="I45">
        <v>8220</v>
      </c>
    </row>
    <row r="46" spans="1:9" x14ac:dyDescent="0.3">
      <c r="A46">
        <v>80571</v>
      </c>
      <c r="B46">
        <v>109</v>
      </c>
      <c r="C46" t="s">
        <v>43</v>
      </c>
      <c r="D46">
        <v>129</v>
      </c>
      <c r="E46" t="s">
        <v>39</v>
      </c>
      <c r="F46" s="20">
        <v>45747.625</v>
      </c>
      <c r="G46" t="s">
        <v>163</v>
      </c>
      <c r="H46" t="s">
        <v>167</v>
      </c>
      <c r="I46">
        <v>-1458.38</v>
      </c>
    </row>
    <row r="47" spans="1:9" x14ac:dyDescent="0.3">
      <c r="A47">
        <v>80568</v>
      </c>
      <c r="B47">
        <v>109</v>
      </c>
      <c r="C47" t="s">
        <v>43</v>
      </c>
      <c r="D47">
        <v>129</v>
      </c>
      <c r="E47" t="s">
        <v>39</v>
      </c>
      <c r="F47" s="20">
        <v>45741.625</v>
      </c>
      <c r="G47" t="s">
        <v>163</v>
      </c>
      <c r="H47" t="s">
        <v>168</v>
      </c>
      <c r="I47">
        <v>-69</v>
      </c>
    </row>
    <row r="48" spans="1:9" x14ac:dyDescent="0.3">
      <c r="A48">
        <v>80569</v>
      </c>
      <c r="B48">
        <v>109</v>
      </c>
      <c r="C48" t="s">
        <v>43</v>
      </c>
      <c r="D48">
        <v>129</v>
      </c>
      <c r="E48" t="s">
        <v>39</v>
      </c>
      <c r="F48" s="20">
        <v>45741.625</v>
      </c>
      <c r="G48" t="s">
        <v>163</v>
      </c>
      <c r="H48" t="s">
        <v>165</v>
      </c>
      <c r="I48">
        <v>-1024.49</v>
      </c>
    </row>
    <row r="49" spans="1:9" x14ac:dyDescent="0.3">
      <c r="A49">
        <v>80570</v>
      </c>
      <c r="B49">
        <v>109</v>
      </c>
      <c r="C49" t="s">
        <v>43</v>
      </c>
      <c r="D49">
        <v>129</v>
      </c>
      <c r="E49" t="s">
        <v>39</v>
      </c>
      <c r="F49" s="20">
        <v>45741.625</v>
      </c>
      <c r="G49" t="s">
        <v>163</v>
      </c>
      <c r="H49" t="s">
        <v>166</v>
      </c>
      <c r="I49">
        <v>-8.5</v>
      </c>
    </row>
    <row r="50" spans="1:9" x14ac:dyDescent="0.3">
      <c r="A50">
        <v>80564</v>
      </c>
      <c r="B50">
        <v>109</v>
      </c>
      <c r="C50" t="s">
        <v>43</v>
      </c>
      <c r="D50">
        <v>129</v>
      </c>
      <c r="E50" t="s">
        <v>39</v>
      </c>
      <c r="F50" s="20">
        <v>45736.625</v>
      </c>
      <c r="G50" t="s">
        <v>161</v>
      </c>
      <c r="H50" t="s">
        <v>171</v>
      </c>
      <c r="I50">
        <v>297.01</v>
      </c>
    </row>
    <row r="51" spans="1:9" x14ac:dyDescent="0.3">
      <c r="A51">
        <v>80565</v>
      </c>
      <c r="B51">
        <v>109</v>
      </c>
      <c r="C51" t="s">
        <v>43</v>
      </c>
      <c r="D51">
        <v>129</v>
      </c>
      <c r="E51" t="s">
        <v>39</v>
      </c>
      <c r="F51" s="20">
        <v>45736.625</v>
      </c>
      <c r="G51" t="s">
        <v>163</v>
      </c>
      <c r="H51" t="s">
        <v>170</v>
      </c>
      <c r="I51">
        <v>-150.53</v>
      </c>
    </row>
    <row r="52" spans="1:9" x14ac:dyDescent="0.3">
      <c r="A52">
        <v>80566</v>
      </c>
      <c r="B52">
        <v>109</v>
      </c>
      <c r="C52" t="s">
        <v>43</v>
      </c>
      <c r="D52">
        <v>129</v>
      </c>
      <c r="E52" t="s">
        <v>39</v>
      </c>
      <c r="F52" s="20">
        <v>45736.625</v>
      </c>
      <c r="G52" t="s">
        <v>163</v>
      </c>
      <c r="H52" t="s">
        <v>169</v>
      </c>
      <c r="I52">
        <v>-146.58000000000001</v>
      </c>
    </row>
    <row r="53" spans="1:9" x14ac:dyDescent="0.3">
      <c r="A53">
        <v>80567</v>
      </c>
      <c r="B53">
        <v>109</v>
      </c>
      <c r="C53" t="s">
        <v>43</v>
      </c>
      <c r="D53">
        <v>129</v>
      </c>
      <c r="E53" t="s">
        <v>39</v>
      </c>
      <c r="F53" s="20">
        <v>45736.625</v>
      </c>
      <c r="G53" t="s">
        <v>163</v>
      </c>
      <c r="H53" t="s">
        <v>169</v>
      </c>
      <c r="I53">
        <v>-15.6</v>
      </c>
    </row>
    <row r="54" spans="1:9" x14ac:dyDescent="0.3">
      <c r="A54">
        <v>71772</v>
      </c>
      <c r="B54">
        <v>109</v>
      </c>
      <c r="C54" t="s">
        <v>43</v>
      </c>
      <c r="D54">
        <v>129</v>
      </c>
      <c r="E54" t="s">
        <v>39</v>
      </c>
      <c r="F54" s="20">
        <v>45733.625</v>
      </c>
      <c r="G54" t="s">
        <v>163</v>
      </c>
      <c r="H54" t="s">
        <v>172</v>
      </c>
      <c r="I54">
        <v>-30</v>
      </c>
    </row>
    <row r="55" spans="1:9" x14ac:dyDescent="0.3">
      <c r="A55">
        <v>71771</v>
      </c>
      <c r="B55">
        <v>109</v>
      </c>
      <c r="C55" t="s">
        <v>43</v>
      </c>
      <c r="D55">
        <v>129</v>
      </c>
      <c r="E55" t="s">
        <v>39</v>
      </c>
      <c r="F55" s="20">
        <v>45730.625</v>
      </c>
      <c r="G55" t="s">
        <v>163</v>
      </c>
      <c r="H55" t="s">
        <v>167</v>
      </c>
      <c r="I55">
        <v>-1759.26</v>
      </c>
    </row>
    <row r="56" spans="1:9" x14ac:dyDescent="0.3">
      <c r="A56">
        <v>71768</v>
      </c>
      <c r="B56">
        <v>109</v>
      </c>
      <c r="C56" t="s">
        <v>43</v>
      </c>
      <c r="D56">
        <v>129</v>
      </c>
      <c r="E56" t="s">
        <v>39</v>
      </c>
      <c r="F56" s="20">
        <v>45728.625</v>
      </c>
      <c r="G56" t="s">
        <v>161</v>
      </c>
      <c r="H56" t="s">
        <v>171</v>
      </c>
      <c r="I56">
        <v>1539.26</v>
      </c>
    </row>
    <row r="57" spans="1:9" x14ac:dyDescent="0.3">
      <c r="A57">
        <v>71769</v>
      </c>
      <c r="B57">
        <v>109</v>
      </c>
      <c r="C57" t="s">
        <v>43</v>
      </c>
      <c r="D57">
        <v>129</v>
      </c>
      <c r="E57" t="s">
        <v>39</v>
      </c>
      <c r="F57" s="20">
        <v>45728.625</v>
      </c>
      <c r="G57" t="s">
        <v>163</v>
      </c>
      <c r="H57" t="s">
        <v>165</v>
      </c>
      <c r="I57">
        <v>-5000</v>
      </c>
    </row>
    <row r="58" spans="1:9" x14ac:dyDescent="0.3">
      <c r="A58">
        <v>71770</v>
      </c>
      <c r="B58">
        <v>109</v>
      </c>
      <c r="C58" t="s">
        <v>43</v>
      </c>
      <c r="D58">
        <v>129</v>
      </c>
      <c r="E58" t="s">
        <v>39</v>
      </c>
      <c r="F58" s="20">
        <v>45728.625</v>
      </c>
      <c r="G58" t="s">
        <v>163</v>
      </c>
      <c r="H58" t="s">
        <v>166</v>
      </c>
      <c r="I58">
        <v>-8.5</v>
      </c>
    </row>
    <row r="59" spans="1:9" x14ac:dyDescent="0.3">
      <c r="A59">
        <v>70014</v>
      </c>
      <c r="B59">
        <v>109</v>
      </c>
      <c r="C59" t="s">
        <v>43</v>
      </c>
      <c r="D59">
        <v>129</v>
      </c>
      <c r="E59" t="s">
        <v>39</v>
      </c>
      <c r="F59" s="20">
        <v>45723.625</v>
      </c>
      <c r="G59" t="s">
        <v>161</v>
      </c>
      <c r="H59" t="s">
        <v>178</v>
      </c>
      <c r="I59">
        <v>220</v>
      </c>
    </row>
    <row r="60" spans="1:9" x14ac:dyDescent="0.3">
      <c r="A60">
        <v>70010</v>
      </c>
      <c r="B60">
        <v>109</v>
      </c>
      <c r="C60" t="s">
        <v>43</v>
      </c>
      <c r="D60">
        <v>129</v>
      </c>
      <c r="E60" t="s">
        <v>39</v>
      </c>
      <c r="F60" s="20">
        <v>45722.625</v>
      </c>
      <c r="G60" t="s">
        <v>161</v>
      </c>
      <c r="H60" t="s">
        <v>162</v>
      </c>
      <c r="I60">
        <v>8000</v>
      </c>
    </row>
    <row r="61" spans="1:9" x14ac:dyDescent="0.3">
      <c r="A61">
        <v>70011</v>
      </c>
      <c r="B61">
        <v>109</v>
      </c>
      <c r="C61" t="s">
        <v>43</v>
      </c>
      <c r="D61">
        <v>129</v>
      </c>
      <c r="E61" t="s">
        <v>39</v>
      </c>
      <c r="F61" s="20">
        <v>45722.625</v>
      </c>
      <c r="G61" t="s">
        <v>161</v>
      </c>
      <c r="H61" t="s">
        <v>171</v>
      </c>
      <c r="I61">
        <v>2698.43</v>
      </c>
    </row>
    <row r="62" spans="1:9" x14ac:dyDescent="0.3">
      <c r="A62">
        <v>70012</v>
      </c>
      <c r="B62">
        <v>109</v>
      </c>
      <c r="C62" t="s">
        <v>43</v>
      </c>
      <c r="D62">
        <v>129</v>
      </c>
      <c r="E62" t="s">
        <v>39</v>
      </c>
      <c r="F62" s="20">
        <v>45722.625</v>
      </c>
      <c r="G62" t="s">
        <v>163</v>
      </c>
      <c r="H62" t="s">
        <v>173</v>
      </c>
      <c r="I62">
        <v>-2698.43</v>
      </c>
    </row>
    <row r="63" spans="1:9" x14ac:dyDescent="0.3">
      <c r="A63">
        <v>70013</v>
      </c>
      <c r="B63">
        <v>109</v>
      </c>
      <c r="C63" t="s">
        <v>43</v>
      </c>
      <c r="D63">
        <v>129</v>
      </c>
      <c r="E63" t="s">
        <v>39</v>
      </c>
      <c r="F63" s="20">
        <v>45722.625</v>
      </c>
      <c r="G63" t="s">
        <v>163</v>
      </c>
      <c r="H63" t="s">
        <v>174</v>
      </c>
      <c r="I63">
        <v>-2</v>
      </c>
    </row>
    <row r="64" spans="1:9" x14ac:dyDescent="0.3">
      <c r="A64">
        <v>70003</v>
      </c>
      <c r="B64">
        <v>109</v>
      </c>
      <c r="C64" t="s">
        <v>43</v>
      </c>
      <c r="D64">
        <v>129</v>
      </c>
      <c r="E64" t="s">
        <v>39</v>
      </c>
      <c r="F64" s="20">
        <v>45715.625</v>
      </c>
      <c r="G64" t="s">
        <v>163</v>
      </c>
      <c r="H64" t="s">
        <v>167</v>
      </c>
      <c r="I64">
        <v>-1444.15</v>
      </c>
    </row>
    <row r="65" spans="1:9" x14ac:dyDescent="0.3">
      <c r="A65">
        <v>70002</v>
      </c>
      <c r="B65">
        <v>109</v>
      </c>
      <c r="C65" t="s">
        <v>43</v>
      </c>
      <c r="D65">
        <v>129</v>
      </c>
      <c r="E65" t="s">
        <v>39</v>
      </c>
      <c r="F65" s="20">
        <v>45714.625</v>
      </c>
      <c r="G65" t="s">
        <v>161</v>
      </c>
      <c r="H65" t="s">
        <v>171</v>
      </c>
      <c r="I65">
        <v>1539.26</v>
      </c>
    </row>
    <row r="66" spans="1:9" x14ac:dyDescent="0.3">
      <c r="A66">
        <v>70001</v>
      </c>
      <c r="B66">
        <v>109</v>
      </c>
      <c r="C66" t="s">
        <v>43</v>
      </c>
      <c r="D66">
        <v>129</v>
      </c>
      <c r="E66" t="s">
        <v>39</v>
      </c>
      <c r="F66" s="20">
        <v>45713.625</v>
      </c>
      <c r="G66" t="s">
        <v>163</v>
      </c>
      <c r="H66" t="s">
        <v>168</v>
      </c>
      <c r="I66">
        <v>-69</v>
      </c>
    </row>
    <row r="67" spans="1:9" x14ac:dyDescent="0.3">
      <c r="A67">
        <v>65032</v>
      </c>
      <c r="B67">
        <v>109</v>
      </c>
      <c r="C67" t="s">
        <v>43</v>
      </c>
      <c r="D67">
        <v>129</v>
      </c>
      <c r="E67" t="s">
        <v>39</v>
      </c>
      <c r="F67" s="20">
        <v>45708.625</v>
      </c>
      <c r="G67" t="s">
        <v>163</v>
      </c>
      <c r="H67" t="s">
        <v>169</v>
      </c>
      <c r="I67">
        <v>-15.6</v>
      </c>
    </row>
    <row r="68" spans="1:9" x14ac:dyDescent="0.3">
      <c r="A68">
        <v>65033</v>
      </c>
      <c r="B68">
        <v>109</v>
      </c>
      <c r="C68" t="s">
        <v>43</v>
      </c>
      <c r="D68">
        <v>129</v>
      </c>
      <c r="E68" t="s">
        <v>39</v>
      </c>
      <c r="F68" s="20">
        <v>45708.625</v>
      </c>
      <c r="G68" t="s">
        <v>163</v>
      </c>
      <c r="H68" t="s">
        <v>169</v>
      </c>
      <c r="I68">
        <v>-146.58000000000001</v>
      </c>
    </row>
    <row r="69" spans="1:9" x14ac:dyDescent="0.3">
      <c r="A69">
        <v>65034</v>
      </c>
      <c r="B69">
        <v>109</v>
      </c>
      <c r="C69" t="s">
        <v>43</v>
      </c>
      <c r="D69">
        <v>129</v>
      </c>
      <c r="E69" t="s">
        <v>39</v>
      </c>
      <c r="F69" s="20">
        <v>45708.625</v>
      </c>
      <c r="G69" t="s">
        <v>163</v>
      </c>
      <c r="H69" t="s">
        <v>170</v>
      </c>
      <c r="I69">
        <v>-150.53</v>
      </c>
    </row>
    <row r="70" spans="1:9" x14ac:dyDescent="0.3">
      <c r="A70">
        <v>65031</v>
      </c>
      <c r="B70">
        <v>109</v>
      </c>
      <c r="C70" t="s">
        <v>43</v>
      </c>
      <c r="D70">
        <v>129</v>
      </c>
      <c r="E70" t="s">
        <v>39</v>
      </c>
      <c r="F70" s="20">
        <v>45707.625</v>
      </c>
      <c r="G70" t="s">
        <v>161</v>
      </c>
      <c r="H70" t="s">
        <v>171</v>
      </c>
      <c r="I70">
        <v>285.43</v>
      </c>
    </row>
    <row r="71" spans="1:9" x14ac:dyDescent="0.3">
      <c r="A71">
        <v>65030</v>
      </c>
      <c r="B71">
        <v>109</v>
      </c>
      <c r="C71" t="s">
        <v>43</v>
      </c>
      <c r="D71">
        <v>129</v>
      </c>
      <c r="E71" t="s">
        <v>39</v>
      </c>
      <c r="F71" s="20">
        <v>45706.625</v>
      </c>
      <c r="G71" t="s">
        <v>163</v>
      </c>
      <c r="H71" t="s">
        <v>167</v>
      </c>
      <c r="I71">
        <v>-1782.48</v>
      </c>
    </row>
    <row r="72" spans="1:9" x14ac:dyDescent="0.3">
      <c r="A72">
        <v>65029</v>
      </c>
      <c r="B72">
        <v>109</v>
      </c>
      <c r="C72" t="s">
        <v>43</v>
      </c>
      <c r="D72">
        <v>129</v>
      </c>
      <c r="E72" t="s">
        <v>39</v>
      </c>
      <c r="F72" s="20">
        <v>45705.625</v>
      </c>
      <c r="G72" t="s">
        <v>163</v>
      </c>
      <c r="H72" t="s">
        <v>164</v>
      </c>
      <c r="I72">
        <v>-1024.49</v>
      </c>
    </row>
    <row r="73" spans="1:9" x14ac:dyDescent="0.3">
      <c r="A73">
        <v>65028</v>
      </c>
      <c r="B73">
        <v>109</v>
      </c>
      <c r="C73" t="s">
        <v>43</v>
      </c>
      <c r="D73">
        <v>129</v>
      </c>
      <c r="E73" t="s">
        <v>39</v>
      </c>
      <c r="F73" s="20">
        <v>45701.625</v>
      </c>
      <c r="G73" t="s">
        <v>163</v>
      </c>
      <c r="H73" t="s">
        <v>172</v>
      </c>
      <c r="I73">
        <v>-30</v>
      </c>
    </row>
    <row r="74" spans="1:9" x14ac:dyDescent="0.3">
      <c r="A74">
        <v>65025</v>
      </c>
      <c r="B74">
        <v>109</v>
      </c>
      <c r="C74" t="s">
        <v>43</v>
      </c>
      <c r="D74">
        <v>129</v>
      </c>
      <c r="E74" t="s">
        <v>39</v>
      </c>
      <c r="F74" s="20">
        <v>45693.625</v>
      </c>
      <c r="G74" t="s">
        <v>161</v>
      </c>
      <c r="H74" t="s">
        <v>171</v>
      </c>
      <c r="I74">
        <v>2698.43</v>
      </c>
    </row>
    <row r="75" spans="1:9" x14ac:dyDescent="0.3">
      <c r="A75">
        <v>65026</v>
      </c>
      <c r="B75">
        <v>109</v>
      </c>
      <c r="C75" t="s">
        <v>43</v>
      </c>
      <c r="D75">
        <v>129</v>
      </c>
      <c r="E75" t="s">
        <v>39</v>
      </c>
      <c r="F75" s="20">
        <v>45693.625</v>
      </c>
      <c r="G75" t="s">
        <v>163</v>
      </c>
      <c r="H75" t="s">
        <v>173</v>
      </c>
      <c r="I75">
        <v>-2698.43</v>
      </c>
    </row>
    <row r="76" spans="1:9" x14ac:dyDescent="0.3">
      <c r="A76">
        <v>65027</v>
      </c>
      <c r="B76">
        <v>109</v>
      </c>
      <c r="C76" t="s">
        <v>43</v>
      </c>
      <c r="D76">
        <v>129</v>
      </c>
      <c r="E76" t="s">
        <v>39</v>
      </c>
      <c r="F76" s="20">
        <v>45693.625</v>
      </c>
      <c r="G76" t="s">
        <v>163</v>
      </c>
      <c r="H76" t="s">
        <v>174</v>
      </c>
      <c r="I76">
        <v>-2</v>
      </c>
    </row>
    <row r="77" spans="1:9" x14ac:dyDescent="0.3">
      <c r="A77">
        <v>63830</v>
      </c>
      <c r="B77">
        <v>109</v>
      </c>
      <c r="C77" t="s">
        <v>43</v>
      </c>
      <c r="D77">
        <v>129</v>
      </c>
      <c r="E77" t="s">
        <v>39</v>
      </c>
      <c r="F77" s="20">
        <v>45688.625</v>
      </c>
      <c r="G77" t="s">
        <v>163</v>
      </c>
      <c r="H77" t="s">
        <v>167</v>
      </c>
      <c r="I77">
        <v>-1429.66</v>
      </c>
    </row>
    <row r="78" spans="1:9" x14ac:dyDescent="0.3">
      <c r="A78">
        <v>63827</v>
      </c>
      <c r="B78">
        <v>109</v>
      </c>
      <c r="C78" t="s">
        <v>43</v>
      </c>
      <c r="D78">
        <v>129</v>
      </c>
      <c r="E78" t="s">
        <v>39</v>
      </c>
      <c r="F78" s="20">
        <v>45687.625</v>
      </c>
      <c r="G78" t="s">
        <v>161</v>
      </c>
      <c r="H78" t="s">
        <v>162</v>
      </c>
      <c r="I78">
        <v>8000</v>
      </c>
    </row>
    <row r="79" spans="1:9" x14ac:dyDescent="0.3">
      <c r="A79">
        <v>63828</v>
      </c>
      <c r="B79">
        <v>109</v>
      </c>
      <c r="C79" t="s">
        <v>43</v>
      </c>
      <c r="D79">
        <v>129</v>
      </c>
      <c r="E79" t="s">
        <v>39</v>
      </c>
      <c r="F79" s="20">
        <v>45687.625</v>
      </c>
      <c r="G79" t="s">
        <v>163</v>
      </c>
      <c r="H79" t="s">
        <v>179</v>
      </c>
      <c r="I79">
        <v>-5000</v>
      </c>
    </row>
    <row r="80" spans="1:9" x14ac:dyDescent="0.3">
      <c r="A80">
        <v>63829</v>
      </c>
      <c r="B80">
        <v>109</v>
      </c>
      <c r="C80" t="s">
        <v>43</v>
      </c>
      <c r="D80">
        <v>129</v>
      </c>
      <c r="E80" t="s">
        <v>39</v>
      </c>
      <c r="F80" s="20">
        <v>45687.625</v>
      </c>
      <c r="G80" t="s">
        <v>163</v>
      </c>
      <c r="H80" t="s">
        <v>166</v>
      </c>
      <c r="I80">
        <v>-8.5</v>
      </c>
    </row>
    <row r="81" spans="1:9" x14ac:dyDescent="0.3">
      <c r="A81">
        <v>63825</v>
      </c>
      <c r="B81">
        <v>109</v>
      </c>
      <c r="C81" t="s">
        <v>43</v>
      </c>
      <c r="D81">
        <v>129</v>
      </c>
      <c r="E81" t="s">
        <v>39</v>
      </c>
      <c r="F81" s="20">
        <v>45684.625</v>
      </c>
      <c r="G81" t="s">
        <v>163</v>
      </c>
      <c r="H81" t="s">
        <v>168</v>
      </c>
      <c r="I81">
        <v>-69</v>
      </c>
    </row>
    <row r="82" spans="1:9" x14ac:dyDescent="0.3">
      <c r="A82">
        <v>63826</v>
      </c>
      <c r="B82">
        <v>109</v>
      </c>
      <c r="C82" t="s">
        <v>43</v>
      </c>
      <c r="D82">
        <v>129</v>
      </c>
      <c r="E82" t="s">
        <v>39</v>
      </c>
      <c r="F82" s="20">
        <v>45684.625</v>
      </c>
      <c r="G82" t="s">
        <v>163</v>
      </c>
      <c r="H82" t="s">
        <v>167</v>
      </c>
      <c r="I82">
        <v>-1562.83</v>
      </c>
    </row>
    <row r="83" spans="1:9" x14ac:dyDescent="0.3">
      <c r="A83">
        <v>63820</v>
      </c>
      <c r="B83">
        <v>109</v>
      </c>
      <c r="C83" t="s">
        <v>43</v>
      </c>
      <c r="D83">
        <v>129</v>
      </c>
      <c r="E83" t="s">
        <v>39</v>
      </c>
      <c r="F83" s="20">
        <v>45677.625</v>
      </c>
      <c r="G83" t="s">
        <v>161</v>
      </c>
      <c r="H83" t="s">
        <v>171</v>
      </c>
      <c r="I83">
        <v>373.96</v>
      </c>
    </row>
    <row r="84" spans="1:9" x14ac:dyDescent="0.3">
      <c r="A84">
        <v>63821</v>
      </c>
      <c r="B84">
        <v>109</v>
      </c>
      <c r="C84" t="s">
        <v>43</v>
      </c>
      <c r="D84">
        <v>129</v>
      </c>
      <c r="E84" t="s">
        <v>39</v>
      </c>
      <c r="F84" s="20">
        <v>45677.625</v>
      </c>
      <c r="G84" t="s">
        <v>163</v>
      </c>
      <c r="H84" t="s">
        <v>170</v>
      </c>
      <c r="I84">
        <v>-75.260000000000005</v>
      </c>
    </row>
    <row r="85" spans="1:9" x14ac:dyDescent="0.3">
      <c r="A85">
        <v>63822</v>
      </c>
      <c r="B85">
        <v>109</v>
      </c>
      <c r="C85" t="s">
        <v>43</v>
      </c>
      <c r="D85">
        <v>129</v>
      </c>
      <c r="E85" t="s">
        <v>39</v>
      </c>
      <c r="F85" s="20">
        <v>45677.625</v>
      </c>
      <c r="G85" t="s">
        <v>163</v>
      </c>
      <c r="H85" t="s">
        <v>170</v>
      </c>
      <c r="I85">
        <v>-150.53</v>
      </c>
    </row>
    <row r="86" spans="1:9" x14ac:dyDescent="0.3">
      <c r="A86">
        <v>63823</v>
      </c>
      <c r="B86">
        <v>109</v>
      </c>
      <c r="C86" t="s">
        <v>43</v>
      </c>
      <c r="D86">
        <v>129</v>
      </c>
      <c r="E86" t="s">
        <v>39</v>
      </c>
      <c r="F86" s="20">
        <v>45677.625</v>
      </c>
      <c r="G86" t="s">
        <v>163</v>
      </c>
      <c r="H86" t="s">
        <v>169</v>
      </c>
      <c r="I86">
        <v>-14.85</v>
      </c>
    </row>
    <row r="87" spans="1:9" x14ac:dyDescent="0.3">
      <c r="A87">
        <v>63824</v>
      </c>
      <c r="B87">
        <v>109</v>
      </c>
      <c r="C87" t="s">
        <v>43</v>
      </c>
      <c r="D87">
        <v>129</v>
      </c>
      <c r="E87" t="s">
        <v>39</v>
      </c>
      <c r="F87" s="20">
        <v>45677.625</v>
      </c>
      <c r="G87" t="s">
        <v>163</v>
      </c>
      <c r="H87" t="s">
        <v>169</v>
      </c>
      <c r="I87">
        <v>-148.16999999999999</v>
      </c>
    </row>
    <row r="88" spans="1:9" x14ac:dyDescent="0.3">
      <c r="A88">
        <v>63819</v>
      </c>
      <c r="B88">
        <v>109</v>
      </c>
      <c r="C88" t="s">
        <v>43</v>
      </c>
      <c r="D88">
        <v>129</v>
      </c>
      <c r="E88" t="s">
        <v>39</v>
      </c>
      <c r="F88" s="20">
        <v>45672.625</v>
      </c>
      <c r="G88" t="s">
        <v>163</v>
      </c>
      <c r="H88" t="s">
        <v>164</v>
      </c>
      <c r="I88">
        <v>-1024.49</v>
      </c>
    </row>
    <row r="89" spans="1:9" x14ac:dyDescent="0.3">
      <c r="A89">
        <v>63818</v>
      </c>
      <c r="B89">
        <v>109</v>
      </c>
      <c r="C89" t="s">
        <v>43</v>
      </c>
      <c r="D89">
        <v>129</v>
      </c>
      <c r="E89" t="s">
        <v>39</v>
      </c>
      <c r="F89" s="20">
        <v>45671.625</v>
      </c>
      <c r="G89" t="s">
        <v>163</v>
      </c>
      <c r="H89" t="s">
        <v>172</v>
      </c>
      <c r="I89">
        <v>-30</v>
      </c>
    </row>
    <row r="90" spans="1:9" x14ac:dyDescent="0.3">
      <c r="A90">
        <v>63816</v>
      </c>
      <c r="B90">
        <v>109</v>
      </c>
      <c r="C90" t="s">
        <v>43</v>
      </c>
      <c r="D90">
        <v>129</v>
      </c>
      <c r="E90" t="s">
        <v>39</v>
      </c>
      <c r="F90" s="20">
        <v>45664.625</v>
      </c>
      <c r="G90" t="s">
        <v>163</v>
      </c>
      <c r="H90" t="s">
        <v>173</v>
      </c>
      <c r="I90">
        <v>-2696.84</v>
      </c>
    </row>
    <row r="91" spans="1:9" x14ac:dyDescent="0.3">
      <c r="A91">
        <v>63817</v>
      </c>
      <c r="B91">
        <v>109</v>
      </c>
      <c r="C91" t="s">
        <v>43</v>
      </c>
      <c r="D91">
        <v>129</v>
      </c>
      <c r="E91" t="s">
        <v>39</v>
      </c>
      <c r="F91" s="20">
        <v>45664.625</v>
      </c>
      <c r="G91" t="s">
        <v>163</v>
      </c>
      <c r="H91" t="s">
        <v>180</v>
      </c>
      <c r="I91">
        <v>-2</v>
      </c>
    </row>
    <row r="92" spans="1:9" x14ac:dyDescent="0.3">
      <c r="A92">
        <v>63815</v>
      </c>
      <c r="B92">
        <v>109</v>
      </c>
      <c r="C92" t="s">
        <v>43</v>
      </c>
      <c r="D92">
        <v>129</v>
      </c>
      <c r="E92" t="s">
        <v>39</v>
      </c>
      <c r="F92" s="20">
        <v>45663.625</v>
      </c>
      <c r="G92" t="s">
        <v>161</v>
      </c>
      <c r="H92" t="s">
        <v>171</v>
      </c>
      <c r="I92">
        <v>2696.84</v>
      </c>
    </row>
    <row r="93" spans="1:9" x14ac:dyDescent="0.3">
      <c r="A93">
        <v>63813</v>
      </c>
      <c r="B93">
        <v>109</v>
      </c>
      <c r="C93" t="s">
        <v>43</v>
      </c>
      <c r="D93">
        <v>129</v>
      </c>
      <c r="E93" t="s">
        <v>39</v>
      </c>
      <c r="F93" s="20">
        <v>45660.625</v>
      </c>
      <c r="G93" t="s">
        <v>163</v>
      </c>
      <c r="H93" t="s">
        <v>181</v>
      </c>
      <c r="I93">
        <v>-5000</v>
      </c>
    </row>
    <row r="94" spans="1:9" x14ac:dyDescent="0.3">
      <c r="A94">
        <v>63814</v>
      </c>
      <c r="B94">
        <v>109</v>
      </c>
      <c r="C94" t="s">
        <v>43</v>
      </c>
      <c r="D94">
        <v>129</v>
      </c>
      <c r="E94" t="s">
        <v>39</v>
      </c>
      <c r="F94" s="20">
        <v>45660.625</v>
      </c>
      <c r="G94" t="s">
        <v>163</v>
      </c>
      <c r="H94" t="s">
        <v>182</v>
      </c>
      <c r="I94">
        <v>-12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/>
  </sheetViews>
  <sheetFormatPr defaultRowHeight="14.4" x14ac:dyDescent="0.3"/>
  <sheetData>
    <row r="1" spans="1:10" x14ac:dyDescent="0.3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38</v>
      </c>
      <c r="I1" t="s">
        <v>190</v>
      </c>
      <c r="J1" t="s">
        <v>191</v>
      </c>
    </row>
    <row r="2" spans="1:10" x14ac:dyDescent="0.3">
      <c r="A2">
        <v>5661</v>
      </c>
      <c r="B2" s="20">
        <v>45810</v>
      </c>
      <c r="C2">
        <v>129</v>
      </c>
      <c r="D2" t="s">
        <v>39</v>
      </c>
      <c r="E2">
        <v>143</v>
      </c>
      <c r="F2" t="s">
        <v>192</v>
      </c>
      <c r="G2">
        <v>0</v>
      </c>
      <c r="H2" t="s">
        <v>193</v>
      </c>
      <c r="I2">
        <v>0</v>
      </c>
      <c r="J2">
        <v>5000</v>
      </c>
    </row>
    <row r="3" spans="1:10" x14ac:dyDescent="0.3">
      <c r="A3">
        <v>5571</v>
      </c>
      <c r="B3" s="20">
        <v>45806</v>
      </c>
      <c r="C3">
        <v>129</v>
      </c>
      <c r="D3" t="s">
        <v>39</v>
      </c>
      <c r="E3">
        <v>143</v>
      </c>
      <c r="F3" t="s">
        <v>192</v>
      </c>
      <c r="G3">
        <v>0</v>
      </c>
      <c r="H3" t="s">
        <v>193</v>
      </c>
      <c r="I3">
        <v>0</v>
      </c>
      <c r="J3">
        <v>2500</v>
      </c>
    </row>
    <row r="4" spans="1:10" x14ac:dyDescent="0.3">
      <c r="A4">
        <v>5128</v>
      </c>
      <c r="B4" s="20">
        <v>45777</v>
      </c>
      <c r="C4">
        <v>143</v>
      </c>
      <c r="D4" t="s">
        <v>192</v>
      </c>
      <c r="E4">
        <v>129</v>
      </c>
      <c r="F4" t="s">
        <v>39</v>
      </c>
      <c r="G4">
        <v>0</v>
      </c>
      <c r="I4">
        <v>1500</v>
      </c>
      <c r="J4">
        <v>0</v>
      </c>
    </row>
    <row r="5" spans="1:10" x14ac:dyDescent="0.3">
      <c r="A5">
        <v>5340</v>
      </c>
      <c r="B5" s="20">
        <v>45777</v>
      </c>
      <c r="C5">
        <v>129</v>
      </c>
      <c r="D5" t="s">
        <v>39</v>
      </c>
      <c r="E5">
        <v>143</v>
      </c>
      <c r="F5" t="s">
        <v>192</v>
      </c>
      <c r="G5">
        <v>0</v>
      </c>
      <c r="H5" t="s">
        <v>194</v>
      </c>
      <c r="I5">
        <v>0</v>
      </c>
      <c r="J5">
        <v>4200</v>
      </c>
    </row>
    <row r="6" spans="1:10" x14ac:dyDescent="0.3">
      <c r="A6">
        <v>4815</v>
      </c>
      <c r="B6" s="20">
        <v>45751</v>
      </c>
      <c r="C6">
        <v>129</v>
      </c>
      <c r="D6" t="s">
        <v>39</v>
      </c>
      <c r="E6">
        <v>143</v>
      </c>
      <c r="F6" t="s">
        <v>192</v>
      </c>
      <c r="G6">
        <v>0</v>
      </c>
      <c r="H6" t="s">
        <v>194</v>
      </c>
      <c r="I6">
        <v>0</v>
      </c>
      <c r="J6">
        <v>5000</v>
      </c>
    </row>
    <row r="7" spans="1:10" x14ac:dyDescent="0.3">
      <c r="A7">
        <v>4256</v>
      </c>
      <c r="B7" s="20">
        <v>45728</v>
      </c>
      <c r="C7">
        <v>129</v>
      </c>
      <c r="D7" t="s">
        <v>39</v>
      </c>
      <c r="E7">
        <v>143</v>
      </c>
      <c r="F7" t="s">
        <v>192</v>
      </c>
      <c r="G7">
        <v>0</v>
      </c>
      <c r="I7">
        <v>0</v>
      </c>
      <c r="J7">
        <v>5000</v>
      </c>
    </row>
    <row r="8" spans="1:10" x14ac:dyDescent="0.3">
      <c r="A8">
        <v>3485</v>
      </c>
      <c r="B8" s="20">
        <v>45687</v>
      </c>
      <c r="C8">
        <v>129</v>
      </c>
      <c r="D8" t="s">
        <v>39</v>
      </c>
      <c r="E8">
        <v>143</v>
      </c>
      <c r="F8" t="s">
        <v>192</v>
      </c>
      <c r="G8">
        <v>0</v>
      </c>
      <c r="I8">
        <v>0</v>
      </c>
      <c r="J8">
        <v>5000</v>
      </c>
    </row>
    <row r="9" spans="1:10" x14ac:dyDescent="0.3">
      <c r="A9">
        <v>2901</v>
      </c>
      <c r="B9" s="20">
        <v>45660</v>
      </c>
      <c r="C9">
        <v>129</v>
      </c>
      <c r="D9" t="s">
        <v>39</v>
      </c>
      <c r="E9">
        <v>143</v>
      </c>
      <c r="F9" t="s">
        <v>192</v>
      </c>
      <c r="G9">
        <v>0</v>
      </c>
      <c r="I9">
        <v>0</v>
      </c>
      <c r="J9">
        <v>5000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"/>
  <sheetViews>
    <sheetView workbookViewId="0"/>
  </sheetViews>
  <sheetFormatPr defaultRowHeight="14.4" x14ac:dyDescent="0.3"/>
  <sheetData>
    <row r="1" spans="1:8" x14ac:dyDescent="0.3">
      <c r="A1" t="s">
        <v>195</v>
      </c>
      <c r="B1" t="s">
        <v>19</v>
      </c>
      <c r="C1" t="s">
        <v>20</v>
      </c>
      <c r="D1" t="s">
        <v>196</v>
      </c>
      <c r="E1" t="s">
        <v>197</v>
      </c>
      <c r="F1" t="s">
        <v>23</v>
      </c>
      <c r="G1" t="s">
        <v>24</v>
      </c>
      <c r="H1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  <vt:lpstr>df_bloqueios_judiciais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2025-06-05T20:29:46Z</dcterms:modified>
</cp:coreProperties>
</file>