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9F5AF417-492F-4028-8FBC-6074CDBD503D}" xr6:coauthVersionLast="45" xr6:coauthVersionMax="45" xr10:uidLastSave="{00000000-0000-0000-0000-000000000000}"/>
  <bookViews>
    <workbookView xWindow="-96" yWindow="-96" windowWidth="23232" windowHeight="12696" activeTab="1" xr2:uid="{F4E23C1A-6C9C-4F43-AF95-C706EE208440}"/>
  </bookViews>
  <sheets>
    <sheet name="Tabela de Feriados" sheetId="9" r:id="rId1"/>
    <sheet name="LTN" sheetId="1" r:id="rId2"/>
    <sheet name="NTN_F" sheetId="2" r:id="rId3"/>
    <sheet name="NTN-C" sheetId="7" r:id="rId4"/>
    <sheet name="NTN-B Principal" sheetId="3" r:id="rId5"/>
    <sheet name="NTN-B" sheetId="10" r:id="rId6"/>
    <sheet name="LFT" sheetId="8" r:id="rId7"/>
  </sheets>
  <definedNames>
    <definedName name="image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7" l="1"/>
  <c r="B22" i="2" l="1"/>
  <c r="F14" i="2"/>
  <c r="B7" i="8" l="1"/>
  <c r="B9" i="8" s="1"/>
  <c r="B5" i="8"/>
  <c r="D4" i="1" l="1"/>
  <c r="B4" i="1"/>
  <c r="F3" i="2"/>
  <c r="B3" i="2"/>
  <c r="B7" i="2" s="1"/>
  <c r="C22" i="2" s="1"/>
  <c r="B7" i="10"/>
  <c r="B11" i="10" s="1"/>
  <c r="B6" i="3"/>
  <c r="B10" i="3" s="1"/>
  <c r="C32" i="10"/>
  <c r="C28" i="10"/>
  <c r="B12" i="10"/>
  <c r="C34" i="10"/>
  <c r="C33" i="10"/>
  <c r="C31" i="10"/>
  <c r="C29" i="10"/>
  <c r="C27" i="10"/>
  <c r="C26" i="10"/>
  <c r="D34" i="10"/>
  <c r="B11" i="3"/>
  <c r="B17" i="3"/>
  <c r="B22" i="3"/>
  <c r="C30" i="10" l="1"/>
  <c r="D7" i="1"/>
  <c r="D9" i="1" s="1"/>
  <c r="B7" i="1"/>
  <c r="B9" i="1" s="1"/>
  <c r="F21" i="2"/>
  <c r="F20" i="2"/>
  <c r="F19" i="2"/>
  <c r="F18" i="2"/>
  <c r="B21" i="8" l="1"/>
  <c r="B18" i="8"/>
  <c r="B22" i="8"/>
  <c r="B20" i="8" l="1"/>
  <c r="B16" i="8"/>
  <c r="B17" i="8"/>
  <c r="B15" i="8" l="1"/>
  <c r="B13" i="8" s="1"/>
  <c r="D33" i="10"/>
  <c r="D32" i="10"/>
  <c r="D31" i="10"/>
  <c r="D30" i="10"/>
  <c r="D29" i="10"/>
  <c r="D28" i="10"/>
  <c r="D27" i="10"/>
  <c r="D26" i="10"/>
  <c r="D35" i="10"/>
  <c r="B35" i="10"/>
  <c r="C35" i="10" s="1"/>
  <c r="B24" i="10"/>
  <c r="B23" i="10"/>
  <c r="B18" i="10"/>
  <c r="B17" i="10"/>
  <c r="B20" i="10"/>
  <c r="B19" i="10"/>
  <c r="B19" i="3"/>
  <c r="B16" i="3"/>
  <c r="B23" i="3" l="1"/>
  <c r="B21" i="3" s="1"/>
  <c r="E35" i="10"/>
  <c r="E34" i="10"/>
  <c r="E26" i="10"/>
  <c r="E28" i="10"/>
  <c r="E30" i="10"/>
  <c r="E32" i="10"/>
  <c r="E27" i="10"/>
  <c r="E29" i="10"/>
  <c r="E31" i="10"/>
  <c r="E33" i="10"/>
  <c r="B16" i="10"/>
  <c r="B18" i="3"/>
  <c r="B15" i="3" s="1"/>
  <c r="B37" i="7"/>
  <c r="F21" i="7"/>
  <c r="C21" i="7" s="1"/>
  <c r="B36" i="7"/>
  <c r="B30" i="7"/>
  <c r="F30" i="7" s="1"/>
  <c r="B35" i="7"/>
  <c r="B34" i="7"/>
  <c r="B33" i="7"/>
  <c r="F29" i="7"/>
  <c r="C29" i="7" s="1"/>
  <c r="F28" i="7"/>
  <c r="D28" i="7" s="1"/>
  <c r="F27" i="7"/>
  <c r="D27" i="7" s="1"/>
  <c r="F26" i="7"/>
  <c r="C26" i="7" s="1"/>
  <c r="F25" i="7"/>
  <c r="D25" i="7" s="1"/>
  <c r="F24" i="7"/>
  <c r="D24" i="7" s="1"/>
  <c r="F23" i="7"/>
  <c r="C23" i="7" s="1"/>
  <c r="F22" i="7"/>
  <c r="C22" i="7" s="1"/>
  <c r="F20" i="7"/>
  <c r="C20" i="7" s="1"/>
  <c r="B22" i="10" l="1"/>
  <c r="B14" i="10" s="1"/>
  <c r="B13" i="3"/>
  <c r="D30" i="7"/>
  <c r="B38" i="7"/>
  <c r="B13" i="7" s="1"/>
  <c r="C28" i="7"/>
  <c r="G28" i="7" s="1"/>
  <c r="D21" i="7"/>
  <c r="G21" i="7" s="1"/>
  <c r="D20" i="7"/>
  <c r="G20" i="7" s="1"/>
  <c r="D29" i="7"/>
  <c r="G29" i="7" s="1"/>
  <c r="C24" i="7"/>
  <c r="G24" i="7" s="1"/>
  <c r="D26" i="7"/>
  <c r="G26" i="7" s="1"/>
  <c r="C30" i="7"/>
  <c r="D23" i="7"/>
  <c r="G23" i="7" s="1"/>
  <c r="C25" i="7"/>
  <c r="C27" i="7"/>
  <c r="G25" i="7"/>
  <c r="G27" i="7"/>
  <c r="D22" i="7"/>
  <c r="G22" i="7" s="1"/>
  <c r="F7" i="2"/>
  <c r="C37" i="2" s="1"/>
  <c r="F29" i="2"/>
  <c r="E29" i="2"/>
  <c r="E32" i="2"/>
  <c r="B37" i="2"/>
  <c r="F36" i="2"/>
  <c r="F35" i="2"/>
  <c r="F34" i="2"/>
  <c r="F33" i="2"/>
  <c r="F32" i="2"/>
  <c r="C32" i="2" s="1"/>
  <c r="F31" i="2"/>
  <c r="F30" i="2"/>
  <c r="C30" i="2" s="1"/>
  <c r="E37" i="2"/>
  <c r="E36" i="2"/>
  <c r="E35" i="2"/>
  <c r="E34" i="2"/>
  <c r="E33" i="2"/>
  <c r="E31" i="2"/>
  <c r="E30" i="2"/>
  <c r="E22" i="2"/>
  <c r="E21" i="2"/>
  <c r="C21" i="2" s="1"/>
  <c r="E20" i="2"/>
  <c r="C20" i="2" s="1"/>
  <c r="E19" i="2"/>
  <c r="C19" i="2" s="1"/>
  <c r="E18" i="2"/>
  <c r="C18" i="2" s="1"/>
  <c r="E17" i="2"/>
  <c r="E16" i="2"/>
  <c r="E15" i="2"/>
  <c r="E14" i="2"/>
  <c r="D11" i="1"/>
  <c r="D12" i="1" s="1"/>
  <c r="G30" i="7" l="1"/>
  <c r="G18" i="7" s="1"/>
  <c r="C29" i="2"/>
  <c r="F16" i="2"/>
  <c r="C16" i="2" s="1"/>
  <c r="C14" i="2"/>
  <c r="F17" i="2"/>
  <c r="C17" i="2" s="1"/>
  <c r="F15" i="2"/>
  <c r="C15" i="2" s="1"/>
  <c r="F22" i="2"/>
  <c r="C34" i="2"/>
  <c r="C36" i="2"/>
  <c r="C31" i="2"/>
  <c r="C33" i="2"/>
  <c r="C35" i="2"/>
  <c r="B13" i="2"/>
  <c r="B28" i="2"/>
  <c r="C13" i="2" l="1"/>
  <c r="B8" i="2" s="1"/>
  <c r="C28" i="2"/>
  <c r="F8" i="2" s="1"/>
  <c r="B12" i="7"/>
  <c r="B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de Paiva</author>
  </authors>
  <commentList>
    <comment ref="B6" authorId="0" shapeId="0" xr:uid="{B87A7176-1267-439E-B129-2FE75688EC4E}">
      <text>
        <r>
          <rPr>
            <sz val="10"/>
            <color indexed="81"/>
            <rFont val="Segoe UI"/>
            <family val="2"/>
          </rPr>
          <t>a.a.</t>
        </r>
      </text>
    </comment>
    <comment ref="D19" authorId="0" shapeId="0" xr:uid="{E8B42288-4A44-46CF-9892-2F71ABEC3CFE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Dias Úteis se considerar o mercado secundário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de Paiva</author>
  </authors>
  <commentList>
    <comment ref="A8" authorId="0" shapeId="0" xr:uid="{7ED6F6AC-4D76-42AD-822B-3159E60C35FA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Colocar aqui a data do último dia 15 considerando a data de liquidação do título. Ex: O título foi liquidado em 09/01, colocar 15/12 do ano anterior, se fosse 16/01, colocar 15/01.</t>
        </r>
      </text>
    </comment>
    <comment ref="A9" authorId="0" shapeId="0" xr:uid="{673549B0-1B40-4FFA-80A1-1EABB098979C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Colocar aqui a data do próximo dia 15 considerando a data de liquidação do título. Ex: O título foi liquidado em 09/01, colocar 15/01, se fosse 16/01, colocar 15/02.</t>
        </r>
      </text>
    </comment>
    <comment ref="A10" authorId="0" shapeId="0" xr:uid="{94233C25-DA7C-49D1-BA48-4A4301CCD588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Significa pegar a data de liquidação do título, a data do último dia 15 e ver quantos dias estão entre eles, a excluir o último dia do mês.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de Paiva</author>
  </authors>
  <commentList>
    <comment ref="A9" authorId="0" shapeId="0" xr:uid="{AE66C641-5023-4CA7-B7D6-9B1AEC26FB71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Colocar aqui a data do último dia 15 considerando a data de liquidação do título. Ex: O título foi liquidado em 09/01, colocar 15/12 do ano anterior, se fosse 16/01, colocar 15/01.</t>
        </r>
      </text>
    </comment>
    <comment ref="A10" authorId="0" shapeId="0" xr:uid="{8525439B-0E4D-42C6-9D0F-8FFBBEC681F1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Colocar aqui a data do próximo dia 15 considerando a data de liquidação do título. Ex: O título foi liquidado em 09/01, colocar 15/01, se fosse 16/01, colocar 15/02.</t>
        </r>
      </text>
    </comment>
    <comment ref="A11" authorId="0" shapeId="0" xr:uid="{DF9D7A39-2784-496A-9E44-2A537361EF94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Significa pegar a data de liquidação do título, a data do último dia 15 e ver quantos dias estão entre eles, a excluir o último dia do mês.</t>
        </r>
      </text>
    </comment>
    <comment ref="C25" authorId="0" shapeId="0" xr:uid="{E13388DF-CC58-4980-A9D6-D29D62EFF40F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Diferença entre a data do pagamento do cupom e a data de liquidação do título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de Paiva</author>
  </authors>
  <commentList>
    <comment ref="A4" authorId="0" shapeId="0" xr:uid="{E81D4341-8380-4DB9-8DD7-EE6229DDDFEF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Basicamente é o acumulado de todas as taxas SELIC entre o dia 01/07/2000 e a data da liquidação do título</t>
        </r>
      </text>
    </comment>
    <comment ref="A5" authorId="0" shapeId="0" xr:uid="{C7937D4D-5EA8-4907-AA07-93A59A213D79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Colocar a Taxa SELIC meta ao dia</t>
        </r>
      </text>
    </comment>
    <comment ref="A10" authorId="0" shapeId="0" xr:uid="{A9F505C3-BCFA-4361-9975-DADE036065CC}">
      <text>
        <r>
          <rPr>
            <b/>
            <sz val="10"/>
            <color indexed="81"/>
            <rFont val="Segoe UI"/>
            <family val="2"/>
          </rPr>
          <t>Gabriel de Paiva:</t>
        </r>
        <r>
          <rPr>
            <sz val="10"/>
            <color indexed="81"/>
            <rFont val="Segoe UI"/>
            <family val="2"/>
          </rPr>
          <t xml:space="preserve">
Essa é a taxa que acompanha a taxa SELIC no site do Tesouro Nacional</t>
        </r>
      </text>
    </comment>
  </commentList>
</comments>
</file>

<file path=xl/sharedStrings.xml><?xml version="1.0" encoding="utf-8"?>
<sst xmlns="http://schemas.openxmlformats.org/spreadsheetml/2006/main" count="2059" uniqueCount="116">
  <si>
    <t>Valor Nominal</t>
  </si>
  <si>
    <t>Taxa</t>
  </si>
  <si>
    <t>Compra</t>
  </si>
  <si>
    <t>Venda</t>
  </si>
  <si>
    <t>Data da Compra</t>
  </si>
  <si>
    <t>Data da Venda</t>
  </si>
  <si>
    <t>Data da Liquidação</t>
  </si>
  <si>
    <t>Data do Vencimento</t>
  </si>
  <si>
    <t>Período</t>
  </si>
  <si>
    <t>Operação com Títulos Pré-Fixados</t>
  </si>
  <si>
    <t>PU na Compra</t>
  </si>
  <si>
    <t>PU na Venda</t>
  </si>
  <si>
    <t>Data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</si>
  <si>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</si>
  <si>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</si>
  <si>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</si>
  <si>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</si>
  <si>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</si>
  <si>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</si>
  <si>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</si>
  <si>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</si>
  <si>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</si>
  <si>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</si>
  <si>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</si>
  <si>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</si>
  <si>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</si>
  <si>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</si>
  <si>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t>Nossa Sr.a Aparecida - Padroeira do Brasil</t>
  </si>
  <si>
    <t>Finados</t>
  </si>
  <si>
    <t>Proclamação da República</t>
  </si>
  <si>
    <t>Natal</t>
  </si>
  <si>
    <t>domingo</t>
  </si>
  <si>
    <t>quarta-feira</t>
  </si>
  <si>
    <t>Título Pré Fixado com Cupom</t>
  </si>
  <si>
    <t>Taxa do Cupom</t>
  </si>
  <si>
    <t>Taxa do Título</t>
  </si>
  <si>
    <t>Liquidação</t>
  </si>
  <si>
    <t>Vencimento</t>
  </si>
  <si>
    <t>1º Pagamento de Cupom</t>
  </si>
  <si>
    <t>2º Pagamento de Cupom</t>
  </si>
  <si>
    <t>3º Pagamento de Cupom</t>
  </si>
  <si>
    <t>4º Pagamento de Cupom</t>
  </si>
  <si>
    <t>5º Pagamento de Cupom</t>
  </si>
  <si>
    <t>6º Pagamento de Cupom</t>
  </si>
  <si>
    <t>7º Pagamento de Cupom</t>
  </si>
  <si>
    <t>8º Pagamento de Cupom</t>
  </si>
  <si>
    <t>Usado na Operação de Compra</t>
  </si>
  <si>
    <t>Usado na Operação de Venda</t>
  </si>
  <si>
    <t>Último VNA Conhecido</t>
  </si>
  <si>
    <t>9º Pagamento de Cupom</t>
  </si>
  <si>
    <t>10º Pagamento de Cupom</t>
  </si>
  <si>
    <t>Último Pagamento de Cupom</t>
  </si>
  <si>
    <t>Valor Depositado</t>
  </si>
  <si>
    <t>Período Decorrido</t>
  </si>
  <si>
    <t>Data do Depósito</t>
  </si>
  <si>
    <t>Fluxo de Pagamento dos Cupons</t>
  </si>
  <si>
    <t>Valor Atualizado</t>
  </si>
  <si>
    <t>Data do Cupom</t>
  </si>
  <si>
    <t>Valor da Cotação</t>
  </si>
  <si>
    <t>Fluxo de Cupom</t>
  </si>
  <si>
    <t>Definição do Valor da Cotação</t>
  </si>
  <si>
    <t>IGP-M Projetado</t>
  </si>
  <si>
    <t>Primeiro dia do mês de Referencia do IGP</t>
  </si>
  <si>
    <t>Data de Marcação a Mercado do Título</t>
  </si>
  <si>
    <t>PU do Título</t>
  </si>
  <si>
    <t>Definição do VNA Atualizado</t>
  </si>
  <si>
    <t>Último VNA Conhedido</t>
  </si>
  <si>
    <t>VNA Atualizado</t>
  </si>
  <si>
    <t>Cotação</t>
  </si>
  <si>
    <t>Data do Vencimento do Título</t>
  </si>
  <si>
    <t>Dias Corridos Totais no Mês em Questão</t>
  </si>
  <si>
    <t>Último VNA Disponível</t>
  </si>
  <si>
    <t>Link para coletar último VNA e IGP-M Projetado</t>
  </si>
  <si>
    <t>Título Pós Fixado com Pagamento de Cupom (Híbrido)</t>
  </si>
  <si>
    <t>Taxa de Negociação do Papel</t>
  </si>
  <si>
    <t>IPCA do mês da Compra</t>
  </si>
  <si>
    <t>Data de Vencimento</t>
  </si>
  <si>
    <t>Valor do VNA</t>
  </si>
  <si>
    <t>Dias Úteis entre o dia 15 até a data de liquidação</t>
  </si>
  <si>
    <t>Dias Úteis entre o último dia 15 e o próximo dia 15</t>
  </si>
  <si>
    <t>Data do Último dia 15</t>
  </si>
  <si>
    <t>Data do Próximo dia 15</t>
  </si>
  <si>
    <t>IPCA do Mês da Compra</t>
  </si>
  <si>
    <t>Dias Úteis entre a Data de Liquidação e Vencimento</t>
  </si>
  <si>
    <t>Link para coletar último VNA e IPCA Projetado</t>
  </si>
  <si>
    <t>Título Pós Fixado Com Pagamento de Cupom (Híbrido)</t>
  </si>
  <si>
    <t>Título Pós Fixado Sem Pagamento de Cupom (Híbrido)</t>
  </si>
  <si>
    <t>Pagamento do Cupom no Vencimento</t>
  </si>
  <si>
    <t>Fluxo de Pagamento de Cupons</t>
  </si>
  <si>
    <t>Taxa do Cupom ao ano</t>
  </si>
  <si>
    <t>Dias Úteis</t>
  </si>
  <si>
    <t>Valor Pago</t>
  </si>
  <si>
    <t>Valor Descontado</t>
  </si>
  <si>
    <t>VNA Base em 01/07/2000</t>
  </si>
  <si>
    <t>Fator Selic Acumulado</t>
  </si>
  <si>
    <t>Data da Compra do Título</t>
  </si>
  <si>
    <t>Data da Liquidação do Título</t>
  </si>
  <si>
    <t>Preço Unitário do Título</t>
  </si>
  <si>
    <t>Operação com Títulos Pós Fixados (Indexados à SELIC)</t>
  </si>
  <si>
    <t>Link para coletar o fator SELIC acumulado</t>
  </si>
  <si>
    <t>https://www.bcb.gov.br/htms/selic/selicacumul.asp?frame=1</t>
  </si>
  <si>
    <t>VNA do Título</t>
  </si>
  <si>
    <t>Fator SELIC Acumulado</t>
  </si>
  <si>
    <t>Taxa de Negociação</t>
  </si>
  <si>
    <t>Dias Restantes até o Vencimento</t>
  </si>
  <si>
    <t>Dias Úteis Restantes até o Vencimento</t>
  </si>
  <si>
    <t>Fator Selic Diário</t>
  </si>
  <si>
    <t>Taxa SELIC Meta</t>
  </si>
  <si>
    <t>Dias entre o dia 15 até a data de liquidação</t>
  </si>
  <si>
    <t>Dias entre o último dia 15 e o próximo dia 15</t>
  </si>
  <si>
    <t>http://tesouro.gov.br/pt/balanco-e-estatisticas</t>
  </si>
  <si>
    <t>https://www.anbima.com.br/pt_br/informar/estatisticas/precos-e-indices/projecao-de-inflacao-gp-m.htm</t>
  </si>
  <si>
    <t>Dias até o Pagamento</t>
  </si>
  <si>
    <t>Valor do Pagamento</t>
  </si>
  <si>
    <t>Rentabilidade ao período</t>
  </si>
  <si>
    <t>Rentabilidade ao ano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</si>
</sst>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* #,##0.0000000000_-;\-* #,##0.0000000000_-;_-* &quot;-&quot;??_-;_-@_-"/>
    <numFmt numFmtId="166" formatCode="_(* #,##0.000000_);_(* \(#,##0.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1"/>
      <name val="Segoe UI"/>
      <family val="2"/>
    </font>
    <font>
      <b/>
      <sz val="10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1" xfId="0" applyFill="1" applyBorder="1"/>
    <xf numFmtId="44" fontId="0" fillId="4" borderId="4" xfId="1" applyFont="1" applyFill="1" applyBorder="1"/>
    <xf numFmtId="14" fontId="0" fillId="4" borderId="9" xfId="0" applyNumberFormat="1" applyFill="1" applyBorder="1" applyAlignment="1">
      <alignment horizontal="center"/>
    </xf>
    <xf numFmtId="0" fontId="0" fillId="4" borderId="12" xfId="0" applyFill="1" applyBorder="1"/>
    <xf numFmtId="10" fontId="0" fillId="4" borderId="14" xfId="2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20" xfId="0" applyNumberFormat="1" applyBorder="1"/>
    <xf numFmtId="14" fontId="0" fillId="0" borderId="11" xfId="0" applyNumberFormat="1" applyBorder="1"/>
    <xf numFmtId="14" fontId="0" fillId="0" borderId="1" xfId="0" applyNumberFormat="1" applyBorder="1"/>
    <xf numFmtId="14" fontId="0" fillId="0" borderId="9" xfId="0" applyNumberFormat="1" applyBorder="1"/>
    <xf numFmtId="10" fontId="0" fillId="0" borderId="9" xfId="2" applyNumberFormat="1" applyFont="1" applyBorder="1"/>
    <xf numFmtId="0" fontId="0" fillId="0" borderId="0" xfId="0" applyBorder="1"/>
    <xf numFmtId="44" fontId="0" fillId="0" borderId="8" xfId="1" applyFont="1" applyBorder="1"/>
    <xf numFmtId="44" fontId="0" fillId="0" borderId="10" xfId="1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3" xfId="0" applyBorder="1"/>
    <xf numFmtId="44" fontId="0" fillId="0" borderId="9" xfId="0" applyNumberFormat="1" applyBorder="1"/>
    <xf numFmtId="0" fontId="0" fillId="4" borderId="19" xfId="0" applyFill="1" applyBorder="1"/>
    <xf numFmtId="14" fontId="0" fillId="0" borderId="19" xfId="0" applyNumberFormat="1" applyBorder="1"/>
    <xf numFmtId="44" fontId="0" fillId="4" borderId="12" xfId="1" applyFont="1" applyFill="1" applyBorder="1"/>
    <xf numFmtId="9" fontId="0" fillId="4" borderId="9" xfId="2" applyFont="1" applyFill="1" applyBorder="1"/>
    <xf numFmtId="14" fontId="0" fillId="4" borderId="9" xfId="0" applyNumberFormat="1" applyFill="1" applyBorder="1"/>
    <xf numFmtId="0" fontId="0" fillId="4" borderId="9" xfId="0" applyNumberFormat="1" applyFill="1" applyBorder="1"/>
    <xf numFmtId="44" fontId="0" fillId="0" borderId="12" xfId="0" applyNumberFormat="1" applyBorder="1"/>
    <xf numFmtId="44" fontId="0" fillId="4" borderId="19" xfId="0" applyNumberFormat="1" applyFill="1" applyBorder="1"/>
    <xf numFmtId="44" fontId="0" fillId="4" borderId="12" xfId="0" applyNumberFormat="1" applyFill="1" applyBorder="1"/>
    <xf numFmtId="14" fontId="0" fillId="0" borderId="0" xfId="0" applyNumberFormat="1"/>
    <xf numFmtId="44" fontId="0" fillId="4" borderId="1" xfId="1" applyFont="1" applyFill="1" applyBorder="1"/>
    <xf numFmtId="44" fontId="0" fillId="4" borderId="19" xfId="1" applyFont="1" applyFill="1" applyBorder="1"/>
    <xf numFmtId="44" fontId="0" fillId="0" borderId="19" xfId="1" applyFont="1" applyBorder="1"/>
    <xf numFmtId="14" fontId="0" fillId="4" borderId="12" xfId="0" applyNumberFormat="1" applyFill="1" applyBorder="1"/>
    <xf numFmtId="0" fontId="0" fillId="4" borderId="9" xfId="0" applyFill="1" applyBorder="1"/>
    <xf numFmtId="44" fontId="0" fillId="4" borderId="11" xfId="1" applyFont="1" applyFill="1" applyBorder="1"/>
    <xf numFmtId="14" fontId="0" fillId="4" borderId="8" xfId="0" applyNumberFormat="1" applyFill="1" applyBorder="1"/>
    <xf numFmtId="44" fontId="0" fillId="4" borderId="9" xfId="0" applyNumberFormat="1" applyFill="1" applyBorder="1"/>
    <xf numFmtId="14" fontId="0" fillId="4" borderId="10" xfId="0" applyNumberFormat="1" applyFill="1" applyBorder="1"/>
    <xf numFmtId="164" fontId="0" fillId="4" borderId="7" xfId="1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18" xfId="0" applyFill="1" applyBorder="1"/>
    <xf numFmtId="0" fontId="0" fillId="2" borderId="10" xfId="0" applyFill="1" applyBorder="1"/>
    <xf numFmtId="0" fontId="0" fillId="5" borderId="18" xfId="0" applyFill="1" applyBorder="1"/>
    <xf numFmtId="0" fontId="0" fillId="5" borderId="23" xfId="0" applyFill="1" applyBorder="1"/>
    <xf numFmtId="0" fontId="0" fillId="3" borderId="5" xfId="0" applyFill="1" applyBorder="1" applyAlignment="1">
      <alignment horizontal="center"/>
    </xf>
    <xf numFmtId="164" fontId="0" fillId="4" borderId="19" xfId="0" applyNumberFormat="1" applyFill="1" applyBorder="1"/>
    <xf numFmtId="0" fontId="0" fillId="5" borderId="8" xfId="0" applyFill="1" applyBorder="1"/>
    <xf numFmtId="0" fontId="0" fillId="5" borderId="10" xfId="0" applyFill="1" applyBorder="1"/>
    <xf numFmtId="14" fontId="0" fillId="6" borderId="9" xfId="0" applyNumberFormat="1" applyFill="1" applyBorder="1"/>
    <xf numFmtId="14" fontId="0" fillId="4" borderId="11" xfId="0" applyNumberFormat="1" applyFill="1" applyBorder="1"/>
    <xf numFmtId="10" fontId="0" fillId="4" borderId="9" xfId="0" applyNumberFormat="1" applyFill="1" applyBorder="1"/>
    <xf numFmtId="10" fontId="0" fillId="6" borderId="9" xfId="0" applyNumberFormat="1" applyFill="1" applyBorder="1"/>
    <xf numFmtId="10" fontId="0" fillId="4" borderId="9" xfId="2" applyNumberFormat="1" applyFont="1" applyFill="1" applyBorder="1"/>
    <xf numFmtId="0" fontId="0" fillId="0" borderId="9" xfId="0" applyNumberFormat="1" applyBorder="1"/>
    <xf numFmtId="0" fontId="0" fillId="4" borderId="24" xfId="0" applyNumberFormat="1" applyFill="1" applyBorder="1"/>
    <xf numFmtId="0" fontId="6" fillId="0" borderId="0" xfId="4"/>
    <xf numFmtId="44" fontId="0" fillId="0" borderId="6" xfId="1" applyFont="1" applyBorder="1"/>
    <xf numFmtId="44" fontId="0" fillId="0" borderId="1" xfId="1" applyFont="1" applyBorder="1"/>
    <xf numFmtId="10" fontId="0" fillId="0" borderId="1" xfId="2" applyNumberFormat="1" applyFont="1" applyBorder="1"/>
    <xf numFmtId="0" fontId="0" fillId="4" borderId="6" xfId="0" applyFill="1" applyBorder="1"/>
    <xf numFmtId="0" fontId="0" fillId="4" borderId="1" xfId="0" applyFill="1" applyBorder="1"/>
    <xf numFmtId="0" fontId="2" fillId="2" borderId="2" xfId="0" applyFont="1" applyFill="1" applyBorder="1"/>
    <xf numFmtId="0" fontId="0" fillId="0" borderId="1" xfId="0" applyNumberFormat="1" applyBorder="1"/>
    <xf numFmtId="10" fontId="0" fillId="0" borderId="0" xfId="2" applyNumberFormat="1" applyFont="1"/>
    <xf numFmtId="0" fontId="0" fillId="4" borderId="0" xfId="0" applyFill="1"/>
    <xf numFmtId="0" fontId="0" fillId="2" borderId="2" xfId="0" applyFont="1" applyFill="1" applyBorder="1"/>
    <xf numFmtId="44" fontId="0" fillId="0" borderId="4" xfId="1" quotePrefix="1" applyFont="1" applyBorder="1"/>
    <xf numFmtId="43" fontId="0" fillId="0" borderId="4" xfId="3" applyFont="1" applyBorder="1"/>
    <xf numFmtId="44" fontId="0" fillId="0" borderId="4" xfId="1" applyFont="1" applyBorder="1"/>
    <xf numFmtId="14" fontId="0" fillId="4" borderId="1" xfId="0" applyNumberFormat="1" applyFill="1" applyBorder="1"/>
    <xf numFmtId="0" fontId="0" fillId="5" borderId="1" xfId="0" applyFill="1" applyBorder="1"/>
    <xf numFmtId="10" fontId="0" fillId="4" borderId="1" xfId="2" applyNumberFormat="1" applyFont="1" applyFill="1" applyBorder="1"/>
    <xf numFmtId="10" fontId="0" fillId="0" borderId="6" xfId="2" applyNumberFormat="1" applyFont="1" applyBorder="1"/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165" fontId="0" fillId="0" borderId="1" xfId="3" applyNumberFormat="1" applyFont="1" applyBorder="1"/>
    <xf numFmtId="0" fontId="0" fillId="2" borderId="1" xfId="0" applyFill="1" applyBorder="1"/>
    <xf numFmtId="44" fontId="0" fillId="4" borderId="1" xfId="0" applyNumberFormat="1" applyFill="1" applyBorder="1"/>
    <xf numFmtId="43" fontId="0" fillId="4" borderId="1" xfId="3" applyFont="1" applyFill="1" applyBorder="1"/>
    <xf numFmtId="165" fontId="0" fillId="4" borderId="1" xfId="3" applyNumberFormat="1" applyFont="1" applyFill="1" applyBorder="1"/>
    <xf numFmtId="10" fontId="0" fillId="0" borderId="1" xfId="2" applyNumberFormat="1" applyFont="1" applyFill="1" applyBorder="1"/>
    <xf numFmtId="10" fontId="0" fillId="0" borderId="0" xfId="0" applyNumberFormat="1"/>
    <xf numFmtId="0" fontId="0" fillId="4" borderId="12" xfId="0" applyNumberFormat="1" applyFill="1" applyBorder="1"/>
    <xf numFmtId="44" fontId="0" fillId="4" borderId="4" xfId="1" applyNumberFormat="1" applyFont="1" applyFill="1" applyBorder="1"/>
    <xf numFmtId="44" fontId="0" fillId="0" borderId="4" xfId="1" applyNumberFormat="1" applyFont="1" applyBorder="1"/>
    <xf numFmtId="44" fontId="0" fillId="4" borderId="6" xfId="1" applyFont="1" applyFill="1" applyBorder="1"/>
    <xf numFmtId="44" fontId="0" fillId="0" borderId="5" xfId="1" applyFont="1" applyBorder="1"/>
    <xf numFmtId="0" fontId="0" fillId="4" borderId="7" xfId="0" applyFill="1" applyBorder="1"/>
    <xf numFmtId="0" fontId="7" fillId="3" borderId="1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0" fillId="4" borderId="20" xfId="0" applyNumberFormat="1" applyFill="1" applyBorder="1"/>
    <xf numFmtId="166" fontId="0" fillId="0" borderId="1" xfId="3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16</xdr:row>
      <xdr:rowOff>83820</xdr:rowOff>
    </xdr:from>
    <xdr:to>
      <xdr:col>5</xdr:col>
      <xdr:colOff>7620</xdr:colOff>
      <xdr:row>16</xdr:row>
      <xdr:rowOff>91440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E229CE2-CC2F-440E-89C5-C925166A7DA1}"/>
            </a:ext>
          </a:extLst>
        </xdr:cNvPr>
        <xdr:cNvCxnSpPr/>
      </xdr:nvCxnSpPr>
      <xdr:spPr>
        <a:xfrm flipH="1">
          <a:off x="22860" y="2278380"/>
          <a:ext cx="6682740" cy="7620"/>
        </a:xfrm>
        <a:prstGeom prst="straightConnector1">
          <a:avLst/>
        </a:prstGeom>
        <a:ln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31</xdr:row>
      <xdr:rowOff>83820</xdr:rowOff>
    </xdr:from>
    <xdr:to>
      <xdr:col>5</xdr:col>
      <xdr:colOff>7620</xdr:colOff>
      <xdr:row>31</xdr:row>
      <xdr:rowOff>91440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54F06A10-1C82-48C6-990C-EAAC4CFF95B0}"/>
            </a:ext>
          </a:extLst>
        </xdr:cNvPr>
        <xdr:cNvCxnSpPr/>
      </xdr:nvCxnSpPr>
      <xdr:spPr>
        <a:xfrm flipH="1">
          <a:off x="22860" y="2278380"/>
          <a:ext cx="6682740" cy="7620"/>
        </a:xfrm>
        <a:prstGeom prst="straightConnector1">
          <a:avLst/>
        </a:prstGeom>
        <a:ln>
          <a:tailEnd type="triangle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nbima.com.br/pt_br/informar/estatisticas/precos-e-indices/projecao-de-inflacao-gp-m.htm" TargetMode="External"/><Relationship Id="rId1" Type="http://schemas.openxmlformats.org/officeDocument/2006/relationships/hyperlink" Target="http://tesouro.gov.br/pt/balanco-e-estatistica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www.anbima.com.br/pt_br/informar/estatisticas/precos-e-indices/projecao-de-inflacao-gp-m.htm" TargetMode="External"/><Relationship Id="rId1" Type="http://schemas.openxmlformats.org/officeDocument/2006/relationships/hyperlink" Target="http://tesouro.gov.br/pt/balanco-e-estatisticas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www.anbima.com.br/pt_br/informar/estatisticas/precos-e-indices/projecao-de-inflacao-gp-m.htm" TargetMode="External"/><Relationship Id="rId1" Type="http://schemas.openxmlformats.org/officeDocument/2006/relationships/hyperlink" Target="http://tesouro.gov.br/pt/balanco-e-estatisticas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www.bcb.gov.br/htms/selic/selicacumul.asp?fram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55C8-9892-4B82-A2F7-7BEC17FC3AF4}">
  <dimension ref="A1:C937"/>
  <sheetViews>
    <sheetView workbookViewId="0"/>
  </sheetViews>
  <sheetFormatPr defaultRowHeight="14.4" x14ac:dyDescent="0.3"/>
  <cols>
    <col min="1" max="3" width="36.21875" customWidth="1"/>
  </cols>
  <sheetData>
    <row r="1" spans="1:3" x14ac:dyDescent="0.3">
      <c r="A1" s="9" t="s">
        <v>12</v>
      </c>
      <c r="B1" s="9" t="s">
        <v>13</v>
      </c>
      <c r="C1" s="9" t="s">
        <v>14</v>
      </c>
    </row>
    <row r="2" spans="1:3" x14ac:dyDescent="0.3">
      <c r="A2" s="8">
        <v>36892</v>
      </c>
      <c r="B2" s="9" t="s">
        <v>15</v>
      </c>
      <c r="C2" s="9" t="s">
        <v>16</v>
      </c>
    </row>
    <row r="3" spans="1:3" x14ac:dyDescent="0.3">
      <c r="A3" s="8">
        <v>36948</v>
      </c>
      <c r="B3" s="9" t="s">
        <v>15</v>
      </c>
      <c r="C3" s="9" t="s">
        <v>17</v>
      </c>
    </row>
    <row r="4" spans="1:3" x14ac:dyDescent="0.3">
      <c r="A4" s="8">
        <v>36949</v>
      </c>
      <c r="B4" s="9" t="s">
        <v>18</v>
      </c>
      <c r="C4" s="9" t="s">
        <v>17</v>
      </c>
    </row>
    <row r="5" spans="1:3" x14ac:dyDescent="0.3">
      <c r="A5" s="8">
        <v>36994</v>
      </c>
      <c r="B5" s="9" t="s">
        <v>19</v>
      </c>
      <c r="C5" s="9" t="s">
        <v>20</v>
      </c>
    </row>
    <row r="6" spans="1:3" x14ac:dyDescent="0.3">
      <c r="A6" s="8">
        <v>37002</v>
      </c>
      <c r="B6" s="9" t="s">
        <v>21</v>
      </c>
      <c r="C6" s="9" t="s">
        <v>22</v>
      </c>
    </row>
    <row r="7" spans="1:3" x14ac:dyDescent="0.3">
      <c r="A7" s="8">
        <v>37012</v>
      </c>
      <c r="B7" s="9" t="s">
        <v>18</v>
      </c>
      <c r="C7" s="9" t="s">
        <v>23</v>
      </c>
    </row>
    <row r="8" spans="1:3" x14ac:dyDescent="0.3">
      <c r="A8" s="8">
        <v>37056</v>
      </c>
      <c r="B8" s="9" t="s">
        <v>24</v>
      </c>
      <c r="C8" s="9" t="s">
        <v>25</v>
      </c>
    </row>
    <row r="9" spans="1:3" x14ac:dyDescent="0.3">
      <c r="A9" s="8">
        <v>37141</v>
      </c>
      <c r="B9" s="9" t="s">
        <v>19</v>
      </c>
      <c r="C9" s="9" t="s">
        <v>26</v>
      </c>
    </row>
    <row r="10" spans="1:3" x14ac:dyDescent="0.3">
      <c r="A10" s="8">
        <v>37176</v>
      </c>
      <c r="B10" s="9" t="s">
        <v>19</v>
      </c>
      <c r="C10" s="9" t="s">
        <v>27</v>
      </c>
    </row>
    <row r="11" spans="1:3" x14ac:dyDescent="0.3">
      <c r="A11" s="8">
        <v>37197</v>
      </c>
      <c r="B11" s="9" t="s">
        <v>19</v>
      </c>
      <c r="C11" s="9" t="s">
        <v>28</v>
      </c>
    </row>
    <row r="12" spans="1:3" x14ac:dyDescent="0.3">
      <c r="A12" s="8">
        <v>37210</v>
      </c>
      <c r="B12" s="9" t="s">
        <v>24</v>
      </c>
      <c r="C12" s="9" t="s">
        <v>29</v>
      </c>
    </row>
    <row r="13" spans="1:3" x14ac:dyDescent="0.3">
      <c r="A13" s="8">
        <v>37250</v>
      </c>
      <c r="B13" s="9" t="s">
        <v>18</v>
      </c>
      <c r="C13" s="9" t="s">
        <v>30</v>
      </c>
    </row>
    <row r="14" spans="1:3" x14ac:dyDescent="0.3">
      <c r="A14" s="8">
        <v>37257</v>
      </c>
      <c r="B14" s="9" t="s">
        <v>18</v>
      </c>
      <c r="C14" s="9" t="s">
        <v>16</v>
      </c>
    </row>
    <row r="15" spans="1:3" x14ac:dyDescent="0.3">
      <c r="A15" s="8">
        <v>37298</v>
      </c>
      <c r="B15" s="9" t="s">
        <v>15</v>
      </c>
      <c r="C15" s="9" t="s">
        <v>17</v>
      </c>
    </row>
    <row r="16" spans="1:3" x14ac:dyDescent="0.3">
      <c r="A16" s="8">
        <v>37299</v>
      </c>
      <c r="B16" s="9" t="s">
        <v>18</v>
      </c>
      <c r="C16" s="9" t="s">
        <v>17</v>
      </c>
    </row>
    <row r="17" spans="1:3" x14ac:dyDescent="0.3">
      <c r="A17" s="8">
        <v>37344</v>
      </c>
      <c r="B17" s="9" t="s">
        <v>19</v>
      </c>
      <c r="C17" s="9" t="s">
        <v>20</v>
      </c>
    </row>
    <row r="18" spans="1:3" x14ac:dyDescent="0.3">
      <c r="A18" s="8">
        <v>37367</v>
      </c>
      <c r="B18" s="9" t="s">
        <v>31</v>
      </c>
      <c r="C18" s="9" t="s">
        <v>22</v>
      </c>
    </row>
    <row r="19" spans="1:3" x14ac:dyDescent="0.3">
      <c r="A19" s="8">
        <v>37377</v>
      </c>
      <c r="B19" s="9" t="s">
        <v>32</v>
      </c>
      <c r="C19" s="9" t="s">
        <v>23</v>
      </c>
    </row>
    <row r="20" spans="1:3" x14ac:dyDescent="0.3">
      <c r="A20" s="8">
        <v>37406</v>
      </c>
      <c r="B20" s="9" t="s">
        <v>24</v>
      </c>
      <c r="C20" s="9" t="s">
        <v>25</v>
      </c>
    </row>
    <row r="21" spans="1:3" x14ac:dyDescent="0.3">
      <c r="A21" s="8">
        <v>37506</v>
      </c>
      <c r="B21" s="9" t="s">
        <v>21</v>
      </c>
      <c r="C21" s="9" t="s">
        <v>26</v>
      </c>
    </row>
    <row r="22" spans="1:3" x14ac:dyDescent="0.3">
      <c r="A22" s="8">
        <v>37541</v>
      </c>
      <c r="B22" s="9" t="s">
        <v>21</v>
      </c>
      <c r="C22" s="9" t="s">
        <v>27</v>
      </c>
    </row>
    <row r="23" spans="1:3" x14ac:dyDescent="0.3">
      <c r="A23" s="8">
        <v>37562</v>
      </c>
      <c r="B23" s="9" t="s">
        <v>21</v>
      </c>
      <c r="C23" s="9" t="s">
        <v>28</v>
      </c>
    </row>
    <row r="24" spans="1:3" x14ac:dyDescent="0.3">
      <c r="A24" s="8">
        <v>37575</v>
      </c>
      <c r="B24" s="9" t="s">
        <v>19</v>
      </c>
      <c r="C24" s="9" t="s">
        <v>29</v>
      </c>
    </row>
    <row r="25" spans="1:3" x14ac:dyDescent="0.3">
      <c r="A25" s="8">
        <v>37615</v>
      </c>
      <c r="B25" s="9" t="s">
        <v>32</v>
      </c>
      <c r="C25" s="9" t="s">
        <v>30</v>
      </c>
    </row>
    <row r="26" spans="1:3" x14ac:dyDescent="0.3">
      <c r="A26" s="8">
        <v>37622</v>
      </c>
      <c r="B26" s="9" t="s">
        <v>32</v>
      </c>
      <c r="C26" s="9" t="s">
        <v>16</v>
      </c>
    </row>
    <row r="27" spans="1:3" x14ac:dyDescent="0.3">
      <c r="A27" s="8">
        <v>37683</v>
      </c>
      <c r="B27" s="9" t="s">
        <v>15</v>
      </c>
      <c r="C27" s="9" t="s">
        <v>17</v>
      </c>
    </row>
    <row r="28" spans="1:3" x14ac:dyDescent="0.3">
      <c r="A28" s="8">
        <v>37684</v>
      </c>
      <c r="B28" s="9" t="s">
        <v>18</v>
      </c>
      <c r="C28" s="9" t="s">
        <v>17</v>
      </c>
    </row>
    <row r="29" spans="1:3" x14ac:dyDescent="0.3">
      <c r="A29" s="8">
        <v>37729</v>
      </c>
      <c r="B29" s="9" t="s">
        <v>19</v>
      </c>
      <c r="C29" s="9" t="s">
        <v>20</v>
      </c>
    </row>
    <row r="30" spans="1:3" x14ac:dyDescent="0.3">
      <c r="A30" s="8">
        <v>37732</v>
      </c>
      <c r="B30" s="9" t="s">
        <v>15</v>
      </c>
      <c r="C30" s="9" t="s">
        <v>22</v>
      </c>
    </row>
    <row r="31" spans="1:3" x14ac:dyDescent="0.3">
      <c r="A31" s="8">
        <v>37742</v>
      </c>
      <c r="B31" s="9" t="s">
        <v>24</v>
      </c>
      <c r="C31" s="9" t="s">
        <v>23</v>
      </c>
    </row>
    <row r="32" spans="1:3" x14ac:dyDescent="0.3">
      <c r="A32" s="8">
        <v>37791</v>
      </c>
      <c r="B32" s="9" t="s">
        <v>24</v>
      </c>
      <c r="C32" s="9" t="s">
        <v>25</v>
      </c>
    </row>
    <row r="33" spans="1:3" x14ac:dyDescent="0.3">
      <c r="A33" s="8">
        <v>37871</v>
      </c>
      <c r="B33" s="9" t="s">
        <v>31</v>
      </c>
      <c r="C33" s="9" t="s">
        <v>26</v>
      </c>
    </row>
    <row r="34" spans="1:3" x14ac:dyDescent="0.3">
      <c r="A34" s="8">
        <v>37906</v>
      </c>
      <c r="B34" s="9" t="s">
        <v>31</v>
      </c>
      <c r="C34" s="9" t="s">
        <v>27</v>
      </c>
    </row>
    <row r="35" spans="1:3" x14ac:dyDescent="0.3">
      <c r="A35" s="8">
        <v>37927</v>
      </c>
      <c r="B35" s="9" t="s">
        <v>31</v>
      </c>
      <c r="C35" s="9" t="s">
        <v>28</v>
      </c>
    </row>
    <row r="36" spans="1:3" x14ac:dyDescent="0.3">
      <c r="A36" s="8">
        <v>37940</v>
      </c>
      <c r="B36" s="9" t="s">
        <v>21</v>
      </c>
      <c r="C36" s="9" t="s">
        <v>29</v>
      </c>
    </row>
    <row r="37" spans="1:3" x14ac:dyDescent="0.3">
      <c r="A37" s="8">
        <v>37980</v>
      </c>
      <c r="B37" s="9" t="s">
        <v>24</v>
      </c>
      <c r="C37" s="9" t="s">
        <v>30</v>
      </c>
    </row>
    <row r="38" spans="1:3" x14ac:dyDescent="0.3">
      <c r="A38" s="8">
        <v>37987</v>
      </c>
      <c r="B38" s="9" t="s">
        <v>24</v>
      </c>
      <c r="C38" s="9" t="s">
        <v>16</v>
      </c>
    </row>
    <row r="39" spans="1:3" x14ac:dyDescent="0.3">
      <c r="A39" s="8">
        <v>38040</v>
      </c>
      <c r="B39" s="9" t="s">
        <v>15</v>
      </c>
      <c r="C39" s="9" t="s">
        <v>17</v>
      </c>
    </row>
    <row r="40" spans="1:3" x14ac:dyDescent="0.3">
      <c r="A40" s="8">
        <v>38041</v>
      </c>
      <c r="B40" s="9" t="s">
        <v>18</v>
      </c>
      <c r="C40" s="9" t="s">
        <v>17</v>
      </c>
    </row>
    <row r="41" spans="1:3" x14ac:dyDescent="0.3">
      <c r="A41" s="8">
        <v>38086</v>
      </c>
      <c r="B41" s="9" t="s">
        <v>19</v>
      </c>
      <c r="C41" s="9" t="s">
        <v>20</v>
      </c>
    </row>
    <row r="42" spans="1:3" x14ac:dyDescent="0.3">
      <c r="A42" s="8">
        <v>38098</v>
      </c>
      <c r="B42" s="9" t="s">
        <v>32</v>
      </c>
      <c r="C42" s="9" t="s">
        <v>22</v>
      </c>
    </row>
    <row r="43" spans="1:3" x14ac:dyDescent="0.3">
      <c r="A43" s="8">
        <v>38108</v>
      </c>
      <c r="B43" s="9" t="s">
        <v>21</v>
      </c>
      <c r="C43" s="9" t="s">
        <v>23</v>
      </c>
    </row>
    <row r="44" spans="1:3" x14ac:dyDescent="0.3">
      <c r="A44" s="8">
        <v>38148</v>
      </c>
      <c r="B44" s="9" t="s">
        <v>24</v>
      </c>
      <c r="C44" s="9" t="s">
        <v>25</v>
      </c>
    </row>
    <row r="45" spans="1:3" x14ac:dyDescent="0.3">
      <c r="A45" s="8">
        <v>38237</v>
      </c>
      <c r="B45" s="9" t="s">
        <v>18</v>
      </c>
      <c r="C45" s="9" t="s">
        <v>26</v>
      </c>
    </row>
    <row r="46" spans="1:3" x14ac:dyDescent="0.3">
      <c r="A46" s="8">
        <v>38272</v>
      </c>
      <c r="B46" s="9" t="s">
        <v>18</v>
      </c>
      <c r="C46" s="9" t="s">
        <v>27</v>
      </c>
    </row>
    <row r="47" spans="1:3" x14ac:dyDescent="0.3">
      <c r="A47" s="8">
        <v>38293</v>
      </c>
      <c r="B47" s="9" t="s">
        <v>18</v>
      </c>
      <c r="C47" s="9" t="s">
        <v>28</v>
      </c>
    </row>
    <row r="48" spans="1:3" x14ac:dyDescent="0.3">
      <c r="A48" s="8">
        <v>38306</v>
      </c>
      <c r="B48" s="9" t="s">
        <v>15</v>
      </c>
      <c r="C48" s="9" t="s">
        <v>29</v>
      </c>
    </row>
    <row r="49" spans="1:3" x14ac:dyDescent="0.3">
      <c r="A49" s="8">
        <v>38346</v>
      </c>
      <c r="B49" s="9" t="s">
        <v>21</v>
      </c>
      <c r="C49" s="9" t="s">
        <v>30</v>
      </c>
    </row>
    <row r="50" spans="1:3" x14ac:dyDescent="0.3">
      <c r="A50" s="8">
        <v>38353</v>
      </c>
      <c r="B50" s="9" t="s">
        <v>21</v>
      </c>
      <c r="C50" s="9" t="s">
        <v>16</v>
      </c>
    </row>
    <row r="51" spans="1:3" x14ac:dyDescent="0.3">
      <c r="A51" s="8">
        <v>38390</v>
      </c>
      <c r="B51" s="9" t="s">
        <v>15</v>
      </c>
      <c r="C51" s="9" t="s">
        <v>17</v>
      </c>
    </row>
    <row r="52" spans="1:3" x14ac:dyDescent="0.3">
      <c r="A52" s="8">
        <v>38391</v>
      </c>
      <c r="B52" s="9" t="s">
        <v>18</v>
      </c>
      <c r="C52" s="9" t="s">
        <v>17</v>
      </c>
    </row>
    <row r="53" spans="1:3" x14ac:dyDescent="0.3">
      <c r="A53" s="8">
        <v>38436</v>
      </c>
      <c r="B53" s="9" t="s">
        <v>19</v>
      </c>
      <c r="C53" s="9" t="s">
        <v>20</v>
      </c>
    </row>
    <row r="54" spans="1:3" x14ac:dyDescent="0.3">
      <c r="A54" s="8">
        <v>38463</v>
      </c>
      <c r="B54" s="9" t="s">
        <v>24</v>
      </c>
      <c r="C54" s="9" t="s">
        <v>22</v>
      </c>
    </row>
    <row r="55" spans="1:3" x14ac:dyDescent="0.3">
      <c r="A55" s="8">
        <v>38473</v>
      </c>
      <c r="B55" s="9" t="s">
        <v>31</v>
      </c>
      <c r="C55" s="9" t="s">
        <v>23</v>
      </c>
    </row>
    <row r="56" spans="1:3" x14ac:dyDescent="0.3">
      <c r="A56" s="8">
        <v>38498</v>
      </c>
      <c r="B56" s="9" t="s">
        <v>24</v>
      </c>
      <c r="C56" s="9" t="s">
        <v>25</v>
      </c>
    </row>
    <row r="57" spans="1:3" x14ac:dyDescent="0.3">
      <c r="A57" s="8">
        <v>38602</v>
      </c>
      <c r="B57" s="9" t="s">
        <v>32</v>
      </c>
      <c r="C57" s="9" t="s">
        <v>26</v>
      </c>
    </row>
    <row r="58" spans="1:3" x14ac:dyDescent="0.3">
      <c r="A58" s="8">
        <v>38637</v>
      </c>
      <c r="B58" s="9" t="s">
        <v>32</v>
      </c>
      <c r="C58" s="9" t="s">
        <v>27</v>
      </c>
    </row>
    <row r="59" spans="1:3" x14ac:dyDescent="0.3">
      <c r="A59" s="8">
        <v>38658</v>
      </c>
      <c r="B59" s="9" t="s">
        <v>32</v>
      </c>
      <c r="C59" s="9" t="s">
        <v>28</v>
      </c>
    </row>
    <row r="60" spans="1:3" x14ac:dyDescent="0.3">
      <c r="A60" s="8">
        <v>38671</v>
      </c>
      <c r="B60" s="9" t="s">
        <v>18</v>
      </c>
      <c r="C60" s="9" t="s">
        <v>29</v>
      </c>
    </row>
    <row r="61" spans="1:3" x14ac:dyDescent="0.3">
      <c r="A61" s="8">
        <v>38711</v>
      </c>
      <c r="B61" s="9" t="s">
        <v>31</v>
      </c>
      <c r="C61" s="9" t="s">
        <v>30</v>
      </c>
    </row>
    <row r="62" spans="1:3" x14ac:dyDescent="0.3">
      <c r="A62" s="8">
        <v>38718</v>
      </c>
      <c r="B62" s="9" t="s">
        <v>31</v>
      </c>
      <c r="C62" s="9" t="s">
        <v>16</v>
      </c>
    </row>
    <row r="63" spans="1:3" x14ac:dyDescent="0.3">
      <c r="A63" s="8">
        <v>38775</v>
      </c>
      <c r="B63" s="9" t="s">
        <v>15</v>
      </c>
      <c r="C63" s="9" t="s">
        <v>17</v>
      </c>
    </row>
    <row r="64" spans="1:3" x14ac:dyDescent="0.3">
      <c r="A64" s="8">
        <v>38776</v>
      </c>
      <c r="B64" s="9" t="s">
        <v>18</v>
      </c>
      <c r="C64" s="9" t="s">
        <v>17</v>
      </c>
    </row>
    <row r="65" spans="1:3" x14ac:dyDescent="0.3">
      <c r="A65" s="8">
        <v>38821</v>
      </c>
      <c r="B65" s="9" t="s">
        <v>19</v>
      </c>
      <c r="C65" s="9" t="s">
        <v>20</v>
      </c>
    </row>
    <row r="66" spans="1:3" x14ac:dyDescent="0.3">
      <c r="A66" s="8">
        <v>38828</v>
      </c>
      <c r="B66" s="9" t="s">
        <v>19</v>
      </c>
      <c r="C66" s="9" t="s">
        <v>22</v>
      </c>
    </row>
    <row r="67" spans="1:3" x14ac:dyDescent="0.3">
      <c r="A67" s="8">
        <v>38838</v>
      </c>
      <c r="B67" s="9" t="s">
        <v>15</v>
      </c>
      <c r="C67" s="9" t="s">
        <v>23</v>
      </c>
    </row>
    <row r="68" spans="1:3" x14ac:dyDescent="0.3">
      <c r="A68" s="8">
        <v>38883</v>
      </c>
      <c r="B68" s="9" t="s">
        <v>24</v>
      </c>
      <c r="C68" s="9" t="s">
        <v>25</v>
      </c>
    </row>
    <row r="69" spans="1:3" x14ac:dyDescent="0.3">
      <c r="A69" s="8">
        <v>38967</v>
      </c>
      <c r="B69" s="9" t="s">
        <v>24</v>
      </c>
      <c r="C69" s="9" t="s">
        <v>26</v>
      </c>
    </row>
    <row r="70" spans="1:3" x14ac:dyDescent="0.3">
      <c r="A70" s="8">
        <v>39002</v>
      </c>
      <c r="B70" s="9" t="s">
        <v>24</v>
      </c>
      <c r="C70" s="9" t="s">
        <v>27</v>
      </c>
    </row>
    <row r="71" spans="1:3" x14ac:dyDescent="0.3">
      <c r="A71" s="8">
        <v>39023</v>
      </c>
      <c r="B71" s="9" t="s">
        <v>24</v>
      </c>
      <c r="C71" s="9" t="s">
        <v>28</v>
      </c>
    </row>
    <row r="72" spans="1:3" x14ac:dyDescent="0.3">
      <c r="A72" s="8">
        <v>39036</v>
      </c>
      <c r="B72" s="9" t="s">
        <v>32</v>
      </c>
      <c r="C72" s="9" t="s">
        <v>29</v>
      </c>
    </row>
    <row r="73" spans="1:3" x14ac:dyDescent="0.3">
      <c r="A73" s="8">
        <v>39076</v>
      </c>
      <c r="B73" s="9" t="s">
        <v>15</v>
      </c>
      <c r="C73" s="9" t="s">
        <v>30</v>
      </c>
    </row>
    <row r="74" spans="1:3" x14ac:dyDescent="0.3">
      <c r="A74" s="8">
        <v>39083</v>
      </c>
      <c r="B74" s="9" t="s">
        <v>15</v>
      </c>
      <c r="C74" s="9" t="s">
        <v>16</v>
      </c>
    </row>
    <row r="75" spans="1:3" x14ac:dyDescent="0.3">
      <c r="A75" s="8">
        <v>39132</v>
      </c>
      <c r="B75" s="9" t="s">
        <v>15</v>
      </c>
      <c r="C75" s="9" t="s">
        <v>17</v>
      </c>
    </row>
    <row r="76" spans="1:3" x14ac:dyDescent="0.3">
      <c r="A76" s="8">
        <v>39133</v>
      </c>
      <c r="B76" s="9" t="s">
        <v>18</v>
      </c>
      <c r="C76" s="9" t="s">
        <v>17</v>
      </c>
    </row>
    <row r="77" spans="1:3" x14ac:dyDescent="0.3">
      <c r="A77" s="8">
        <v>39178</v>
      </c>
      <c r="B77" s="9" t="s">
        <v>19</v>
      </c>
      <c r="C77" s="9" t="s">
        <v>20</v>
      </c>
    </row>
    <row r="78" spans="1:3" x14ac:dyDescent="0.3">
      <c r="A78" s="8">
        <v>39193</v>
      </c>
      <c r="B78" s="9" t="s">
        <v>21</v>
      </c>
      <c r="C78" s="9" t="s">
        <v>22</v>
      </c>
    </row>
    <row r="79" spans="1:3" x14ac:dyDescent="0.3">
      <c r="A79" s="8">
        <v>39203</v>
      </c>
      <c r="B79" s="9" t="s">
        <v>18</v>
      </c>
      <c r="C79" s="9" t="s">
        <v>23</v>
      </c>
    </row>
    <row r="80" spans="1:3" x14ac:dyDescent="0.3">
      <c r="A80" s="8">
        <v>39240</v>
      </c>
      <c r="B80" s="9" t="s">
        <v>24</v>
      </c>
      <c r="C80" s="9" t="s">
        <v>25</v>
      </c>
    </row>
    <row r="81" spans="1:3" x14ac:dyDescent="0.3">
      <c r="A81" s="8">
        <v>39332</v>
      </c>
      <c r="B81" s="9" t="s">
        <v>19</v>
      </c>
      <c r="C81" s="9" t="s">
        <v>26</v>
      </c>
    </row>
    <row r="82" spans="1:3" x14ac:dyDescent="0.3">
      <c r="A82" s="8">
        <v>39367</v>
      </c>
      <c r="B82" s="9" t="s">
        <v>19</v>
      </c>
      <c r="C82" s="9" t="s">
        <v>27</v>
      </c>
    </row>
    <row r="83" spans="1:3" x14ac:dyDescent="0.3">
      <c r="A83" s="8">
        <v>39388</v>
      </c>
      <c r="B83" s="9" t="s">
        <v>19</v>
      </c>
      <c r="C83" s="9" t="s">
        <v>28</v>
      </c>
    </row>
    <row r="84" spans="1:3" x14ac:dyDescent="0.3">
      <c r="A84" s="8">
        <v>39401</v>
      </c>
      <c r="B84" s="9" t="s">
        <v>24</v>
      </c>
      <c r="C84" s="9" t="s">
        <v>29</v>
      </c>
    </row>
    <row r="85" spans="1:3" x14ac:dyDescent="0.3">
      <c r="A85" s="8">
        <v>39441</v>
      </c>
      <c r="B85" s="9" t="s">
        <v>18</v>
      </c>
      <c r="C85" s="9" t="s">
        <v>30</v>
      </c>
    </row>
    <row r="86" spans="1:3" x14ac:dyDescent="0.3">
      <c r="A86" s="8">
        <v>39448</v>
      </c>
      <c r="B86" s="9" t="s">
        <v>18</v>
      </c>
      <c r="C86" s="9" t="s">
        <v>16</v>
      </c>
    </row>
    <row r="87" spans="1:3" x14ac:dyDescent="0.3">
      <c r="A87" s="8">
        <v>39482</v>
      </c>
      <c r="B87" s="9" t="s">
        <v>15</v>
      </c>
      <c r="C87" s="9" t="s">
        <v>17</v>
      </c>
    </row>
    <row r="88" spans="1:3" x14ac:dyDescent="0.3">
      <c r="A88" s="8">
        <v>39483</v>
      </c>
      <c r="B88" s="9" t="s">
        <v>18</v>
      </c>
      <c r="C88" s="9" t="s">
        <v>17</v>
      </c>
    </row>
    <row r="89" spans="1:3" x14ac:dyDescent="0.3">
      <c r="A89" s="8">
        <v>39528</v>
      </c>
      <c r="B89" s="9" t="s">
        <v>19</v>
      </c>
      <c r="C89" s="9" t="s">
        <v>20</v>
      </c>
    </row>
    <row r="90" spans="1:3" x14ac:dyDescent="0.3">
      <c r="A90" s="8">
        <v>39559</v>
      </c>
      <c r="B90" s="9" t="s">
        <v>15</v>
      </c>
      <c r="C90" s="9" t="s">
        <v>22</v>
      </c>
    </row>
    <row r="91" spans="1:3" x14ac:dyDescent="0.3">
      <c r="A91" s="8">
        <v>39569</v>
      </c>
      <c r="B91" s="9" t="s">
        <v>24</v>
      </c>
      <c r="C91" s="9" t="s">
        <v>23</v>
      </c>
    </row>
    <row r="92" spans="1:3" x14ac:dyDescent="0.3">
      <c r="A92" s="8">
        <v>39590</v>
      </c>
      <c r="B92" s="9" t="s">
        <v>24</v>
      </c>
      <c r="C92" s="9" t="s">
        <v>25</v>
      </c>
    </row>
    <row r="93" spans="1:3" x14ac:dyDescent="0.3">
      <c r="A93" s="8">
        <v>39698</v>
      </c>
      <c r="B93" s="9" t="s">
        <v>31</v>
      </c>
      <c r="C93" s="9" t="s">
        <v>26</v>
      </c>
    </row>
    <row r="94" spans="1:3" x14ac:dyDescent="0.3">
      <c r="A94" s="8">
        <v>39733</v>
      </c>
      <c r="B94" s="9" t="s">
        <v>31</v>
      </c>
      <c r="C94" s="9" t="s">
        <v>27</v>
      </c>
    </row>
    <row r="95" spans="1:3" x14ac:dyDescent="0.3">
      <c r="A95" s="8">
        <v>39754</v>
      </c>
      <c r="B95" s="9" t="s">
        <v>31</v>
      </c>
      <c r="C95" s="9" t="s">
        <v>28</v>
      </c>
    </row>
    <row r="96" spans="1:3" x14ac:dyDescent="0.3">
      <c r="A96" s="8">
        <v>39767</v>
      </c>
      <c r="B96" s="9" t="s">
        <v>21</v>
      </c>
      <c r="C96" s="9" t="s">
        <v>29</v>
      </c>
    </row>
    <row r="97" spans="1:3" x14ac:dyDescent="0.3">
      <c r="A97" s="8">
        <v>39807</v>
      </c>
      <c r="B97" s="9" t="s">
        <v>24</v>
      </c>
      <c r="C97" s="9" t="s">
        <v>30</v>
      </c>
    </row>
    <row r="98" spans="1:3" x14ac:dyDescent="0.3">
      <c r="A98" s="8">
        <v>39814</v>
      </c>
      <c r="B98" s="9" t="s">
        <v>24</v>
      </c>
      <c r="C98" s="9" t="s">
        <v>16</v>
      </c>
    </row>
    <row r="99" spans="1:3" x14ac:dyDescent="0.3">
      <c r="A99" s="8">
        <v>39867</v>
      </c>
      <c r="B99" s="9" t="s">
        <v>15</v>
      </c>
      <c r="C99" s="9" t="s">
        <v>17</v>
      </c>
    </row>
    <row r="100" spans="1:3" x14ac:dyDescent="0.3">
      <c r="A100" s="8">
        <v>39868</v>
      </c>
      <c r="B100" s="9" t="s">
        <v>18</v>
      </c>
      <c r="C100" s="9" t="s">
        <v>17</v>
      </c>
    </row>
    <row r="101" spans="1:3" x14ac:dyDescent="0.3">
      <c r="A101" s="8">
        <v>39913</v>
      </c>
      <c r="B101" s="9" t="s">
        <v>19</v>
      </c>
      <c r="C101" s="9" t="s">
        <v>20</v>
      </c>
    </row>
    <row r="102" spans="1:3" x14ac:dyDescent="0.3">
      <c r="A102" s="8">
        <v>39924</v>
      </c>
      <c r="B102" s="9" t="s">
        <v>18</v>
      </c>
      <c r="C102" s="9" t="s">
        <v>22</v>
      </c>
    </row>
    <row r="103" spans="1:3" x14ac:dyDescent="0.3">
      <c r="A103" s="8">
        <v>39934</v>
      </c>
      <c r="B103" s="9" t="s">
        <v>19</v>
      </c>
      <c r="C103" s="9" t="s">
        <v>23</v>
      </c>
    </row>
    <row r="104" spans="1:3" x14ac:dyDescent="0.3">
      <c r="A104" s="8">
        <v>39975</v>
      </c>
      <c r="B104" s="9" t="s">
        <v>24</v>
      </c>
      <c r="C104" s="9" t="s">
        <v>25</v>
      </c>
    </row>
    <row r="105" spans="1:3" x14ac:dyDescent="0.3">
      <c r="A105" s="8">
        <v>40063</v>
      </c>
      <c r="B105" s="9" t="s">
        <v>15</v>
      </c>
      <c r="C105" s="9" t="s">
        <v>26</v>
      </c>
    </row>
    <row r="106" spans="1:3" x14ac:dyDescent="0.3">
      <c r="A106" s="8">
        <v>40098</v>
      </c>
      <c r="B106" s="9" t="s">
        <v>15</v>
      </c>
      <c r="C106" s="9" t="s">
        <v>27</v>
      </c>
    </row>
    <row r="107" spans="1:3" x14ac:dyDescent="0.3">
      <c r="A107" s="8">
        <v>40119</v>
      </c>
      <c r="B107" s="9" t="s">
        <v>15</v>
      </c>
      <c r="C107" s="9" t="s">
        <v>28</v>
      </c>
    </row>
    <row r="108" spans="1:3" x14ac:dyDescent="0.3">
      <c r="A108" s="8">
        <v>40132</v>
      </c>
      <c r="B108" s="9" t="s">
        <v>31</v>
      </c>
      <c r="C108" s="9" t="s">
        <v>29</v>
      </c>
    </row>
    <row r="109" spans="1:3" x14ac:dyDescent="0.3">
      <c r="A109" s="8">
        <v>40172</v>
      </c>
      <c r="B109" s="9" t="s">
        <v>19</v>
      </c>
      <c r="C109" s="9" t="s">
        <v>30</v>
      </c>
    </row>
    <row r="110" spans="1:3" x14ac:dyDescent="0.3">
      <c r="A110" s="8">
        <v>40179</v>
      </c>
      <c r="B110" s="9" t="s">
        <v>19</v>
      </c>
      <c r="C110" s="9" t="s">
        <v>16</v>
      </c>
    </row>
    <row r="111" spans="1:3" x14ac:dyDescent="0.3">
      <c r="A111" s="8">
        <v>40224</v>
      </c>
      <c r="B111" s="9" t="s">
        <v>15</v>
      </c>
      <c r="C111" s="9" t="s">
        <v>17</v>
      </c>
    </row>
    <row r="112" spans="1:3" x14ac:dyDescent="0.3">
      <c r="A112" s="8">
        <v>40225</v>
      </c>
      <c r="B112" s="9" t="s">
        <v>18</v>
      </c>
      <c r="C112" s="9" t="s">
        <v>17</v>
      </c>
    </row>
    <row r="113" spans="1:3" x14ac:dyDescent="0.3">
      <c r="A113" s="8">
        <v>40270</v>
      </c>
      <c r="B113" s="9" t="s">
        <v>19</v>
      </c>
      <c r="C113" s="9" t="s">
        <v>20</v>
      </c>
    </row>
    <row r="114" spans="1:3" x14ac:dyDescent="0.3">
      <c r="A114" s="8">
        <v>40289</v>
      </c>
      <c r="B114" s="9" t="s">
        <v>32</v>
      </c>
      <c r="C114" s="9" t="s">
        <v>22</v>
      </c>
    </row>
    <row r="115" spans="1:3" x14ac:dyDescent="0.3">
      <c r="A115" s="8">
        <v>40299</v>
      </c>
      <c r="B115" s="9" t="s">
        <v>21</v>
      </c>
      <c r="C115" s="9" t="s">
        <v>23</v>
      </c>
    </row>
    <row r="116" spans="1:3" x14ac:dyDescent="0.3">
      <c r="A116" s="8">
        <v>40332</v>
      </c>
      <c r="B116" s="9" t="s">
        <v>24</v>
      </c>
      <c r="C116" s="9" t="s">
        <v>25</v>
      </c>
    </row>
    <row r="117" spans="1:3" x14ac:dyDescent="0.3">
      <c r="A117" s="8">
        <v>40428</v>
      </c>
      <c r="B117" s="9" t="s">
        <v>18</v>
      </c>
      <c r="C117" s="9" t="s">
        <v>26</v>
      </c>
    </row>
    <row r="118" spans="1:3" x14ac:dyDescent="0.3">
      <c r="A118" s="8">
        <v>40463</v>
      </c>
      <c r="B118" s="9" t="s">
        <v>18</v>
      </c>
      <c r="C118" s="9" t="s">
        <v>27</v>
      </c>
    </row>
    <row r="119" spans="1:3" x14ac:dyDescent="0.3">
      <c r="A119" s="8">
        <v>40484</v>
      </c>
      <c r="B119" s="9" t="s">
        <v>18</v>
      </c>
      <c r="C119" s="9" t="s">
        <v>28</v>
      </c>
    </row>
    <row r="120" spans="1:3" x14ac:dyDescent="0.3">
      <c r="A120" s="8">
        <v>40497</v>
      </c>
      <c r="B120" s="9" t="s">
        <v>15</v>
      </c>
      <c r="C120" s="9" t="s">
        <v>29</v>
      </c>
    </row>
    <row r="121" spans="1:3" x14ac:dyDescent="0.3">
      <c r="A121" s="8">
        <v>40537</v>
      </c>
      <c r="B121" s="9" t="s">
        <v>21</v>
      </c>
      <c r="C121" s="9" t="s">
        <v>30</v>
      </c>
    </row>
    <row r="122" spans="1:3" x14ac:dyDescent="0.3">
      <c r="A122" s="8">
        <v>40544</v>
      </c>
      <c r="B122" s="9" t="s">
        <v>21</v>
      </c>
      <c r="C122" s="9" t="s">
        <v>16</v>
      </c>
    </row>
    <row r="123" spans="1:3" x14ac:dyDescent="0.3">
      <c r="A123" s="8">
        <v>40609</v>
      </c>
      <c r="B123" s="9" t="s">
        <v>15</v>
      </c>
      <c r="C123" s="9" t="s">
        <v>17</v>
      </c>
    </row>
    <row r="124" spans="1:3" x14ac:dyDescent="0.3">
      <c r="A124" s="8">
        <v>40610</v>
      </c>
      <c r="B124" s="9" t="s">
        <v>18</v>
      </c>
      <c r="C124" s="9" t="s">
        <v>17</v>
      </c>
    </row>
    <row r="125" spans="1:3" x14ac:dyDescent="0.3">
      <c r="A125" s="8">
        <v>40654</v>
      </c>
      <c r="B125" s="9" t="s">
        <v>24</v>
      </c>
      <c r="C125" s="9" t="s">
        <v>20</v>
      </c>
    </row>
    <row r="126" spans="1:3" x14ac:dyDescent="0.3">
      <c r="A126" s="8">
        <v>40655</v>
      </c>
      <c r="B126" s="9" t="s">
        <v>19</v>
      </c>
      <c r="C126" s="9" t="s">
        <v>22</v>
      </c>
    </row>
    <row r="127" spans="1:3" x14ac:dyDescent="0.3">
      <c r="A127" s="8">
        <v>40664</v>
      </c>
      <c r="B127" s="9" t="s">
        <v>31</v>
      </c>
      <c r="C127" s="9" t="s">
        <v>23</v>
      </c>
    </row>
    <row r="128" spans="1:3" x14ac:dyDescent="0.3">
      <c r="A128" s="8">
        <v>40717</v>
      </c>
      <c r="B128" s="9" t="s">
        <v>24</v>
      </c>
      <c r="C128" s="9" t="s">
        <v>25</v>
      </c>
    </row>
    <row r="129" spans="1:3" x14ac:dyDescent="0.3">
      <c r="A129" s="8">
        <v>40793</v>
      </c>
      <c r="B129" s="9" t="s">
        <v>32</v>
      </c>
      <c r="C129" s="9" t="s">
        <v>26</v>
      </c>
    </row>
    <row r="130" spans="1:3" x14ac:dyDescent="0.3">
      <c r="A130" s="8">
        <v>40828</v>
      </c>
      <c r="B130" s="9" t="s">
        <v>32</v>
      </c>
      <c r="C130" s="9" t="s">
        <v>27</v>
      </c>
    </row>
    <row r="131" spans="1:3" x14ac:dyDescent="0.3">
      <c r="A131" s="8">
        <v>40849</v>
      </c>
      <c r="B131" s="9" t="s">
        <v>32</v>
      </c>
      <c r="C131" s="9" t="s">
        <v>28</v>
      </c>
    </row>
    <row r="132" spans="1:3" x14ac:dyDescent="0.3">
      <c r="A132" s="8">
        <v>40862</v>
      </c>
      <c r="B132" s="9" t="s">
        <v>18</v>
      </c>
      <c r="C132" s="9" t="s">
        <v>29</v>
      </c>
    </row>
    <row r="133" spans="1:3" x14ac:dyDescent="0.3">
      <c r="A133" s="8">
        <v>40902</v>
      </c>
      <c r="B133" s="9" t="s">
        <v>31</v>
      </c>
      <c r="C133" s="9" t="s">
        <v>30</v>
      </c>
    </row>
    <row r="134" spans="1:3" x14ac:dyDescent="0.3">
      <c r="A134" s="8">
        <v>40909</v>
      </c>
      <c r="B134" s="9" t="s">
        <v>31</v>
      </c>
      <c r="C134" s="9" t="s">
        <v>16</v>
      </c>
    </row>
    <row r="135" spans="1:3" x14ac:dyDescent="0.3">
      <c r="A135" s="8">
        <v>40959</v>
      </c>
      <c r="B135" s="9" t="s">
        <v>15</v>
      </c>
      <c r="C135" s="9" t="s">
        <v>17</v>
      </c>
    </row>
    <row r="136" spans="1:3" x14ac:dyDescent="0.3">
      <c r="A136" s="8">
        <v>40960</v>
      </c>
      <c r="B136" s="9" t="s">
        <v>18</v>
      </c>
      <c r="C136" s="9" t="s">
        <v>17</v>
      </c>
    </row>
    <row r="137" spans="1:3" x14ac:dyDescent="0.3">
      <c r="A137" s="8">
        <v>41005</v>
      </c>
      <c r="B137" s="9" t="s">
        <v>19</v>
      </c>
      <c r="C137" s="9" t="s">
        <v>20</v>
      </c>
    </row>
    <row r="138" spans="1:3" x14ac:dyDescent="0.3">
      <c r="A138" s="8">
        <v>41020</v>
      </c>
      <c r="B138" s="9" t="s">
        <v>21</v>
      </c>
      <c r="C138" s="9" t="s">
        <v>22</v>
      </c>
    </row>
    <row r="139" spans="1:3" x14ac:dyDescent="0.3">
      <c r="A139" s="8">
        <v>41030</v>
      </c>
      <c r="B139" s="9" t="s">
        <v>18</v>
      </c>
      <c r="C139" s="9" t="s">
        <v>23</v>
      </c>
    </row>
    <row r="140" spans="1:3" x14ac:dyDescent="0.3">
      <c r="A140" s="8">
        <v>41067</v>
      </c>
      <c r="B140" s="9" t="s">
        <v>24</v>
      </c>
      <c r="C140" s="9" t="s">
        <v>25</v>
      </c>
    </row>
    <row r="141" spans="1:3" x14ac:dyDescent="0.3">
      <c r="A141" s="8">
        <v>41159</v>
      </c>
      <c r="B141" s="9" t="s">
        <v>19</v>
      </c>
      <c r="C141" s="9" t="s">
        <v>26</v>
      </c>
    </row>
    <row r="142" spans="1:3" x14ac:dyDescent="0.3">
      <c r="A142" s="8">
        <v>41194</v>
      </c>
      <c r="B142" s="9" t="s">
        <v>19</v>
      </c>
      <c r="C142" s="9" t="s">
        <v>27</v>
      </c>
    </row>
    <row r="143" spans="1:3" x14ac:dyDescent="0.3">
      <c r="A143" s="8">
        <v>41215</v>
      </c>
      <c r="B143" s="9" t="s">
        <v>19</v>
      </c>
      <c r="C143" s="9" t="s">
        <v>28</v>
      </c>
    </row>
    <row r="144" spans="1:3" x14ac:dyDescent="0.3">
      <c r="A144" s="8">
        <v>41228</v>
      </c>
      <c r="B144" s="9" t="s">
        <v>24</v>
      </c>
      <c r="C144" s="9" t="s">
        <v>29</v>
      </c>
    </row>
    <row r="145" spans="1:3" x14ac:dyDescent="0.3">
      <c r="A145" s="8">
        <v>41268</v>
      </c>
      <c r="B145" s="9" t="s">
        <v>18</v>
      </c>
      <c r="C145" s="9" t="s">
        <v>30</v>
      </c>
    </row>
    <row r="146" spans="1:3" x14ac:dyDescent="0.3">
      <c r="A146" s="8">
        <v>41275</v>
      </c>
      <c r="B146" s="9" t="s">
        <v>18</v>
      </c>
      <c r="C146" s="9" t="s">
        <v>16</v>
      </c>
    </row>
    <row r="147" spans="1:3" x14ac:dyDescent="0.3">
      <c r="A147" s="8">
        <v>41316</v>
      </c>
      <c r="B147" s="9" t="s">
        <v>15</v>
      </c>
      <c r="C147" s="9" t="s">
        <v>17</v>
      </c>
    </row>
    <row r="148" spans="1:3" x14ac:dyDescent="0.3">
      <c r="A148" s="8">
        <v>41317</v>
      </c>
      <c r="B148" s="9" t="s">
        <v>18</v>
      </c>
      <c r="C148" s="9" t="s">
        <v>17</v>
      </c>
    </row>
    <row r="149" spans="1:3" x14ac:dyDescent="0.3">
      <c r="A149" s="8">
        <v>41362</v>
      </c>
      <c r="B149" s="9" t="s">
        <v>19</v>
      </c>
      <c r="C149" s="9" t="s">
        <v>20</v>
      </c>
    </row>
    <row r="150" spans="1:3" x14ac:dyDescent="0.3">
      <c r="A150" s="8">
        <v>41385</v>
      </c>
      <c r="B150" s="9" t="s">
        <v>31</v>
      </c>
      <c r="C150" s="9" t="s">
        <v>22</v>
      </c>
    </row>
    <row r="151" spans="1:3" x14ac:dyDescent="0.3">
      <c r="A151" s="8">
        <v>41395</v>
      </c>
      <c r="B151" s="9" t="s">
        <v>32</v>
      </c>
      <c r="C151" s="9" t="s">
        <v>23</v>
      </c>
    </row>
    <row r="152" spans="1:3" x14ac:dyDescent="0.3">
      <c r="A152" s="8">
        <v>41424</v>
      </c>
      <c r="B152" s="9" t="s">
        <v>24</v>
      </c>
      <c r="C152" s="9" t="s">
        <v>25</v>
      </c>
    </row>
    <row r="153" spans="1:3" x14ac:dyDescent="0.3">
      <c r="A153" s="8">
        <v>41524</v>
      </c>
      <c r="B153" s="9" t="s">
        <v>21</v>
      </c>
      <c r="C153" s="9" t="s">
        <v>26</v>
      </c>
    </row>
    <row r="154" spans="1:3" x14ac:dyDescent="0.3">
      <c r="A154" s="8">
        <v>41559</v>
      </c>
      <c r="B154" s="9" t="s">
        <v>21</v>
      </c>
      <c r="C154" s="9" t="s">
        <v>27</v>
      </c>
    </row>
    <row r="155" spans="1:3" x14ac:dyDescent="0.3">
      <c r="A155" s="8">
        <v>41580</v>
      </c>
      <c r="B155" s="9" t="s">
        <v>21</v>
      </c>
      <c r="C155" s="9" t="s">
        <v>28</v>
      </c>
    </row>
    <row r="156" spans="1:3" x14ac:dyDescent="0.3">
      <c r="A156" s="8">
        <v>41593</v>
      </c>
      <c r="B156" s="9" t="s">
        <v>19</v>
      </c>
      <c r="C156" s="9" t="s">
        <v>29</v>
      </c>
    </row>
    <row r="157" spans="1:3" x14ac:dyDescent="0.3">
      <c r="A157" s="8">
        <v>41633</v>
      </c>
      <c r="B157" s="9" t="s">
        <v>32</v>
      </c>
      <c r="C157" s="9" t="s">
        <v>30</v>
      </c>
    </row>
    <row r="158" spans="1:3" x14ac:dyDescent="0.3">
      <c r="A158" s="8">
        <v>41640</v>
      </c>
      <c r="B158" s="9" t="s">
        <v>32</v>
      </c>
      <c r="C158" s="9" t="s">
        <v>16</v>
      </c>
    </row>
    <row r="159" spans="1:3" x14ac:dyDescent="0.3">
      <c r="A159" s="8">
        <v>41701</v>
      </c>
      <c r="B159" s="9" t="s">
        <v>15</v>
      </c>
      <c r="C159" s="9" t="s">
        <v>17</v>
      </c>
    </row>
    <row r="160" spans="1:3" x14ac:dyDescent="0.3">
      <c r="A160" s="8">
        <v>41702</v>
      </c>
      <c r="B160" s="9" t="s">
        <v>18</v>
      </c>
      <c r="C160" s="9" t="s">
        <v>17</v>
      </c>
    </row>
    <row r="161" spans="1:3" x14ac:dyDescent="0.3">
      <c r="A161" s="8">
        <v>41747</v>
      </c>
      <c r="B161" s="9" t="s">
        <v>19</v>
      </c>
      <c r="C161" s="9" t="s">
        <v>20</v>
      </c>
    </row>
    <row r="162" spans="1:3" x14ac:dyDescent="0.3">
      <c r="A162" s="8">
        <v>41750</v>
      </c>
      <c r="B162" s="9" t="s">
        <v>15</v>
      </c>
      <c r="C162" s="9" t="s">
        <v>22</v>
      </c>
    </row>
    <row r="163" spans="1:3" x14ac:dyDescent="0.3">
      <c r="A163" s="8">
        <v>41760</v>
      </c>
      <c r="B163" s="9" t="s">
        <v>24</v>
      </c>
      <c r="C163" s="9" t="s">
        <v>23</v>
      </c>
    </row>
    <row r="164" spans="1:3" x14ac:dyDescent="0.3">
      <c r="A164" s="8">
        <v>41809</v>
      </c>
      <c r="B164" s="9" t="s">
        <v>24</v>
      </c>
      <c r="C164" s="9" t="s">
        <v>25</v>
      </c>
    </row>
    <row r="165" spans="1:3" x14ac:dyDescent="0.3">
      <c r="A165" s="8">
        <v>41889</v>
      </c>
      <c r="B165" s="9" t="s">
        <v>31</v>
      </c>
      <c r="C165" s="9" t="s">
        <v>26</v>
      </c>
    </row>
    <row r="166" spans="1:3" x14ac:dyDescent="0.3">
      <c r="A166" s="8">
        <v>41924</v>
      </c>
      <c r="B166" s="9" t="s">
        <v>31</v>
      </c>
      <c r="C166" s="9" t="s">
        <v>27</v>
      </c>
    </row>
    <row r="167" spans="1:3" x14ac:dyDescent="0.3">
      <c r="A167" s="8">
        <v>41945</v>
      </c>
      <c r="B167" s="9" t="s">
        <v>31</v>
      </c>
      <c r="C167" s="9" t="s">
        <v>28</v>
      </c>
    </row>
    <row r="168" spans="1:3" x14ac:dyDescent="0.3">
      <c r="A168" s="8">
        <v>41958</v>
      </c>
      <c r="B168" s="9" t="s">
        <v>21</v>
      </c>
      <c r="C168" s="9" t="s">
        <v>29</v>
      </c>
    </row>
    <row r="169" spans="1:3" x14ac:dyDescent="0.3">
      <c r="A169" s="8">
        <v>41998</v>
      </c>
      <c r="B169" s="9" t="s">
        <v>24</v>
      </c>
      <c r="C169" s="9" t="s">
        <v>30</v>
      </c>
    </row>
    <row r="170" spans="1:3" x14ac:dyDescent="0.3">
      <c r="A170" s="8">
        <v>42005</v>
      </c>
      <c r="B170" s="9" t="s">
        <v>24</v>
      </c>
      <c r="C170" s="9" t="s">
        <v>16</v>
      </c>
    </row>
    <row r="171" spans="1:3" x14ac:dyDescent="0.3">
      <c r="A171" s="8">
        <v>42051</v>
      </c>
      <c r="B171" s="9" t="s">
        <v>15</v>
      </c>
      <c r="C171" s="9" t="s">
        <v>17</v>
      </c>
    </row>
    <row r="172" spans="1:3" x14ac:dyDescent="0.3">
      <c r="A172" s="8">
        <v>42052</v>
      </c>
      <c r="B172" s="9" t="s">
        <v>18</v>
      </c>
      <c r="C172" s="9" t="s">
        <v>17</v>
      </c>
    </row>
    <row r="173" spans="1:3" x14ac:dyDescent="0.3">
      <c r="A173" s="8">
        <v>42097</v>
      </c>
      <c r="B173" s="9" t="s">
        <v>19</v>
      </c>
      <c r="C173" s="9" t="s">
        <v>20</v>
      </c>
    </row>
    <row r="174" spans="1:3" x14ac:dyDescent="0.3">
      <c r="A174" s="8">
        <v>42115</v>
      </c>
      <c r="B174" s="9" t="s">
        <v>18</v>
      </c>
      <c r="C174" s="9" t="s">
        <v>22</v>
      </c>
    </row>
    <row r="175" spans="1:3" x14ac:dyDescent="0.3">
      <c r="A175" s="8">
        <v>42125</v>
      </c>
      <c r="B175" s="9" t="s">
        <v>19</v>
      </c>
      <c r="C175" s="9" t="s">
        <v>23</v>
      </c>
    </row>
    <row r="176" spans="1:3" x14ac:dyDescent="0.3">
      <c r="A176" s="8">
        <v>42159</v>
      </c>
      <c r="B176" s="9" t="s">
        <v>24</v>
      </c>
      <c r="C176" s="9" t="s">
        <v>25</v>
      </c>
    </row>
    <row r="177" spans="1:3" x14ac:dyDescent="0.3">
      <c r="A177" s="8">
        <v>42254</v>
      </c>
      <c r="B177" s="9" t="s">
        <v>15</v>
      </c>
      <c r="C177" s="9" t="s">
        <v>26</v>
      </c>
    </row>
    <row r="178" spans="1:3" x14ac:dyDescent="0.3">
      <c r="A178" s="8">
        <v>42289</v>
      </c>
      <c r="B178" s="9" t="s">
        <v>15</v>
      </c>
      <c r="C178" s="9" t="s">
        <v>27</v>
      </c>
    </row>
    <row r="179" spans="1:3" x14ac:dyDescent="0.3">
      <c r="A179" s="8">
        <v>42310</v>
      </c>
      <c r="B179" s="9" t="s">
        <v>15</v>
      </c>
      <c r="C179" s="9" t="s">
        <v>28</v>
      </c>
    </row>
    <row r="180" spans="1:3" x14ac:dyDescent="0.3">
      <c r="A180" s="8">
        <v>42323</v>
      </c>
      <c r="B180" s="9" t="s">
        <v>31</v>
      </c>
      <c r="C180" s="9" t="s">
        <v>29</v>
      </c>
    </row>
    <row r="181" spans="1:3" x14ac:dyDescent="0.3">
      <c r="A181" s="8">
        <v>42363</v>
      </c>
      <c r="B181" s="9" t="s">
        <v>19</v>
      </c>
      <c r="C181" s="9" t="s">
        <v>30</v>
      </c>
    </row>
    <row r="182" spans="1:3" x14ac:dyDescent="0.3">
      <c r="A182" s="8">
        <v>42370</v>
      </c>
      <c r="B182" s="9" t="s">
        <v>19</v>
      </c>
      <c r="C182" s="9" t="s">
        <v>16</v>
      </c>
    </row>
    <row r="183" spans="1:3" x14ac:dyDescent="0.3">
      <c r="A183" s="8">
        <v>42408</v>
      </c>
      <c r="B183" s="9" t="s">
        <v>15</v>
      </c>
      <c r="C183" s="9" t="s">
        <v>17</v>
      </c>
    </row>
    <row r="184" spans="1:3" x14ac:dyDescent="0.3">
      <c r="A184" s="8">
        <v>42409</v>
      </c>
      <c r="B184" s="9" t="s">
        <v>18</v>
      </c>
      <c r="C184" s="9" t="s">
        <v>17</v>
      </c>
    </row>
    <row r="185" spans="1:3" x14ac:dyDescent="0.3">
      <c r="A185" s="8">
        <v>42454</v>
      </c>
      <c r="B185" s="9" t="s">
        <v>19</v>
      </c>
      <c r="C185" s="9" t="s">
        <v>20</v>
      </c>
    </row>
    <row r="186" spans="1:3" x14ac:dyDescent="0.3">
      <c r="A186" s="8">
        <v>42481</v>
      </c>
      <c r="B186" s="9" t="s">
        <v>24</v>
      </c>
      <c r="C186" s="9" t="s">
        <v>22</v>
      </c>
    </row>
    <row r="187" spans="1:3" x14ac:dyDescent="0.3">
      <c r="A187" s="8">
        <v>42491</v>
      </c>
      <c r="B187" s="9" t="s">
        <v>31</v>
      </c>
      <c r="C187" s="9" t="s">
        <v>23</v>
      </c>
    </row>
    <row r="188" spans="1:3" x14ac:dyDescent="0.3">
      <c r="A188" s="8">
        <v>42516</v>
      </c>
      <c r="B188" s="9" t="s">
        <v>24</v>
      </c>
      <c r="C188" s="9" t="s">
        <v>25</v>
      </c>
    </row>
    <row r="189" spans="1:3" x14ac:dyDescent="0.3">
      <c r="A189" s="8">
        <v>42620</v>
      </c>
      <c r="B189" s="9" t="s">
        <v>32</v>
      </c>
      <c r="C189" s="9" t="s">
        <v>26</v>
      </c>
    </row>
    <row r="190" spans="1:3" x14ac:dyDescent="0.3">
      <c r="A190" s="8">
        <v>42655</v>
      </c>
      <c r="B190" s="9" t="s">
        <v>32</v>
      </c>
      <c r="C190" s="9" t="s">
        <v>27</v>
      </c>
    </row>
    <row r="191" spans="1:3" x14ac:dyDescent="0.3">
      <c r="A191" s="8">
        <v>42676</v>
      </c>
      <c r="B191" s="9" t="s">
        <v>32</v>
      </c>
      <c r="C191" s="9" t="s">
        <v>28</v>
      </c>
    </row>
    <row r="192" spans="1:3" x14ac:dyDescent="0.3">
      <c r="A192" s="8">
        <v>42689</v>
      </c>
      <c r="B192" s="9" t="s">
        <v>18</v>
      </c>
      <c r="C192" s="9" t="s">
        <v>29</v>
      </c>
    </row>
    <row r="193" spans="1:3" x14ac:dyDescent="0.3">
      <c r="A193" s="8">
        <v>42729</v>
      </c>
      <c r="B193" s="9" t="s">
        <v>31</v>
      </c>
      <c r="C193" s="9" t="s">
        <v>30</v>
      </c>
    </row>
    <row r="194" spans="1:3" x14ac:dyDescent="0.3">
      <c r="A194" s="8">
        <v>42736</v>
      </c>
      <c r="B194" s="9" t="s">
        <v>31</v>
      </c>
      <c r="C194" s="9" t="s">
        <v>16</v>
      </c>
    </row>
    <row r="195" spans="1:3" x14ac:dyDescent="0.3">
      <c r="A195" s="8">
        <v>42793</v>
      </c>
      <c r="B195" s="9" t="s">
        <v>15</v>
      </c>
      <c r="C195" s="9" t="s">
        <v>17</v>
      </c>
    </row>
    <row r="196" spans="1:3" x14ac:dyDescent="0.3">
      <c r="A196" s="8">
        <v>42794</v>
      </c>
      <c r="B196" s="9" t="s">
        <v>18</v>
      </c>
      <c r="C196" s="9" t="s">
        <v>17</v>
      </c>
    </row>
    <row r="197" spans="1:3" x14ac:dyDescent="0.3">
      <c r="A197" s="8">
        <v>42839</v>
      </c>
      <c r="B197" s="9" t="s">
        <v>19</v>
      </c>
      <c r="C197" s="9" t="s">
        <v>20</v>
      </c>
    </row>
    <row r="198" spans="1:3" x14ac:dyDescent="0.3">
      <c r="A198" s="8">
        <v>42846</v>
      </c>
      <c r="B198" s="9" t="s">
        <v>19</v>
      </c>
      <c r="C198" s="9" t="s">
        <v>22</v>
      </c>
    </row>
    <row r="199" spans="1:3" x14ac:dyDescent="0.3">
      <c r="A199" s="8">
        <v>42856</v>
      </c>
      <c r="B199" s="9" t="s">
        <v>15</v>
      </c>
      <c r="C199" s="9" t="s">
        <v>23</v>
      </c>
    </row>
    <row r="200" spans="1:3" x14ac:dyDescent="0.3">
      <c r="A200" s="8">
        <v>42901</v>
      </c>
      <c r="B200" s="9" t="s">
        <v>24</v>
      </c>
      <c r="C200" s="9" t="s">
        <v>25</v>
      </c>
    </row>
    <row r="201" spans="1:3" x14ac:dyDescent="0.3">
      <c r="A201" s="8">
        <v>42985</v>
      </c>
      <c r="B201" s="9" t="s">
        <v>24</v>
      </c>
      <c r="C201" s="9" t="s">
        <v>26</v>
      </c>
    </row>
    <row r="202" spans="1:3" x14ac:dyDescent="0.3">
      <c r="A202" s="8">
        <v>43020</v>
      </c>
      <c r="B202" s="9" t="s">
        <v>24</v>
      </c>
      <c r="C202" s="9" t="s">
        <v>27</v>
      </c>
    </row>
    <row r="203" spans="1:3" x14ac:dyDescent="0.3">
      <c r="A203" s="8">
        <v>43041</v>
      </c>
      <c r="B203" s="9" t="s">
        <v>24</v>
      </c>
      <c r="C203" s="9" t="s">
        <v>28</v>
      </c>
    </row>
    <row r="204" spans="1:3" x14ac:dyDescent="0.3">
      <c r="A204" s="8">
        <v>43054</v>
      </c>
      <c r="B204" s="9" t="s">
        <v>32</v>
      </c>
      <c r="C204" s="9" t="s">
        <v>29</v>
      </c>
    </row>
    <row r="205" spans="1:3" x14ac:dyDescent="0.3">
      <c r="A205" s="8">
        <v>43094</v>
      </c>
      <c r="B205" s="9" t="s">
        <v>15</v>
      </c>
      <c r="C205" s="9" t="s">
        <v>30</v>
      </c>
    </row>
    <row r="206" spans="1:3" x14ac:dyDescent="0.3">
      <c r="A206" s="8">
        <v>43101</v>
      </c>
      <c r="B206" s="9" t="s">
        <v>15</v>
      </c>
      <c r="C206" s="9" t="s">
        <v>16</v>
      </c>
    </row>
    <row r="207" spans="1:3" x14ac:dyDescent="0.3">
      <c r="A207" s="8">
        <v>43143</v>
      </c>
      <c r="B207" s="9" t="s">
        <v>15</v>
      </c>
      <c r="C207" s="9" t="s">
        <v>17</v>
      </c>
    </row>
    <row r="208" spans="1:3" x14ac:dyDescent="0.3">
      <c r="A208" s="8">
        <v>43144</v>
      </c>
      <c r="B208" s="9" t="s">
        <v>18</v>
      </c>
      <c r="C208" s="9" t="s">
        <v>17</v>
      </c>
    </row>
    <row r="209" spans="1:3" x14ac:dyDescent="0.3">
      <c r="A209" s="8">
        <v>43189</v>
      </c>
      <c r="B209" s="9" t="s">
        <v>19</v>
      </c>
      <c r="C209" s="9" t="s">
        <v>20</v>
      </c>
    </row>
    <row r="210" spans="1:3" x14ac:dyDescent="0.3">
      <c r="A210" s="8">
        <v>43211</v>
      </c>
      <c r="B210" s="9" t="s">
        <v>21</v>
      </c>
      <c r="C210" s="9" t="s">
        <v>22</v>
      </c>
    </row>
    <row r="211" spans="1:3" x14ac:dyDescent="0.3">
      <c r="A211" s="8">
        <v>43221</v>
      </c>
      <c r="B211" s="9" t="s">
        <v>18</v>
      </c>
      <c r="C211" s="9" t="s">
        <v>23</v>
      </c>
    </row>
    <row r="212" spans="1:3" x14ac:dyDescent="0.3">
      <c r="A212" s="8">
        <v>43251</v>
      </c>
      <c r="B212" s="9" t="s">
        <v>24</v>
      </c>
      <c r="C212" s="9" t="s">
        <v>25</v>
      </c>
    </row>
    <row r="213" spans="1:3" x14ac:dyDescent="0.3">
      <c r="A213" s="8">
        <v>43350</v>
      </c>
      <c r="B213" s="9" t="s">
        <v>19</v>
      </c>
      <c r="C213" s="9" t="s">
        <v>26</v>
      </c>
    </row>
    <row r="214" spans="1:3" x14ac:dyDescent="0.3">
      <c r="A214" s="8">
        <v>43385</v>
      </c>
      <c r="B214" s="9" t="s">
        <v>19</v>
      </c>
      <c r="C214" s="9" t="s">
        <v>27</v>
      </c>
    </row>
    <row r="215" spans="1:3" x14ac:dyDescent="0.3">
      <c r="A215" s="8">
        <v>43406</v>
      </c>
      <c r="B215" s="9" t="s">
        <v>19</v>
      </c>
      <c r="C215" s="9" t="s">
        <v>28</v>
      </c>
    </row>
    <row r="216" spans="1:3" x14ac:dyDescent="0.3">
      <c r="A216" s="8">
        <v>43419</v>
      </c>
      <c r="B216" s="9" t="s">
        <v>24</v>
      </c>
      <c r="C216" s="9" t="s">
        <v>29</v>
      </c>
    </row>
    <row r="217" spans="1:3" x14ac:dyDescent="0.3">
      <c r="A217" s="8">
        <v>43459</v>
      </c>
      <c r="B217" s="9" t="s">
        <v>18</v>
      </c>
      <c r="C217" s="9" t="s">
        <v>30</v>
      </c>
    </row>
    <row r="218" spans="1:3" x14ac:dyDescent="0.3">
      <c r="A218" s="8">
        <v>43466</v>
      </c>
      <c r="B218" s="9" t="s">
        <v>18</v>
      </c>
      <c r="C218" s="9" t="s">
        <v>16</v>
      </c>
    </row>
    <row r="219" spans="1:3" x14ac:dyDescent="0.3">
      <c r="A219" s="8">
        <v>43528</v>
      </c>
      <c r="B219" s="9" t="s">
        <v>15</v>
      </c>
      <c r="C219" s="9" t="s">
        <v>17</v>
      </c>
    </row>
    <row r="220" spans="1:3" x14ac:dyDescent="0.3">
      <c r="A220" s="8">
        <v>43529</v>
      </c>
      <c r="B220" s="9" t="s">
        <v>18</v>
      </c>
      <c r="C220" s="9" t="s">
        <v>17</v>
      </c>
    </row>
    <row r="221" spans="1:3" x14ac:dyDescent="0.3">
      <c r="A221" s="8">
        <v>43574</v>
      </c>
      <c r="B221" s="9" t="s">
        <v>19</v>
      </c>
      <c r="C221" s="9" t="s">
        <v>20</v>
      </c>
    </row>
    <row r="222" spans="1:3" x14ac:dyDescent="0.3">
      <c r="A222" s="8">
        <v>43576</v>
      </c>
      <c r="B222" s="9" t="s">
        <v>31</v>
      </c>
      <c r="C222" s="9" t="s">
        <v>22</v>
      </c>
    </row>
    <row r="223" spans="1:3" x14ac:dyDescent="0.3">
      <c r="A223" s="8">
        <v>43586</v>
      </c>
      <c r="B223" s="9" t="s">
        <v>32</v>
      </c>
      <c r="C223" s="9" t="s">
        <v>23</v>
      </c>
    </row>
    <row r="224" spans="1:3" x14ac:dyDescent="0.3">
      <c r="A224" s="8">
        <v>43636</v>
      </c>
      <c r="B224" s="9" t="s">
        <v>24</v>
      </c>
      <c r="C224" s="9" t="s">
        <v>25</v>
      </c>
    </row>
    <row r="225" spans="1:3" x14ac:dyDescent="0.3">
      <c r="A225" s="8">
        <v>43715</v>
      </c>
      <c r="B225" s="9" t="s">
        <v>21</v>
      </c>
      <c r="C225" s="9" t="s">
        <v>26</v>
      </c>
    </row>
    <row r="226" spans="1:3" x14ac:dyDescent="0.3">
      <c r="A226" s="8">
        <v>43750</v>
      </c>
      <c r="B226" s="9" t="s">
        <v>21</v>
      </c>
      <c r="C226" s="9" t="s">
        <v>27</v>
      </c>
    </row>
    <row r="227" spans="1:3" x14ac:dyDescent="0.3">
      <c r="A227" s="8">
        <v>43771</v>
      </c>
      <c r="B227" s="9" t="s">
        <v>21</v>
      </c>
      <c r="C227" s="9" t="s">
        <v>28</v>
      </c>
    </row>
    <row r="228" spans="1:3" x14ac:dyDescent="0.3">
      <c r="A228" s="8">
        <v>43784</v>
      </c>
      <c r="B228" s="9" t="s">
        <v>19</v>
      </c>
      <c r="C228" s="9" t="s">
        <v>29</v>
      </c>
    </row>
    <row r="229" spans="1:3" x14ac:dyDescent="0.3">
      <c r="A229" s="8">
        <v>43824</v>
      </c>
      <c r="B229" s="9" t="s">
        <v>32</v>
      </c>
      <c r="C229" s="9" t="s">
        <v>30</v>
      </c>
    </row>
    <row r="230" spans="1:3" x14ac:dyDescent="0.3">
      <c r="A230" s="8">
        <v>43831</v>
      </c>
      <c r="B230" s="9" t="s">
        <v>32</v>
      </c>
      <c r="C230" s="9" t="s">
        <v>16</v>
      </c>
    </row>
    <row r="231" spans="1:3" x14ac:dyDescent="0.3">
      <c r="A231" s="8">
        <v>43885</v>
      </c>
      <c r="B231" s="9" t="s">
        <v>15</v>
      </c>
      <c r="C231" s="9" t="s">
        <v>17</v>
      </c>
    </row>
    <row r="232" spans="1:3" x14ac:dyDescent="0.3">
      <c r="A232" s="8">
        <v>43886</v>
      </c>
      <c r="B232" s="9" t="s">
        <v>18</v>
      </c>
      <c r="C232" s="9" t="s">
        <v>17</v>
      </c>
    </row>
    <row r="233" spans="1:3" x14ac:dyDescent="0.3">
      <c r="A233" s="8">
        <v>43931</v>
      </c>
      <c r="B233" s="9" t="s">
        <v>19</v>
      </c>
      <c r="C233" s="9" t="s">
        <v>20</v>
      </c>
    </row>
    <row r="234" spans="1:3" x14ac:dyDescent="0.3">
      <c r="A234" s="8">
        <v>43942</v>
      </c>
      <c r="B234" s="9" t="s">
        <v>18</v>
      </c>
      <c r="C234" s="9" t="s">
        <v>22</v>
      </c>
    </row>
    <row r="235" spans="1:3" x14ac:dyDescent="0.3">
      <c r="A235" s="8">
        <v>43952</v>
      </c>
      <c r="B235" s="9" t="s">
        <v>19</v>
      </c>
      <c r="C235" s="9" t="s">
        <v>23</v>
      </c>
    </row>
    <row r="236" spans="1:3" x14ac:dyDescent="0.3">
      <c r="A236" s="8">
        <v>43993</v>
      </c>
      <c r="B236" s="9" t="s">
        <v>24</v>
      </c>
      <c r="C236" s="9" t="s">
        <v>25</v>
      </c>
    </row>
    <row r="237" spans="1:3" x14ac:dyDescent="0.3">
      <c r="A237" s="8">
        <v>44081</v>
      </c>
      <c r="B237" s="9" t="s">
        <v>15</v>
      </c>
      <c r="C237" s="9" t="s">
        <v>26</v>
      </c>
    </row>
    <row r="238" spans="1:3" x14ac:dyDescent="0.3">
      <c r="A238" s="8">
        <v>44116</v>
      </c>
      <c r="B238" s="9" t="s">
        <v>15</v>
      </c>
      <c r="C238" s="9" t="s">
        <v>27</v>
      </c>
    </row>
    <row r="239" spans="1:3" x14ac:dyDescent="0.3">
      <c r="A239" s="8">
        <v>44137</v>
      </c>
      <c r="B239" s="9" t="s">
        <v>15</v>
      </c>
      <c r="C239" s="9" t="s">
        <v>28</v>
      </c>
    </row>
    <row r="240" spans="1:3" x14ac:dyDescent="0.3">
      <c r="A240" s="8">
        <v>44150</v>
      </c>
      <c r="B240" s="9" t="s">
        <v>31</v>
      </c>
      <c r="C240" s="9" t="s">
        <v>29</v>
      </c>
    </row>
    <row r="241" spans="1:3" x14ac:dyDescent="0.3">
      <c r="A241" s="8">
        <v>44190</v>
      </c>
      <c r="B241" s="9" t="s">
        <v>19</v>
      </c>
      <c r="C241" s="9" t="s">
        <v>30</v>
      </c>
    </row>
    <row r="242" spans="1:3" x14ac:dyDescent="0.3">
      <c r="A242" s="8">
        <v>44197</v>
      </c>
      <c r="B242" s="9" t="s">
        <v>19</v>
      </c>
      <c r="C242" s="9" t="s">
        <v>16</v>
      </c>
    </row>
    <row r="243" spans="1:3" x14ac:dyDescent="0.3">
      <c r="A243" s="8">
        <v>44242</v>
      </c>
      <c r="B243" s="9" t="s">
        <v>15</v>
      </c>
      <c r="C243" s="9" t="s">
        <v>17</v>
      </c>
    </row>
    <row r="244" spans="1:3" x14ac:dyDescent="0.3">
      <c r="A244" s="8">
        <v>44243</v>
      </c>
      <c r="B244" s="9" t="s">
        <v>18</v>
      </c>
      <c r="C244" s="9" t="s">
        <v>17</v>
      </c>
    </row>
    <row r="245" spans="1:3" x14ac:dyDescent="0.3">
      <c r="A245" s="8">
        <v>44288</v>
      </c>
      <c r="B245" s="9" t="s">
        <v>19</v>
      </c>
      <c r="C245" s="9" t="s">
        <v>20</v>
      </c>
    </row>
    <row r="246" spans="1:3" x14ac:dyDescent="0.3">
      <c r="A246" s="8">
        <v>44307</v>
      </c>
      <c r="B246" s="9" t="s">
        <v>32</v>
      </c>
      <c r="C246" s="9" t="s">
        <v>22</v>
      </c>
    </row>
    <row r="247" spans="1:3" x14ac:dyDescent="0.3">
      <c r="A247" s="8">
        <v>44317</v>
      </c>
      <c r="B247" s="9" t="s">
        <v>21</v>
      </c>
      <c r="C247" s="9" t="s">
        <v>23</v>
      </c>
    </row>
    <row r="248" spans="1:3" x14ac:dyDescent="0.3">
      <c r="A248" s="8">
        <v>44350</v>
      </c>
      <c r="B248" s="9" t="s">
        <v>24</v>
      </c>
      <c r="C248" s="9" t="s">
        <v>25</v>
      </c>
    </row>
    <row r="249" spans="1:3" x14ac:dyDescent="0.3">
      <c r="A249" s="8">
        <v>44446</v>
      </c>
      <c r="B249" s="9" t="s">
        <v>18</v>
      </c>
      <c r="C249" s="9" t="s">
        <v>26</v>
      </c>
    </row>
    <row r="250" spans="1:3" x14ac:dyDescent="0.3">
      <c r="A250" s="8">
        <v>44481</v>
      </c>
      <c r="B250" s="9" t="s">
        <v>18</v>
      </c>
      <c r="C250" s="9" t="s">
        <v>27</v>
      </c>
    </row>
    <row r="251" spans="1:3" x14ac:dyDescent="0.3">
      <c r="A251" s="8">
        <v>44502</v>
      </c>
      <c r="B251" s="9" t="s">
        <v>18</v>
      </c>
      <c r="C251" s="9" t="s">
        <v>28</v>
      </c>
    </row>
    <row r="252" spans="1:3" x14ac:dyDescent="0.3">
      <c r="A252" s="8">
        <v>44515</v>
      </c>
      <c r="B252" s="9" t="s">
        <v>15</v>
      </c>
      <c r="C252" s="9" t="s">
        <v>29</v>
      </c>
    </row>
    <row r="253" spans="1:3" x14ac:dyDescent="0.3">
      <c r="A253" s="8">
        <v>44555</v>
      </c>
      <c r="B253" s="9" t="s">
        <v>21</v>
      </c>
      <c r="C253" s="9" t="s">
        <v>30</v>
      </c>
    </row>
    <row r="254" spans="1:3" x14ac:dyDescent="0.3">
      <c r="A254" s="8">
        <v>44562</v>
      </c>
      <c r="B254" s="9" t="s">
        <v>21</v>
      </c>
      <c r="C254" s="9" t="s">
        <v>16</v>
      </c>
    </row>
    <row r="255" spans="1:3" x14ac:dyDescent="0.3">
      <c r="A255" s="8">
        <v>44620</v>
      </c>
      <c r="B255" s="9" t="s">
        <v>15</v>
      </c>
      <c r="C255" s="9" t="s">
        <v>17</v>
      </c>
    </row>
    <row r="256" spans="1:3" x14ac:dyDescent="0.3">
      <c r="A256" s="8">
        <v>44621</v>
      </c>
      <c r="B256" s="9" t="s">
        <v>18</v>
      </c>
      <c r="C256" s="9" t="s">
        <v>17</v>
      </c>
    </row>
    <row r="257" spans="1:3" x14ac:dyDescent="0.3">
      <c r="A257" s="8">
        <v>44666</v>
      </c>
      <c r="B257" s="9" t="s">
        <v>19</v>
      </c>
      <c r="C257" s="9" t="s">
        <v>20</v>
      </c>
    </row>
    <row r="258" spans="1:3" x14ac:dyDescent="0.3">
      <c r="A258" s="8">
        <v>44672</v>
      </c>
      <c r="B258" s="9" t="s">
        <v>24</v>
      </c>
      <c r="C258" s="9" t="s">
        <v>22</v>
      </c>
    </row>
    <row r="259" spans="1:3" x14ac:dyDescent="0.3">
      <c r="A259" s="8">
        <v>44682</v>
      </c>
      <c r="B259" s="9" t="s">
        <v>31</v>
      </c>
      <c r="C259" s="9" t="s">
        <v>23</v>
      </c>
    </row>
    <row r="260" spans="1:3" x14ac:dyDescent="0.3">
      <c r="A260" s="8">
        <v>44728</v>
      </c>
      <c r="B260" s="9" t="s">
        <v>24</v>
      </c>
      <c r="C260" s="9" t="s">
        <v>25</v>
      </c>
    </row>
    <row r="261" spans="1:3" x14ac:dyDescent="0.3">
      <c r="A261" s="8">
        <v>44811</v>
      </c>
      <c r="B261" s="9" t="s">
        <v>32</v>
      </c>
      <c r="C261" s="9" t="s">
        <v>26</v>
      </c>
    </row>
    <row r="262" spans="1:3" x14ac:dyDescent="0.3">
      <c r="A262" s="8">
        <v>44846</v>
      </c>
      <c r="B262" s="9" t="s">
        <v>32</v>
      </c>
      <c r="C262" s="9" t="s">
        <v>27</v>
      </c>
    </row>
    <row r="263" spans="1:3" x14ac:dyDescent="0.3">
      <c r="A263" s="8">
        <v>44867</v>
      </c>
      <c r="B263" s="9" t="s">
        <v>32</v>
      </c>
      <c r="C263" s="9" t="s">
        <v>28</v>
      </c>
    </row>
    <row r="264" spans="1:3" x14ac:dyDescent="0.3">
      <c r="A264" s="8">
        <v>44880</v>
      </c>
      <c r="B264" s="9" t="s">
        <v>18</v>
      </c>
      <c r="C264" s="9" t="s">
        <v>29</v>
      </c>
    </row>
    <row r="265" spans="1:3" x14ac:dyDescent="0.3">
      <c r="A265" s="8">
        <v>44920</v>
      </c>
      <c r="B265" s="9" t="s">
        <v>31</v>
      </c>
      <c r="C265" s="9" t="s">
        <v>30</v>
      </c>
    </row>
    <row r="266" spans="1:3" x14ac:dyDescent="0.3">
      <c r="A266" s="8">
        <v>44927</v>
      </c>
      <c r="B266" s="9" t="s">
        <v>31</v>
      </c>
      <c r="C266" s="9" t="s">
        <v>16</v>
      </c>
    </row>
    <row r="267" spans="1:3" x14ac:dyDescent="0.3">
      <c r="A267" s="8">
        <v>44977</v>
      </c>
      <c r="B267" s="9" t="s">
        <v>15</v>
      </c>
      <c r="C267" s="9" t="s">
        <v>17</v>
      </c>
    </row>
    <row r="268" spans="1:3" x14ac:dyDescent="0.3">
      <c r="A268" s="8">
        <v>44978</v>
      </c>
      <c r="B268" s="9" t="s">
        <v>18</v>
      </c>
      <c r="C268" s="9" t="s">
        <v>17</v>
      </c>
    </row>
    <row r="269" spans="1:3" x14ac:dyDescent="0.3">
      <c r="A269" s="8">
        <v>45023</v>
      </c>
      <c r="B269" s="9" t="s">
        <v>19</v>
      </c>
      <c r="C269" s="9" t="s">
        <v>20</v>
      </c>
    </row>
    <row r="270" spans="1:3" x14ac:dyDescent="0.3">
      <c r="A270" s="8">
        <v>45037</v>
      </c>
      <c r="B270" s="9" t="s">
        <v>19</v>
      </c>
      <c r="C270" s="9" t="s">
        <v>22</v>
      </c>
    </row>
    <row r="271" spans="1:3" x14ac:dyDescent="0.3">
      <c r="A271" s="8">
        <v>45047</v>
      </c>
      <c r="B271" s="9" t="s">
        <v>15</v>
      </c>
      <c r="C271" s="9" t="s">
        <v>23</v>
      </c>
    </row>
    <row r="272" spans="1:3" x14ac:dyDescent="0.3">
      <c r="A272" s="8">
        <v>45085</v>
      </c>
      <c r="B272" s="9" t="s">
        <v>24</v>
      </c>
      <c r="C272" s="9" t="s">
        <v>25</v>
      </c>
    </row>
    <row r="273" spans="1:3" x14ac:dyDescent="0.3">
      <c r="A273" s="8">
        <v>45176</v>
      </c>
      <c r="B273" s="9" t="s">
        <v>24</v>
      </c>
      <c r="C273" s="9" t="s">
        <v>26</v>
      </c>
    </row>
    <row r="274" spans="1:3" x14ac:dyDescent="0.3">
      <c r="A274" s="8">
        <v>45211</v>
      </c>
      <c r="B274" s="9" t="s">
        <v>24</v>
      </c>
      <c r="C274" s="9" t="s">
        <v>27</v>
      </c>
    </row>
    <row r="275" spans="1:3" x14ac:dyDescent="0.3">
      <c r="A275" s="8">
        <v>45232</v>
      </c>
      <c r="B275" s="9" t="s">
        <v>24</v>
      </c>
      <c r="C275" s="9" t="s">
        <v>28</v>
      </c>
    </row>
    <row r="276" spans="1:3" x14ac:dyDescent="0.3">
      <c r="A276" s="8">
        <v>45245</v>
      </c>
      <c r="B276" s="9" t="s">
        <v>32</v>
      </c>
      <c r="C276" s="9" t="s">
        <v>29</v>
      </c>
    </row>
    <row r="277" spans="1:3" x14ac:dyDescent="0.3">
      <c r="A277" s="8">
        <v>45285</v>
      </c>
      <c r="B277" s="9" t="s">
        <v>15</v>
      </c>
      <c r="C277" s="9" t="s">
        <v>30</v>
      </c>
    </row>
    <row r="278" spans="1:3" x14ac:dyDescent="0.3">
      <c r="A278" s="8">
        <v>45292</v>
      </c>
      <c r="B278" s="9" t="s">
        <v>15</v>
      </c>
      <c r="C278" s="9" t="s">
        <v>16</v>
      </c>
    </row>
    <row r="279" spans="1:3" x14ac:dyDescent="0.3">
      <c r="A279" s="8">
        <v>45334</v>
      </c>
      <c r="B279" s="9" t="s">
        <v>15</v>
      </c>
      <c r="C279" s="9" t="s">
        <v>17</v>
      </c>
    </row>
    <row r="280" spans="1:3" x14ac:dyDescent="0.3">
      <c r="A280" s="8">
        <v>45335</v>
      </c>
      <c r="B280" s="9" t="s">
        <v>18</v>
      </c>
      <c r="C280" s="9" t="s">
        <v>17</v>
      </c>
    </row>
    <row r="281" spans="1:3" x14ac:dyDescent="0.3">
      <c r="A281" s="8">
        <v>45380</v>
      </c>
      <c r="B281" s="9" t="s">
        <v>19</v>
      </c>
      <c r="C281" s="9" t="s">
        <v>20</v>
      </c>
    </row>
    <row r="282" spans="1:3" x14ac:dyDescent="0.3">
      <c r="A282" s="8">
        <v>45403</v>
      </c>
      <c r="B282" s="9" t="s">
        <v>31</v>
      </c>
      <c r="C282" s="9" t="s">
        <v>22</v>
      </c>
    </row>
    <row r="283" spans="1:3" x14ac:dyDescent="0.3">
      <c r="A283" s="8">
        <v>45413</v>
      </c>
      <c r="B283" s="9" t="s">
        <v>32</v>
      </c>
      <c r="C283" s="9" t="s">
        <v>23</v>
      </c>
    </row>
    <row r="284" spans="1:3" x14ac:dyDescent="0.3">
      <c r="A284" s="8">
        <v>45442</v>
      </c>
      <c r="B284" s="9" t="s">
        <v>24</v>
      </c>
      <c r="C284" s="9" t="s">
        <v>25</v>
      </c>
    </row>
    <row r="285" spans="1:3" x14ac:dyDescent="0.3">
      <c r="A285" s="8">
        <v>45542</v>
      </c>
      <c r="B285" s="9" t="s">
        <v>21</v>
      </c>
      <c r="C285" s="9" t="s">
        <v>26</v>
      </c>
    </row>
    <row r="286" spans="1:3" x14ac:dyDescent="0.3">
      <c r="A286" s="8">
        <v>45577</v>
      </c>
      <c r="B286" s="9" t="s">
        <v>21</v>
      </c>
      <c r="C286" s="9" t="s">
        <v>27</v>
      </c>
    </row>
    <row r="287" spans="1:3" x14ac:dyDescent="0.3">
      <c r="A287" s="8">
        <v>45598</v>
      </c>
      <c r="B287" s="9" t="s">
        <v>21</v>
      </c>
      <c r="C287" s="9" t="s">
        <v>28</v>
      </c>
    </row>
    <row r="288" spans="1:3" x14ac:dyDescent="0.3">
      <c r="A288" s="8">
        <v>45611</v>
      </c>
      <c r="B288" s="9" t="s">
        <v>19</v>
      </c>
      <c r="C288" s="9" t="s">
        <v>29</v>
      </c>
    </row>
    <row r="289" spans="1:3" x14ac:dyDescent="0.3">
      <c r="A289" s="8">
        <v>45651</v>
      </c>
      <c r="B289" s="9" t="s">
        <v>32</v>
      </c>
      <c r="C289" s="9" t="s">
        <v>30</v>
      </c>
    </row>
    <row r="290" spans="1:3" x14ac:dyDescent="0.3">
      <c r="A290" s="8">
        <v>45658</v>
      </c>
      <c r="B290" s="9" t="s">
        <v>32</v>
      </c>
      <c r="C290" s="9" t="s">
        <v>16</v>
      </c>
    </row>
    <row r="291" spans="1:3" x14ac:dyDescent="0.3">
      <c r="A291" s="8">
        <v>45719</v>
      </c>
      <c r="B291" s="9" t="s">
        <v>15</v>
      </c>
      <c r="C291" s="9" t="s">
        <v>17</v>
      </c>
    </row>
    <row r="292" spans="1:3" x14ac:dyDescent="0.3">
      <c r="A292" s="8">
        <v>45720</v>
      </c>
      <c r="B292" s="9" t="s">
        <v>18</v>
      </c>
      <c r="C292" s="9" t="s">
        <v>17</v>
      </c>
    </row>
    <row r="293" spans="1:3" x14ac:dyDescent="0.3">
      <c r="A293" s="8">
        <v>45765</v>
      </c>
      <c r="B293" s="9" t="s">
        <v>19</v>
      </c>
      <c r="C293" s="9" t="s">
        <v>20</v>
      </c>
    </row>
    <row r="294" spans="1:3" x14ac:dyDescent="0.3">
      <c r="A294" s="8">
        <v>45768</v>
      </c>
      <c r="B294" s="9" t="s">
        <v>15</v>
      </c>
      <c r="C294" s="9" t="s">
        <v>22</v>
      </c>
    </row>
    <row r="295" spans="1:3" x14ac:dyDescent="0.3">
      <c r="A295" s="8">
        <v>45778</v>
      </c>
      <c r="B295" s="9" t="s">
        <v>24</v>
      </c>
      <c r="C295" s="9" t="s">
        <v>23</v>
      </c>
    </row>
    <row r="296" spans="1:3" x14ac:dyDescent="0.3">
      <c r="A296" s="8">
        <v>45827</v>
      </c>
      <c r="B296" s="9" t="s">
        <v>24</v>
      </c>
      <c r="C296" s="9" t="s">
        <v>25</v>
      </c>
    </row>
    <row r="297" spans="1:3" x14ac:dyDescent="0.3">
      <c r="A297" s="8">
        <v>45907</v>
      </c>
      <c r="B297" s="9" t="s">
        <v>31</v>
      </c>
      <c r="C297" s="9" t="s">
        <v>26</v>
      </c>
    </row>
    <row r="298" spans="1:3" x14ac:dyDescent="0.3">
      <c r="A298" s="8">
        <v>45942</v>
      </c>
      <c r="B298" s="9" t="s">
        <v>31</v>
      </c>
      <c r="C298" s="9" t="s">
        <v>27</v>
      </c>
    </row>
    <row r="299" spans="1:3" x14ac:dyDescent="0.3">
      <c r="A299" s="8">
        <v>45963</v>
      </c>
      <c r="B299" s="9" t="s">
        <v>31</v>
      </c>
      <c r="C299" s="9" t="s">
        <v>28</v>
      </c>
    </row>
    <row r="300" spans="1:3" x14ac:dyDescent="0.3">
      <c r="A300" s="8">
        <v>45976</v>
      </c>
      <c r="B300" s="9" t="s">
        <v>21</v>
      </c>
      <c r="C300" s="9" t="s">
        <v>29</v>
      </c>
    </row>
    <row r="301" spans="1:3" x14ac:dyDescent="0.3">
      <c r="A301" s="8">
        <v>46016</v>
      </c>
      <c r="B301" s="9" t="s">
        <v>24</v>
      </c>
      <c r="C301" s="9" t="s">
        <v>30</v>
      </c>
    </row>
    <row r="302" spans="1:3" x14ac:dyDescent="0.3">
      <c r="A302" s="8">
        <v>46023</v>
      </c>
      <c r="B302" s="9" t="s">
        <v>24</v>
      </c>
      <c r="C302" s="9" t="s">
        <v>16</v>
      </c>
    </row>
    <row r="303" spans="1:3" x14ac:dyDescent="0.3">
      <c r="A303" s="8">
        <v>46069</v>
      </c>
      <c r="B303" s="9" t="s">
        <v>15</v>
      </c>
      <c r="C303" s="9" t="s">
        <v>17</v>
      </c>
    </row>
    <row r="304" spans="1:3" x14ac:dyDescent="0.3">
      <c r="A304" s="8">
        <v>46070</v>
      </c>
      <c r="B304" s="9" t="s">
        <v>18</v>
      </c>
      <c r="C304" s="9" t="s">
        <v>17</v>
      </c>
    </row>
    <row r="305" spans="1:3" x14ac:dyDescent="0.3">
      <c r="A305" s="8">
        <v>46115</v>
      </c>
      <c r="B305" s="9" t="s">
        <v>19</v>
      </c>
      <c r="C305" s="9" t="s">
        <v>20</v>
      </c>
    </row>
    <row r="306" spans="1:3" x14ac:dyDescent="0.3">
      <c r="A306" s="8">
        <v>46133</v>
      </c>
      <c r="B306" s="9" t="s">
        <v>18</v>
      </c>
      <c r="C306" s="9" t="s">
        <v>22</v>
      </c>
    </row>
    <row r="307" spans="1:3" x14ac:dyDescent="0.3">
      <c r="A307" s="8">
        <v>46143</v>
      </c>
      <c r="B307" s="9" t="s">
        <v>19</v>
      </c>
      <c r="C307" s="9" t="s">
        <v>23</v>
      </c>
    </row>
    <row r="308" spans="1:3" x14ac:dyDescent="0.3">
      <c r="A308" s="8">
        <v>46177</v>
      </c>
      <c r="B308" s="9" t="s">
        <v>24</v>
      </c>
      <c r="C308" s="9" t="s">
        <v>25</v>
      </c>
    </row>
    <row r="309" spans="1:3" x14ac:dyDescent="0.3">
      <c r="A309" s="8">
        <v>46272</v>
      </c>
      <c r="B309" s="9" t="s">
        <v>15</v>
      </c>
      <c r="C309" s="9" t="s">
        <v>26</v>
      </c>
    </row>
    <row r="310" spans="1:3" x14ac:dyDescent="0.3">
      <c r="A310" s="8">
        <v>46307</v>
      </c>
      <c r="B310" s="9" t="s">
        <v>15</v>
      </c>
      <c r="C310" s="9" t="s">
        <v>27</v>
      </c>
    </row>
    <row r="311" spans="1:3" x14ac:dyDescent="0.3">
      <c r="A311" s="8">
        <v>46328</v>
      </c>
      <c r="B311" s="9" t="s">
        <v>15</v>
      </c>
      <c r="C311" s="9" t="s">
        <v>28</v>
      </c>
    </row>
    <row r="312" spans="1:3" x14ac:dyDescent="0.3">
      <c r="A312" s="8">
        <v>46341</v>
      </c>
      <c r="B312" s="9" t="s">
        <v>31</v>
      </c>
      <c r="C312" s="9" t="s">
        <v>29</v>
      </c>
    </row>
    <row r="313" spans="1:3" x14ac:dyDescent="0.3">
      <c r="A313" s="8">
        <v>46381</v>
      </c>
      <c r="B313" s="9" t="s">
        <v>19</v>
      </c>
      <c r="C313" s="9" t="s">
        <v>30</v>
      </c>
    </row>
    <row r="314" spans="1:3" x14ac:dyDescent="0.3">
      <c r="A314" s="8">
        <v>46388</v>
      </c>
      <c r="B314" s="9" t="s">
        <v>19</v>
      </c>
      <c r="C314" s="9" t="s">
        <v>16</v>
      </c>
    </row>
    <row r="315" spans="1:3" x14ac:dyDescent="0.3">
      <c r="A315" s="8">
        <v>46426</v>
      </c>
      <c r="B315" s="9" t="s">
        <v>15</v>
      </c>
      <c r="C315" s="9" t="s">
        <v>17</v>
      </c>
    </row>
    <row r="316" spans="1:3" x14ac:dyDescent="0.3">
      <c r="A316" s="8">
        <v>46427</v>
      </c>
      <c r="B316" s="9" t="s">
        <v>18</v>
      </c>
      <c r="C316" s="9" t="s">
        <v>17</v>
      </c>
    </row>
    <row r="317" spans="1:3" x14ac:dyDescent="0.3">
      <c r="A317" s="8">
        <v>46472</v>
      </c>
      <c r="B317" s="9" t="s">
        <v>19</v>
      </c>
      <c r="C317" s="9" t="s">
        <v>20</v>
      </c>
    </row>
    <row r="318" spans="1:3" x14ac:dyDescent="0.3">
      <c r="A318" s="8">
        <v>46498</v>
      </c>
      <c r="B318" s="9" t="s">
        <v>32</v>
      </c>
      <c r="C318" s="9" t="s">
        <v>22</v>
      </c>
    </row>
    <row r="319" spans="1:3" x14ac:dyDescent="0.3">
      <c r="A319" s="8">
        <v>46508</v>
      </c>
      <c r="B319" s="9" t="s">
        <v>21</v>
      </c>
      <c r="C319" s="9" t="s">
        <v>23</v>
      </c>
    </row>
    <row r="320" spans="1:3" x14ac:dyDescent="0.3">
      <c r="A320" s="8">
        <v>46534</v>
      </c>
      <c r="B320" s="9" t="s">
        <v>24</v>
      </c>
      <c r="C320" s="9" t="s">
        <v>25</v>
      </c>
    </row>
    <row r="321" spans="1:3" x14ac:dyDescent="0.3">
      <c r="A321" s="8">
        <v>46637</v>
      </c>
      <c r="B321" s="9" t="s">
        <v>18</v>
      </c>
      <c r="C321" s="9" t="s">
        <v>26</v>
      </c>
    </row>
    <row r="322" spans="1:3" x14ac:dyDescent="0.3">
      <c r="A322" s="8">
        <v>46672</v>
      </c>
      <c r="B322" s="9" t="s">
        <v>18</v>
      </c>
      <c r="C322" s="9" t="s">
        <v>27</v>
      </c>
    </row>
    <row r="323" spans="1:3" x14ac:dyDescent="0.3">
      <c r="A323" s="8">
        <v>46693</v>
      </c>
      <c r="B323" s="9" t="s">
        <v>18</v>
      </c>
      <c r="C323" s="9" t="s">
        <v>28</v>
      </c>
    </row>
    <row r="324" spans="1:3" x14ac:dyDescent="0.3">
      <c r="A324" s="8">
        <v>46706</v>
      </c>
      <c r="B324" s="9" t="s">
        <v>15</v>
      </c>
      <c r="C324" s="9" t="s">
        <v>29</v>
      </c>
    </row>
    <row r="325" spans="1:3" x14ac:dyDescent="0.3">
      <c r="A325" s="8">
        <v>46746</v>
      </c>
      <c r="B325" s="9" t="s">
        <v>21</v>
      </c>
      <c r="C325" s="9" t="s">
        <v>30</v>
      </c>
    </row>
    <row r="326" spans="1:3" x14ac:dyDescent="0.3">
      <c r="A326" s="8">
        <v>46753</v>
      </c>
      <c r="B326" s="9" t="s">
        <v>21</v>
      </c>
      <c r="C326" s="9" t="s">
        <v>16</v>
      </c>
    </row>
    <row r="327" spans="1:3" x14ac:dyDescent="0.3">
      <c r="A327" s="8">
        <v>46811</v>
      </c>
      <c r="B327" s="9" t="s">
        <v>15</v>
      </c>
      <c r="C327" s="9" t="s">
        <v>17</v>
      </c>
    </row>
    <row r="328" spans="1:3" x14ac:dyDescent="0.3">
      <c r="A328" s="8">
        <v>46812</v>
      </c>
      <c r="B328" s="9" t="s">
        <v>18</v>
      </c>
      <c r="C328" s="9" t="s">
        <v>17</v>
      </c>
    </row>
    <row r="329" spans="1:3" x14ac:dyDescent="0.3">
      <c r="A329" s="8">
        <v>46857</v>
      </c>
      <c r="B329" s="9" t="s">
        <v>19</v>
      </c>
      <c r="C329" s="9" t="s">
        <v>20</v>
      </c>
    </row>
    <row r="330" spans="1:3" x14ac:dyDescent="0.3">
      <c r="A330" s="8">
        <v>46864</v>
      </c>
      <c r="B330" s="9" t="s">
        <v>19</v>
      </c>
      <c r="C330" s="9" t="s">
        <v>22</v>
      </c>
    </row>
    <row r="331" spans="1:3" x14ac:dyDescent="0.3">
      <c r="A331" s="8">
        <v>46874</v>
      </c>
      <c r="B331" s="9" t="s">
        <v>15</v>
      </c>
      <c r="C331" s="9" t="s">
        <v>23</v>
      </c>
    </row>
    <row r="332" spans="1:3" x14ac:dyDescent="0.3">
      <c r="A332" s="8">
        <v>46919</v>
      </c>
      <c r="B332" s="9" t="s">
        <v>24</v>
      </c>
      <c r="C332" s="9" t="s">
        <v>25</v>
      </c>
    </row>
    <row r="333" spans="1:3" x14ac:dyDescent="0.3">
      <c r="A333" s="8">
        <v>47003</v>
      </c>
      <c r="B333" s="9" t="s">
        <v>24</v>
      </c>
      <c r="C333" s="9" t="s">
        <v>26</v>
      </c>
    </row>
    <row r="334" spans="1:3" x14ac:dyDescent="0.3">
      <c r="A334" s="8">
        <v>47038</v>
      </c>
      <c r="B334" s="9" t="s">
        <v>24</v>
      </c>
      <c r="C334" s="9" t="s">
        <v>27</v>
      </c>
    </row>
    <row r="335" spans="1:3" x14ac:dyDescent="0.3">
      <c r="A335" s="8">
        <v>47059</v>
      </c>
      <c r="B335" s="9" t="s">
        <v>24</v>
      </c>
      <c r="C335" s="9" t="s">
        <v>28</v>
      </c>
    </row>
    <row r="336" spans="1:3" x14ac:dyDescent="0.3">
      <c r="A336" s="8">
        <v>47072</v>
      </c>
      <c r="B336" s="9" t="s">
        <v>32</v>
      </c>
      <c r="C336" s="9" t="s">
        <v>29</v>
      </c>
    </row>
    <row r="337" spans="1:3" x14ac:dyDescent="0.3">
      <c r="A337" s="8">
        <v>47112</v>
      </c>
      <c r="B337" s="9" t="s">
        <v>15</v>
      </c>
      <c r="C337" s="9" t="s">
        <v>30</v>
      </c>
    </row>
    <row r="338" spans="1:3" x14ac:dyDescent="0.3">
      <c r="A338" s="8">
        <v>47119</v>
      </c>
      <c r="B338" s="9" t="s">
        <v>15</v>
      </c>
      <c r="C338" s="9" t="s">
        <v>16</v>
      </c>
    </row>
    <row r="339" spans="1:3" x14ac:dyDescent="0.3">
      <c r="A339" s="8">
        <v>47161</v>
      </c>
      <c r="B339" s="9" t="s">
        <v>15</v>
      </c>
      <c r="C339" s="9" t="s">
        <v>17</v>
      </c>
    </row>
    <row r="340" spans="1:3" x14ac:dyDescent="0.3">
      <c r="A340" s="8">
        <v>47162</v>
      </c>
      <c r="B340" s="9" t="s">
        <v>18</v>
      </c>
      <c r="C340" s="9" t="s">
        <v>17</v>
      </c>
    </row>
    <row r="341" spans="1:3" x14ac:dyDescent="0.3">
      <c r="A341" s="8">
        <v>47207</v>
      </c>
      <c r="B341" s="9" t="s">
        <v>19</v>
      </c>
      <c r="C341" s="9" t="s">
        <v>20</v>
      </c>
    </row>
    <row r="342" spans="1:3" x14ac:dyDescent="0.3">
      <c r="A342" s="8">
        <v>47229</v>
      </c>
      <c r="B342" s="9" t="s">
        <v>21</v>
      </c>
      <c r="C342" s="9" t="s">
        <v>22</v>
      </c>
    </row>
    <row r="343" spans="1:3" x14ac:dyDescent="0.3">
      <c r="A343" s="8">
        <v>47239</v>
      </c>
      <c r="B343" s="9" t="s">
        <v>18</v>
      </c>
      <c r="C343" s="9" t="s">
        <v>23</v>
      </c>
    </row>
    <row r="344" spans="1:3" x14ac:dyDescent="0.3">
      <c r="A344" s="8">
        <v>47269</v>
      </c>
      <c r="B344" s="9" t="s">
        <v>24</v>
      </c>
      <c r="C344" s="9" t="s">
        <v>25</v>
      </c>
    </row>
    <row r="345" spans="1:3" x14ac:dyDescent="0.3">
      <c r="A345" s="8">
        <v>47368</v>
      </c>
      <c r="B345" s="9" t="s">
        <v>19</v>
      </c>
      <c r="C345" s="9" t="s">
        <v>26</v>
      </c>
    </row>
    <row r="346" spans="1:3" x14ac:dyDescent="0.3">
      <c r="A346" s="8">
        <v>47403</v>
      </c>
      <c r="B346" s="9" t="s">
        <v>19</v>
      </c>
      <c r="C346" s="9" t="s">
        <v>27</v>
      </c>
    </row>
    <row r="347" spans="1:3" x14ac:dyDescent="0.3">
      <c r="A347" s="8">
        <v>47424</v>
      </c>
      <c r="B347" s="9" t="s">
        <v>19</v>
      </c>
      <c r="C347" s="9" t="s">
        <v>28</v>
      </c>
    </row>
    <row r="348" spans="1:3" x14ac:dyDescent="0.3">
      <c r="A348" s="8">
        <v>47437</v>
      </c>
      <c r="B348" s="9" t="s">
        <v>24</v>
      </c>
      <c r="C348" s="9" t="s">
        <v>29</v>
      </c>
    </row>
    <row r="349" spans="1:3" x14ac:dyDescent="0.3">
      <c r="A349" s="8">
        <v>47477</v>
      </c>
      <c r="B349" s="9" t="s">
        <v>18</v>
      </c>
      <c r="C349" s="9" t="s">
        <v>30</v>
      </c>
    </row>
    <row r="350" spans="1:3" x14ac:dyDescent="0.3">
      <c r="A350" s="8">
        <v>47484</v>
      </c>
      <c r="B350" s="9" t="s">
        <v>18</v>
      </c>
      <c r="C350" s="9" t="s">
        <v>16</v>
      </c>
    </row>
    <row r="351" spans="1:3" x14ac:dyDescent="0.3">
      <c r="A351" s="8">
        <v>47546</v>
      </c>
      <c r="B351" s="9" t="s">
        <v>15</v>
      </c>
      <c r="C351" s="9" t="s">
        <v>17</v>
      </c>
    </row>
    <row r="352" spans="1:3" x14ac:dyDescent="0.3">
      <c r="A352" s="8">
        <v>47547</v>
      </c>
      <c r="B352" s="9" t="s">
        <v>18</v>
      </c>
      <c r="C352" s="9" t="s">
        <v>17</v>
      </c>
    </row>
    <row r="353" spans="1:3" x14ac:dyDescent="0.3">
      <c r="A353" s="8">
        <v>47592</v>
      </c>
      <c r="B353" s="9" t="s">
        <v>19</v>
      </c>
      <c r="C353" s="9" t="s">
        <v>20</v>
      </c>
    </row>
    <row r="354" spans="1:3" x14ac:dyDescent="0.3">
      <c r="A354" s="8">
        <v>47594</v>
      </c>
      <c r="B354" s="9" t="s">
        <v>31</v>
      </c>
      <c r="C354" s="9" t="s">
        <v>22</v>
      </c>
    </row>
    <row r="355" spans="1:3" x14ac:dyDescent="0.3">
      <c r="A355" s="8">
        <v>47604</v>
      </c>
      <c r="B355" s="9" t="s">
        <v>32</v>
      </c>
      <c r="C355" s="9" t="s">
        <v>23</v>
      </c>
    </row>
    <row r="356" spans="1:3" x14ac:dyDescent="0.3">
      <c r="A356" s="8">
        <v>47654</v>
      </c>
      <c r="B356" s="9" t="s">
        <v>24</v>
      </c>
      <c r="C356" s="9" t="s">
        <v>25</v>
      </c>
    </row>
    <row r="357" spans="1:3" x14ac:dyDescent="0.3">
      <c r="A357" s="8">
        <v>47733</v>
      </c>
      <c r="B357" s="9" t="s">
        <v>21</v>
      </c>
      <c r="C357" s="9" t="s">
        <v>26</v>
      </c>
    </row>
    <row r="358" spans="1:3" x14ac:dyDescent="0.3">
      <c r="A358" s="8">
        <v>47768</v>
      </c>
      <c r="B358" s="9" t="s">
        <v>21</v>
      </c>
      <c r="C358" s="9" t="s">
        <v>27</v>
      </c>
    </row>
    <row r="359" spans="1:3" x14ac:dyDescent="0.3">
      <c r="A359" s="8">
        <v>47789</v>
      </c>
      <c r="B359" s="9" t="s">
        <v>21</v>
      </c>
      <c r="C359" s="9" t="s">
        <v>28</v>
      </c>
    </row>
    <row r="360" spans="1:3" x14ac:dyDescent="0.3">
      <c r="A360" s="8">
        <v>47802</v>
      </c>
      <c r="B360" s="9" t="s">
        <v>19</v>
      </c>
      <c r="C360" s="9" t="s">
        <v>29</v>
      </c>
    </row>
    <row r="361" spans="1:3" x14ac:dyDescent="0.3">
      <c r="A361" s="8">
        <v>47842</v>
      </c>
      <c r="B361" s="9" t="s">
        <v>32</v>
      </c>
      <c r="C361" s="9" t="s">
        <v>30</v>
      </c>
    </row>
    <row r="362" spans="1:3" x14ac:dyDescent="0.3">
      <c r="A362" s="8">
        <v>47849</v>
      </c>
      <c r="B362" s="9" t="s">
        <v>32</v>
      </c>
      <c r="C362" s="9" t="s">
        <v>16</v>
      </c>
    </row>
    <row r="363" spans="1:3" x14ac:dyDescent="0.3">
      <c r="A363" s="8">
        <v>47903</v>
      </c>
      <c r="B363" s="9" t="s">
        <v>15</v>
      </c>
      <c r="C363" s="9" t="s">
        <v>17</v>
      </c>
    </row>
    <row r="364" spans="1:3" x14ac:dyDescent="0.3">
      <c r="A364" s="8">
        <v>47904</v>
      </c>
      <c r="B364" s="9" t="s">
        <v>18</v>
      </c>
      <c r="C364" s="9" t="s">
        <v>17</v>
      </c>
    </row>
    <row r="365" spans="1:3" x14ac:dyDescent="0.3">
      <c r="A365" s="8">
        <v>47949</v>
      </c>
      <c r="B365" s="9" t="s">
        <v>19</v>
      </c>
      <c r="C365" s="9" t="s">
        <v>20</v>
      </c>
    </row>
    <row r="366" spans="1:3" x14ac:dyDescent="0.3">
      <c r="A366" s="8">
        <v>47959</v>
      </c>
      <c r="B366" s="9" t="s">
        <v>15</v>
      </c>
      <c r="C366" s="9" t="s">
        <v>22</v>
      </c>
    </row>
    <row r="367" spans="1:3" x14ac:dyDescent="0.3">
      <c r="A367" s="8">
        <v>47969</v>
      </c>
      <c r="B367" s="9" t="s">
        <v>24</v>
      </c>
      <c r="C367" s="9" t="s">
        <v>23</v>
      </c>
    </row>
    <row r="368" spans="1:3" x14ac:dyDescent="0.3">
      <c r="A368" s="8">
        <v>48011</v>
      </c>
      <c r="B368" s="9" t="s">
        <v>24</v>
      </c>
      <c r="C368" s="9" t="s">
        <v>25</v>
      </c>
    </row>
    <row r="369" spans="1:3" x14ac:dyDescent="0.3">
      <c r="A369" s="8">
        <v>48098</v>
      </c>
      <c r="B369" s="9" t="s">
        <v>31</v>
      </c>
      <c r="C369" s="9" t="s">
        <v>26</v>
      </c>
    </row>
    <row r="370" spans="1:3" x14ac:dyDescent="0.3">
      <c r="A370" s="8">
        <v>48133</v>
      </c>
      <c r="B370" s="9" t="s">
        <v>31</v>
      </c>
      <c r="C370" s="9" t="s">
        <v>27</v>
      </c>
    </row>
    <row r="371" spans="1:3" x14ac:dyDescent="0.3">
      <c r="A371" s="8">
        <v>48154</v>
      </c>
      <c r="B371" s="9" t="s">
        <v>31</v>
      </c>
      <c r="C371" s="9" t="s">
        <v>28</v>
      </c>
    </row>
    <row r="372" spans="1:3" x14ac:dyDescent="0.3">
      <c r="A372" s="8">
        <v>48167</v>
      </c>
      <c r="B372" s="9" t="s">
        <v>21</v>
      </c>
      <c r="C372" s="9" t="s">
        <v>29</v>
      </c>
    </row>
    <row r="373" spans="1:3" x14ac:dyDescent="0.3">
      <c r="A373" s="8">
        <v>48207</v>
      </c>
      <c r="B373" s="9" t="s">
        <v>24</v>
      </c>
      <c r="C373" s="9" t="s">
        <v>30</v>
      </c>
    </row>
    <row r="374" spans="1:3" x14ac:dyDescent="0.3">
      <c r="A374" s="8">
        <v>48214</v>
      </c>
      <c r="B374" s="9" t="s">
        <v>24</v>
      </c>
      <c r="C374" s="9" t="s">
        <v>16</v>
      </c>
    </row>
    <row r="375" spans="1:3" x14ac:dyDescent="0.3">
      <c r="A375" s="8">
        <v>48253</v>
      </c>
      <c r="B375" s="9" t="s">
        <v>15</v>
      </c>
      <c r="C375" s="9" t="s">
        <v>17</v>
      </c>
    </row>
    <row r="376" spans="1:3" x14ac:dyDescent="0.3">
      <c r="A376" s="8">
        <v>48254</v>
      </c>
      <c r="B376" s="9" t="s">
        <v>18</v>
      </c>
      <c r="C376" s="9" t="s">
        <v>17</v>
      </c>
    </row>
    <row r="377" spans="1:3" x14ac:dyDescent="0.3">
      <c r="A377" s="8">
        <v>48299</v>
      </c>
      <c r="B377" s="9" t="s">
        <v>19</v>
      </c>
      <c r="C377" s="9" t="s">
        <v>20</v>
      </c>
    </row>
    <row r="378" spans="1:3" x14ac:dyDescent="0.3">
      <c r="A378" s="8">
        <v>48325</v>
      </c>
      <c r="B378" s="9" t="s">
        <v>32</v>
      </c>
      <c r="C378" s="9" t="s">
        <v>22</v>
      </c>
    </row>
    <row r="379" spans="1:3" x14ac:dyDescent="0.3">
      <c r="A379" s="8">
        <v>48335</v>
      </c>
      <c r="B379" s="9" t="s">
        <v>21</v>
      </c>
      <c r="C379" s="9" t="s">
        <v>23</v>
      </c>
    </row>
    <row r="380" spans="1:3" x14ac:dyDescent="0.3">
      <c r="A380" s="8">
        <v>48361</v>
      </c>
      <c r="B380" s="9" t="s">
        <v>24</v>
      </c>
      <c r="C380" s="9" t="s">
        <v>25</v>
      </c>
    </row>
    <row r="381" spans="1:3" x14ac:dyDescent="0.3">
      <c r="A381" s="8">
        <v>48464</v>
      </c>
      <c r="B381" s="9" t="s">
        <v>18</v>
      </c>
      <c r="C381" s="9" t="s">
        <v>26</v>
      </c>
    </row>
    <row r="382" spans="1:3" x14ac:dyDescent="0.3">
      <c r="A382" s="8">
        <v>48499</v>
      </c>
      <c r="B382" s="9" t="s">
        <v>18</v>
      </c>
      <c r="C382" s="9" t="s">
        <v>27</v>
      </c>
    </row>
    <row r="383" spans="1:3" x14ac:dyDescent="0.3">
      <c r="A383" s="8">
        <v>48520</v>
      </c>
      <c r="B383" s="9" t="s">
        <v>18</v>
      </c>
      <c r="C383" s="9" t="s">
        <v>28</v>
      </c>
    </row>
    <row r="384" spans="1:3" x14ac:dyDescent="0.3">
      <c r="A384" s="8">
        <v>48533</v>
      </c>
      <c r="B384" s="9" t="s">
        <v>15</v>
      </c>
      <c r="C384" s="9" t="s">
        <v>29</v>
      </c>
    </row>
    <row r="385" spans="1:3" x14ac:dyDescent="0.3">
      <c r="A385" s="8">
        <v>48573</v>
      </c>
      <c r="B385" s="9" t="s">
        <v>21</v>
      </c>
      <c r="C385" s="9" t="s">
        <v>30</v>
      </c>
    </row>
    <row r="386" spans="1:3" x14ac:dyDescent="0.3">
      <c r="A386" s="8">
        <v>48580</v>
      </c>
      <c r="B386" s="9" t="s">
        <v>21</v>
      </c>
      <c r="C386" s="9" t="s">
        <v>16</v>
      </c>
    </row>
    <row r="387" spans="1:3" x14ac:dyDescent="0.3">
      <c r="A387" s="8">
        <v>48638</v>
      </c>
      <c r="B387" s="9" t="s">
        <v>15</v>
      </c>
      <c r="C387" s="9" t="s">
        <v>17</v>
      </c>
    </row>
    <row r="388" spans="1:3" x14ac:dyDescent="0.3">
      <c r="A388" s="8">
        <v>48639</v>
      </c>
      <c r="B388" s="9" t="s">
        <v>18</v>
      </c>
      <c r="C388" s="9" t="s">
        <v>17</v>
      </c>
    </row>
    <row r="389" spans="1:3" x14ac:dyDescent="0.3">
      <c r="A389" s="8">
        <v>48684</v>
      </c>
      <c r="B389" s="9" t="s">
        <v>19</v>
      </c>
      <c r="C389" s="9" t="s">
        <v>20</v>
      </c>
    </row>
    <row r="390" spans="1:3" x14ac:dyDescent="0.3">
      <c r="A390" s="8">
        <v>48690</v>
      </c>
      <c r="B390" s="9" t="s">
        <v>24</v>
      </c>
      <c r="C390" s="9" t="s">
        <v>22</v>
      </c>
    </row>
    <row r="391" spans="1:3" x14ac:dyDescent="0.3">
      <c r="A391" s="8">
        <v>48700</v>
      </c>
      <c r="B391" s="9" t="s">
        <v>31</v>
      </c>
      <c r="C391" s="9" t="s">
        <v>23</v>
      </c>
    </row>
    <row r="392" spans="1:3" x14ac:dyDescent="0.3">
      <c r="A392" s="8">
        <v>48746</v>
      </c>
      <c r="B392" s="9" t="s">
        <v>24</v>
      </c>
      <c r="C392" s="9" t="s">
        <v>25</v>
      </c>
    </row>
    <row r="393" spans="1:3" x14ac:dyDescent="0.3">
      <c r="A393" s="8">
        <v>48829</v>
      </c>
      <c r="B393" s="9" t="s">
        <v>32</v>
      </c>
      <c r="C393" s="9" t="s">
        <v>26</v>
      </c>
    </row>
    <row r="394" spans="1:3" x14ac:dyDescent="0.3">
      <c r="A394" s="8">
        <v>48864</v>
      </c>
      <c r="B394" s="9" t="s">
        <v>32</v>
      </c>
      <c r="C394" s="9" t="s">
        <v>27</v>
      </c>
    </row>
    <row r="395" spans="1:3" x14ac:dyDescent="0.3">
      <c r="A395" s="8">
        <v>48885</v>
      </c>
      <c r="B395" s="9" t="s">
        <v>32</v>
      </c>
      <c r="C395" s="9" t="s">
        <v>28</v>
      </c>
    </row>
    <row r="396" spans="1:3" x14ac:dyDescent="0.3">
      <c r="A396" s="8">
        <v>48898</v>
      </c>
      <c r="B396" s="9" t="s">
        <v>18</v>
      </c>
      <c r="C396" s="9" t="s">
        <v>29</v>
      </c>
    </row>
    <row r="397" spans="1:3" x14ac:dyDescent="0.3">
      <c r="A397" s="8">
        <v>48938</v>
      </c>
      <c r="B397" s="9" t="s">
        <v>31</v>
      </c>
      <c r="C397" s="9" t="s">
        <v>30</v>
      </c>
    </row>
    <row r="398" spans="1:3" x14ac:dyDescent="0.3">
      <c r="A398" s="8">
        <v>48945</v>
      </c>
      <c r="B398" s="9" t="s">
        <v>31</v>
      </c>
      <c r="C398" s="9" t="s">
        <v>16</v>
      </c>
    </row>
    <row r="399" spans="1:3" x14ac:dyDescent="0.3">
      <c r="A399" s="8">
        <v>48995</v>
      </c>
      <c r="B399" s="9" t="s">
        <v>15</v>
      </c>
      <c r="C399" s="9" t="s">
        <v>17</v>
      </c>
    </row>
    <row r="400" spans="1:3" x14ac:dyDescent="0.3">
      <c r="A400" s="8">
        <v>48996</v>
      </c>
      <c r="B400" s="9" t="s">
        <v>18</v>
      </c>
      <c r="C400" s="9" t="s">
        <v>17</v>
      </c>
    </row>
    <row r="401" spans="1:3" x14ac:dyDescent="0.3">
      <c r="A401" s="8">
        <v>49041</v>
      </c>
      <c r="B401" s="9" t="s">
        <v>19</v>
      </c>
      <c r="C401" s="9" t="s">
        <v>20</v>
      </c>
    </row>
    <row r="402" spans="1:3" x14ac:dyDescent="0.3">
      <c r="A402" s="8">
        <v>49055</v>
      </c>
      <c r="B402" s="9" t="s">
        <v>19</v>
      </c>
      <c r="C402" s="9" t="s">
        <v>22</v>
      </c>
    </row>
    <row r="403" spans="1:3" x14ac:dyDescent="0.3">
      <c r="A403" s="8">
        <v>49065</v>
      </c>
      <c r="B403" s="9" t="s">
        <v>15</v>
      </c>
      <c r="C403" s="9" t="s">
        <v>23</v>
      </c>
    </row>
    <row r="404" spans="1:3" x14ac:dyDescent="0.3">
      <c r="A404" s="8">
        <v>49103</v>
      </c>
      <c r="B404" s="9" t="s">
        <v>24</v>
      </c>
      <c r="C404" s="9" t="s">
        <v>25</v>
      </c>
    </row>
    <row r="405" spans="1:3" x14ac:dyDescent="0.3">
      <c r="A405" s="8">
        <v>49194</v>
      </c>
      <c r="B405" s="9" t="s">
        <v>24</v>
      </c>
      <c r="C405" s="9" t="s">
        <v>26</v>
      </c>
    </row>
    <row r="406" spans="1:3" x14ac:dyDescent="0.3">
      <c r="A406" s="8">
        <v>49229</v>
      </c>
      <c r="B406" s="9" t="s">
        <v>24</v>
      </c>
      <c r="C406" s="9" t="s">
        <v>27</v>
      </c>
    </row>
    <row r="407" spans="1:3" x14ac:dyDescent="0.3">
      <c r="A407" s="8">
        <v>49250</v>
      </c>
      <c r="B407" s="9" t="s">
        <v>24</v>
      </c>
      <c r="C407" s="9" t="s">
        <v>28</v>
      </c>
    </row>
    <row r="408" spans="1:3" x14ac:dyDescent="0.3">
      <c r="A408" s="8">
        <v>49263</v>
      </c>
      <c r="B408" s="9" t="s">
        <v>32</v>
      </c>
      <c r="C408" s="9" t="s">
        <v>29</v>
      </c>
    </row>
    <row r="409" spans="1:3" x14ac:dyDescent="0.3">
      <c r="A409" s="8">
        <v>49303</v>
      </c>
      <c r="B409" s="9" t="s">
        <v>15</v>
      </c>
      <c r="C409" s="9" t="s">
        <v>30</v>
      </c>
    </row>
    <row r="410" spans="1:3" x14ac:dyDescent="0.3">
      <c r="A410" s="8">
        <v>49310</v>
      </c>
      <c r="B410" s="9" t="s">
        <v>15</v>
      </c>
      <c r="C410" s="9" t="s">
        <v>16</v>
      </c>
    </row>
    <row r="411" spans="1:3" x14ac:dyDescent="0.3">
      <c r="A411" s="8">
        <v>49345</v>
      </c>
      <c r="B411" s="9" t="s">
        <v>15</v>
      </c>
      <c r="C411" s="9" t="s">
        <v>17</v>
      </c>
    </row>
    <row r="412" spans="1:3" x14ac:dyDescent="0.3">
      <c r="A412" s="8">
        <v>49346</v>
      </c>
      <c r="B412" s="9" t="s">
        <v>18</v>
      </c>
      <c r="C412" s="9" t="s">
        <v>17</v>
      </c>
    </row>
    <row r="413" spans="1:3" x14ac:dyDescent="0.3">
      <c r="A413" s="8">
        <v>49391</v>
      </c>
      <c r="B413" s="9" t="s">
        <v>19</v>
      </c>
      <c r="C413" s="9" t="s">
        <v>20</v>
      </c>
    </row>
    <row r="414" spans="1:3" x14ac:dyDescent="0.3">
      <c r="A414" s="8">
        <v>49420</v>
      </c>
      <c r="B414" s="9" t="s">
        <v>21</v>
      </c>
      <c r="C414" s="9" t="s">
        <v>22</v>
      </c>
    </row>
    <row r="415" spans="1:3" x14ac:dyDescent="0.3">
      <c r="A415" s="8">
        <v>49430</v>
      </c>
      <c r="B415" s="9" t="s">
        <v>18</v>
      </c>
      <c r="C415" s="9" t="s">
        <v>23</v>
      </c>
    </row>
    <row r="416" spans="1:3" x14ac:dyDescent="0.3">
      <c r="A416" s="8">
        <v>49453</v>
      </c>
      <c r="B416" s="9" t="s">
        <v>24</v>
      </c>
      <c r="C416" s="9" t="s">
        <v>25</v>
      </c>
    </row>
    <row r="417" spans="1:3" x14ac:dyDescent="0.3">
      <c r="A417" s="8">
        <v>49559</v>
      </c>
      <c r="B417" s="9" t="s">
        <v>19</v>
      </c>
      <c r="C417" s="9" t="s">
        <v>26</v>
      </c>
    </row>
    <row r="418" spans="1:3" x14ac:dyDescent="0.3">
      <c r="A418" s="8">
        <v>49594</v>
      </c>
      <c r="B418" s="9" t="s">
        <v>19</v>
      </c>
      <c r="C418" s="9" t="s">
        <v>27</v>
      </c>
    </row>
    <row r="419" spans="1:3" x14ac:dyDescent="0.3">
      <c r="A419" s="8">
        <v>49615</v>
      </c>
      <c r="B419" s="9" t="s">
        <v>19</v>
      </c>
      <c r="C419" s="9" t="s">
        <v>28</v>
      </c>
    </row>
    <row r="420" spans="1:3" x14ac:dyDescent="0.3">
      <c r="A420" s="8">
        <v>49628</v>
      </c>
      <c r="B420" s="9" t="s">
        <v>24</v>
      </c>
      <c r="C420" s="9" t="s">
        <v>29</v>
      </c>
    </row>
    <row r="421" spans="1:3" x14ac:dyDescent="0.3">
      <c r="A421" s="8">
        <v>49668</v>
      </c>
      <c r="B421" s="9" t="s">
        <v>18</v>
      </c>
      <c r="C421" s="9" t="s">
        <v>30</v>
      </c>
    </row>
    <row r="422" spans="1:3" x14ac:dyDescent="0.3">
      <c r="A422" s="8">
        <v>49675</v>
      </c>
      <c r="B422" s="9" t="s">
        <v>18</v>
      </c>
      <c r="C422" s="9" t="s">
        <v>16</v>
      </c>
    </row>
    <row r="423" spans="1:3" x14ac:dyDescent="0.3">
      <c r="A423" s="8">
        <v>49730</v>
      </c>
      <c r="B423" s="9" t="s">
        <v>15</v>
      </c>
      <c r="C423" s="9" t="s">
        <v>17</v>
      </c>
    </row>
    <row r="424" spans="1:3" x14ac:dyDescent="0.3">
      <c r="A424" s="8">
        <v>49731</v>
      </c>
      <c r="B424" s="9" t="s">
        <v>18</v>
      </c>
      <c r="C424" s="9" t="s">
        <v>17</v>
      </c>
    </row>
    <row r="425" spans="1:3" x14ac:dyDescent="0.3">
      <c r="A425" s="8">
        <v>49776</v>
      </c>
      <c r="B425" s="9" t="s">
        <v>19</v>
      </c>
      <c r="C425" s="9" t="s">
        <v>20</v>
      </c>
    </row>
    <row r="426" spans="1:3" x14ac:dyDescent="0.3">
      <c r="A426" s="8">
        <v>49786</v>
      </c>
      <c r="B426" s="9" t="s">
        <v>15</v>
      </c>
      <c r="C426" s="9" t="s">
        <v>22</v>
      </c>
    </row>
    <row r="427" spans="1:3" x14ac:dyDescent="0.3">
      <c r="A427" s="8">
        <v>49796</v>
      </c>
      <c r="B427" s="9" t="s">
        <v>24</v>
      </c>
      <c r="C427" s="9" t="s">
        <v>23</v>
      </c>
    </row>
    <row r="428" spans="1:3" x14ac:dyDescent="0.3">
      <c r="A428" s="8">
        <v>49838</v>
      </c>
      <c r="B428" s="9" t="s">
        <v>24</v>
      </c>
      <c r="C428" s="9" t="s">
        <v>25</v>
      </c>
    </row>
    <row r="429" spans="1:3" x14ac:dyDescent="0.3">
      <c r="A429" s="8">
        <v>49925</v>
      </c>
      <c r="B429" s="9" t="s">
        <v>31</v>
      </c>
      <c r="C429" s="9" t="s">
        <v>26</v>
      </c>
    </row>
    <row r="430" spans="1:3" x14ac:dyDescent="0.3">
      <c r="A430" s="8">
        <v>49960</v>
      </c>
      <c r="B430" s="9" t="s">
        <v>31</v>
      </c>
      <c r="C430" s="9" t="s">
        <v>27</v>
      </c>
    </row>
    <row r="431" spans="1:3" x14ac:dyDescent="0.3">
      <c r="A431" s="8">
        <v>49981</v>
      </c>
      <c r="B431" s="9" t="s">
        <v>31</v>
      </c>
      <c r="C431" s="9" t="s">
        <v>28</v>
      </c>
    </row>
    <row r="432" spans="1:3" x14ac:dyDescent="0.3">
      <c r="A432" s="8">
        <v>49994</v>
      </c>
      <c r="B432" s="9" t="s">
        <v>21</v>
      </c>
      <c r="C432" s="9" t="s">
        <v>29</v>
      </c>
    </row>
    <row r="433" spans="1:3" x14ac:dyDescent="0.3">
      <c r="A433" s="8">
        <v>50034</v>
      </c>
      <c r="B433" s="9" t="s">
        <v>24</v>
      </c>
      <c r="C433" s="9" t="s">
        <v>30</v>
      </c>
    </row>
    <row r="434" spans="1:3" x14ac:dyDescent="0.3">
      <c r="A434" s="8">
        <v>50041</v>
      </c>
      <c r="B434" s="9" t="s">
        <v>24</v>
      </c>
      <c r="C434" s="9" t="s">
        <v>16</v>
      </c>
    </row>
    <row r="435" spans="1:3" x14ac:dyDescent="0.3">
      <c r="A435" s="8">
        <v>50087</v>
      </c>
      <c r="B435" s="9" t="s">
        <v>15</v>
      </c>
      <c r="C435" s="9" t="s">
        <v>17</v>
      </c>
    </row>
    <row r="436" spans="1:3" x14ac:dyDescent="0.3">
      <c r="A436" s="8">
        <v>50088</v>
      </c>
      <c r="B436" s="9" t="s">
        <v>18</v>
      </c>
      <c r="C436" s="9" t="s">
        <v>17</v>
      </c>
    </row>
    <row r="437" spans="1:3" x14ac:dyDescent="0.3">
      <c r="A437" s="8">
        <v>50133</v>
      </c>
      <c r="B437" s="9" t="s">
        <v>19</v>
      </c>
      <c r="C437" s="9" t="s">
        <v>20</v>
      </c>
    </row>
    <row r="438" spans="1:3" x14ac:dyDescent="0.3">
      <c r="A438" s="8">
        <v>50151</v>
      </c>
      <c r="B438" s="9" t="s">
        <v>18</v>
      </c>
      <c r="C438" s="9" t="s">
        <v>22</v>
      </c>
    </row>
    <row r="439" spans="1:3" x14ac:dyDescent="0.3">
      <c r="A439" s="8">
        <v>50161</v>
      </c>
      <c r="B439" s="9" t="s">
        <v>19</v>
      </c>
      <c r="C439" s="9" t="s">
        <v>23</v>
      </c>
    </row>
    <row r="440" spans="1:3" x14ac:dyDescent="0.3">
      <c r="A440" s="8">
        <v>50195</v>
      </c>
      <c r="B440" s="9" t="s">
        <v>24</v>
      </c>
      <c r="C440" s="9" t="s">
        <v>25</v>
      </c>
    </row>
    <row r="441" spans="1:3" x14ac:dyDescent="0.3">
      <c r="A441" s="8">
        <v>50290</v>
      </c>
      <c r="B441" s="9" t="s">
        <v>15</v>
      </c>
      <c r="C441" s="9" t="s">
        <v>26</v>
      </c>
    </row>
    <row r="442" spans="1:3" x14ac:dyDescent="0.3">
      <c r="A442" s="8">
        <v>50325</v>
      </c>
      <c r="B442" s="9" t="s">
        <v>15</v>
      </c>
      <c r="C442" s="9" t="s">
        <v>27</v>
      </c>
    </row>
    <row r="443" spans="1:3" x14ac:dyDescent="0.3">
      <c r="A443" s="8">
        <v>50346</v>
      </c>
      <c r="B443" s="9" t="s">
        <v>15</v>
      </c>
      <c r="C443" s="9" t="s">
        <v>28</v>
      </c>
    </row>
    <row r="444" spans="1:3" x14ac:dyDescent="0.3">
      <c r="A444" s="8">
        <v>50359</v>
      </c>
      <c r="B444" s="9" t="s">
        <v>31</v>
      </c>
      <c r="C444" s="9" t="s">
        <v>29</v>
      </c>
    </row>
    <row r="445" spans="1:3" x14ac:dyDescent="0.3">
      <c r="A445" s="8">
        <v>50399</v>
      </c>
      <c r="B445" s="9" t="s">
        <v>19</v>
      </c>
      <c r="C445" s="9" t="s">
        <v>30</v>
      </c>
    </row>
    <row r="446" spans="1:3" x14ac:dyDescent="0.3">
      <c r="A446" s="8">
        <v>50406</v>
      </c>
      <c r="B446" s="9" t="s">
        <v>19</v>
      </c>
      <c r="C446" s="9" t="s">
        <v>16</v>
      </c>
    </row>
    <row r="447" spans="1:3" x14ac:dyDescent="0.3">
      <c r="A447" s="8">
        <v>50472</v>
      </c>
      <c r="B447" s="9" t="s">
        <v>15</v>
      </c>
      <c r="C447" s="9" t="s">
        <v>17</v>
      </c>
    </row>
    <row r="448" spans="1:3" x14ac:dyDescent="0.3">
      <c r="A448" s="8">
        <v>50473</v>
      </c>
      <c r="B448" s="9" t="s">
        <v>18</v>
      </c>
      <c r="C448" s="9" t="s">
        <v>17</v>
      </c>
    </row>
    <row r="449" spans="1:3" x14ac:dyDescent="0.3">
      <c r="A449" s="8">
        <v>50516</v>
      </c>
      <c r="B449" s="9" t="s">
        <v>32</v>
      </c>
      <c r="C449" s="9" t="s">
        <v>22</v>
      </c>
    </row>
    <row r="450" spans="1:3" x14ac:dyDescent="0.3">
      <c r="A450" s="8">
        <v>50518</v>
      </c>
      <c r="B450" s="9" t="s">
        <v>19</v>
      </c>
      <c r="C450" s="9" t="s">
        <v>20</v>
      </c>
    </row>
    <row r="451" spans="1:3" x14ac:dyDescent="0.3">
      <c r="A451" s="8">
        <v>50526</v>
      </c>
      <c r="B451" s="9" t="s">
        <v>21</v>
      </c>
      <c r="C451" s="9" t="s">
        <v>23</v>
      </c>
    </row>
    <row r="452" spans="1:3" x14ac:dyDescent="0.3">
      <c r="A452" s="8">
        <v>50580</v>
      </c>
      <c r="B452" s="9" t="s">
        <v>24</v>
      </c>
      <c r="C452" s="9" t="s">
        <v>25</v>
      </c>
    </row>
    <row r="453" spans="1:3" x14ac:dyDescent="0.3">
      <c r="A453" s="8">
        <v>50655</v>
      </c>
      <c r="B453" s="9" t="s">
        <v>18</v>
      </c>
      <c r="C453" s="9" t="s">
        <v>26</v>
      </c>
    </row>
    <row r="454" spans="1:3" x14ac:dyDescent="0.3">
      <c r="A454" s="8">
        <v>50690</v>
      </c>
      <c r="B454" s="9" t="s">
        <v>18</v>
      </c>
      <c r="C454" s="9" t="s">
        <v>27</v>
      </c>
    </row>
    <row r="455" spans="1:3" x14ac:dyDescent="0.3">
      <c r="A455" s="8">
        <v>50711</v>
      </c>
      <c r="B455" s="9" t="s">
        <v>18</v>
      </c>
      <c r="C455" s="9" t="s">
        <v>28</v>
      </c>
    </row>
    <row r="456" spans="1:3" x14ac:dyDescent="0.3">
      <c r="A456" s="8">
        <v>50724</v>
      </c>
      <c r="B456" s="9" t="s">
        <v>15</v>
      </c>
      <c r="C456" s="9" t="s">
        <v>29</v>
      </c>
    </row>
    <row r="457" spans="1:3" x14ac:dyDescent="0.3">
      <c r="A457" s="8">
        <v>50764</v>
      </c>
      <c r="B457" s="9" t="s">
        <v>21</v>
      </c>
      <c r="C457" s="9" t="s">
        <v>30</v>
      </c>
    </row>
    <row r="458" spans="1:3" x14ac:dyDescent="0.3">
      <c r="A458" s="8">
        <v>50771</v>
      </c>
      <c r="B458" s="9" t="s">
        <v>21</v>
      </c>
      <c r="C458" s="9" t="s">
        <v>16</v>
      </c>
    </row>
    <row r="459" spans="1:3" x14ac:dyDescent="0.3">
      <c r="A459" s="8">
        <v>50822</v>
      </c>
      <c r="B459" s="9" t="s">
        <v>15</v>
      </c>
      <c r="C459" s="9" t="s">
        <v>17</v>
      </c>
    </row>
    <row r="460" spans="1:3" x14ac:dyDescent="0.3">
      <c r="A460" s="8">
        <v>50823</v>
      </c>
      <c r="B460" s="9" t="s">
        <v>18</v>
      </c>
      <c r="C460" s="9" t="s">
        <v>17</v>
      </c>
    </row>
    <row r="461" spans="1:3" x14ac:dyDescent="0.3">
      <c r="A461" s="8">
        <v>50868</v>
      </c>
      <c r="B461" s="9" t="s">
        <v>19</v>
      </c>
      <c r="C461" s="9" t="s">
        <v>20</v>
      </c>
    </row>
    <row r="462" spans="1:3" x14ac:dyDescent="0.3">
      <c r="A462" s="8">
        <v>50881</v>
      </c>
      <c r="B462" s="9" t="s">
        <v>24</v>
      </c>
      <c r="C462" s="9" t="s">
        <v>22</v>
      </c>
    </row>
    <row r="463" spans="1:3" x14ac:dyDescent="0.3">
      <c r="A463" s="8">
        <v>50891</v>
      </c>
      <c r="B463" s="9" t="s">
        <v>31</v>
      </c>
      <c r="C463" s="9" t="s">
        <v>23</v>
      </c>
    </row>
    <row r="464" spans="1:3" x14ac:dyDescent="0.3">
      <c r="A464" s="8">
        <v>50930</v>
      </c>
      <c r="B464" s="9" t="s">
        <v>24</v>
      </c>
      <c r="C464" s="9" t="s">
        <v>25</v>
      </c>
    </row>
    <row r="465" spans="1:3" x14ac:dyDescent="0.3">
      <c r="A465" s="8">
        <v>51020</v>
      </c>
      <c r="B465" s="9" t="s">
        <v>32</v>
      </c>
      <c r="C465" s="9" t="s">
        <v>26</v>
      </c>
    </row>
    <row r="466" spans="1:3" x14ac:dyDescent="0.3">
      <c r="A466" s="8">
        <v>51055</v>
      </c>
      <c r="B466" s="9" t="s">
        <v>32</v>
      </c>
      <c r="C466" s="9" t="s">
        <v>27</v>
      </c>
    </row>
    <row r="467" spans="1:3" x14ac:dyDescent="0.3">
      <c r="A467" s="8">
        <v>51076</v>
      </c>
      <c r="B467" s="9" t="s">
        <v>32</v>
      </c>
      <c r="C467" s="9" t="s">
        <v>28</v>
      </c>
    </row>
    <row r="468" spans="1:3" x14ac:dyDescent="0.3">
      <c r="A468" s="8">
        <v>51089</v>
      </c>
      <c r="B468" s="9" t="s">
        <v>18</v>
      </c>
      <c r="C468" s="9" t="s">
        <v>29</v>
      </c>
    </row>
    <row r="469" spans="1:3" x14ac:dyDescent="0.3">
      <c r="A469" s="8">
        <v>51129</v>
      </c>
      <c r="B469" s="9" t="s">
        <v>31</v>
      </c>
      <c r="C469" s="9" t="s">
        <v>30</v>
      </c>
    </row>
    <row r="470" spans="1:3" x14ac:dyDescent="0.3">
      <c r="A470" s="8">
        <v>51136</v>
      </c>
      <c r="B470" s="9" t="s">
        <v>31</v>
      </c>
      <c r="C470" s="9" t="s">
        <v>16</v>
      </c>
    </row>
    <row r="471" spans="1:3" x14ac:dyDescent="0.3">
      <c r="A471" s="8">
        <v>51179</v>
      </c>
      <c r="B471" s="9" t="s">
        <v>15</v>
      </c>
      <c r="C471" s="9" t="s">
        <v>17</v>
      </c>
    </row>
    <row r="472" spans="1:3" x14ac:dyDescent="0.3">
      <c r="A472" s="8">
        <v>51180</v>
      </c>
      <c r="B472" s="9" t="s">
        <v>18</v>
      </c>
      <c r="C472" s="9" t="s">
        <v>17</v>
      </c>
    </row>
    <row r="473" spans="1:3" x14ac:dyDescent="0.3">
      <c r="A473" s="8">
        <v>51225</v>
      </c>
      <c r="B473" s="9" t="s">
        <v>19</v>
      </c>
      <c r="C473" s="9" t="s">
        <v>20</v>
      </c>
    </row>
    <row r="474" spans="1:3" x14ac:dyDescent="0.3">
      <c r="A474" s="8">
        <v>51247</v>
      </c>
      <c r="B474" s="9" t="s">
        <v>21</v>
      </c>
      <c r="C474" s="9" t="s">
        <v>22</v>
      </c>
    </row>
    <row r="475" spans="1:3" x14ac:dyDescent="0.3">
      <c r="A475" s="8">
        <v>51257</v>
      </c>
      <c r="B475" s="9" t="s">
        <v>18</v>
      </c>
      <c r="C475" s="9" t="s">
        <v>23</v>
      </c>
    </row>
    <row r="476" spans="1:3" x14ac:dyDescent="0.3">
      <c r="A476" s="8">
        <v>51287</v>
      </c>
      <c r="B476" s="9" t="s">
        <v>24</v>
      </c>
      <c r="C476" s="9" t="s">
        <v>25</v>
      </c>
    </row>
    <row r="477" spans="1:3" x14ac:dyDescent="0.3">
      <c r="A477" s="8">
        <v>51386</v>
      </c>
      <c r="B477" s="9" t="s">
        <v>19</v>
      </c>
      <c r="C477" s="9" t="s">
        <v>26</v>
      </c>
    </row>
    <row r="478" spans="1:3" x14ac:dyDescent="0.3">
      <c r="A478" s="8">
        <v>51421</v>
      </c>
      <c r="B478" s="9" t="s">
        <v>19</v>
      </c>
      <c r="C478" s="9" t="s">
        <v>27</v>
      </c>
    </row>
    <row r="479" spans="1:3" x14ac:dyDescent="0.3">
      <c r="A479" s="8">
        <v>51442</v>
      </c>
      <c r="B479" s="9" t="s">
        <v>19</v>
      </c>
      <c r="C479" s="9" t="s">
        <v>28</v>
      </c>
    </row>
    <row r="480" spans="1:3" x14ac:dyDescent="0.3">
      <c r="A480" s="8">
        <v>51455</v>
      </c>
      <c r="B480" s="9" t="s">
        <v>24</v>
      </c>
      <c r="C480" s="9" t="s">
        <v>29</v>
      </c>
    </row>
    <row r="481" spans="1:3" x14ac:dyDescent="0.3">
      <c r="A481" s="8">
        <v>51495</v>
      </c>
      <c r="B481" s="9" t="s">
        <v>18</v>
      </c>
      <c r="C481" s="9" t="s">
        <v>30</v>
      </c>
    </row>
    <row r="482" spans="1:3" x14ac:dyDescent="0.3">
      <c r="A482" s="8">
        <v>51502</v>
      </c>
      <c r="B482" s="9" t="s">
        <v>18</v>
      </c>
      <c r="C482" s="9" t="s">
        <v>16</v>
      </c>
    </row>
    <row r="483" spans="1:3" x14ac:dyDescent="0.3">
      <c r="A483" s="8">
        <v>51564</v>
      </c>
      <c r="B483" s="9" t="s">
        <v>15</v>
      </c>
      <c r="C483" s="9" t="s">
        <v>17</v>
      </c>
    </row>
    <row r="484" spans="1:3" x14ac:dyDescent="0.3">
      <c r="A484" s="8">
        <v>51565</v>
      </c>
      <c r="B484" s="9" t="s">
        <v>18</v>
      </c>
      <c r="C484" s="9" t="s">
        <v>17</v>
      </c>
    </row>
    <row r="485" spans="1:3" x14ac:dyDescent="0.3">
      <c r="A485" s="8">
        <v>51610</v>
      </c>
      <c r="B485" s="9" t="s">
        <v>19</v>
      </c>
      <c r="C485" s="9" t="s">
        <v>20</v>
      </c>
    </row>
    <row r="486" spans="1:3" x14ac:dyDescent="0.3">
      <c r="A486" s="8">
        <v>51612</v>
      </c>
      <c r="B486" s="9" t="s">
        <v>31</v>
      </c>
      <c r="C486" s="9" t="s">
        <v>22</v>
      </c>
    </row>
    <row r="487" spans="1:3" x14ac:dyDescent="0.3">
      <c r="A487" s="8">
        <v>51622</v>
      </c>
      <c r="B487" s="9" t="s">
        <v>32</v>
      </c>
      <c r="C487" s="9" t="s">
        <v>23</v>
      </c>
    </row>
    <row r="488" spans="1:3" x14ac:dyDescent="0.3">
      <c r="A488" s="8">
        <v>51672</v>
      </c>
      <c r="B488" s="9" t="s">
        <v>24</v>
      </c>
      <c r="C488" s="9" t="s">
        <v>25</v>
      </c>
    </row>
    <row r="489" spans="1:3" x14ac:dyDescent="0.3">
      <c r="A489" s="8">
        <v>51751</v>
      </c>
      <c r="B489" s="9" t="s">
        <v>21</v>
      </c>
      <c r="C489" s="9" t="s">
        <v>26</v>
      </c>
    </row>
    <row r="490" spans="1:3" x14ac:dyDescent="0.3">
      <c r="A490" s="8">
        <v>51786</v>
      </c>
      <c r="B490" s="9" t="s">
        <v>21</v>
      </c>
      <c r="C490" s="9" t="s">
        <v>27</v>
      </c>
    </row>
    <row r="491" spans="1:3" x14ac:dyDescent="0.3">
      <c r="A491" s="8">
        <v>51807</v>
      </c>
      <c r="B491" s="9" t="s">
        <v>21</v>
      </c>
      <c r="C491" s="9" t="s">
        <v>28</v>
      </c>
    </row>
    <row r="492" spans="1:3" x14ac:dyDescent="0.3">
      <c r="A492" s="8">
        <v>51820</v>
      </c>
      <c r="B492" s="9" t="s">
        <v>19</v>
      </c>
      <c r="C492" s="9" t="s">
        <v>29</v>
      </c>
    </row>
    <row r="493" spans="1:3" x14ac:dyDescent="0.3">
      <c r="A493" s="8">
        <v>51860</v>
      </c>
      <c r="B493" s="9" t="s">
        <v>32</v>
      </c>
      <c r="C493" s="9" t="s">
        <v>30</v>
      </c>
    </row>
    <row r="494" spans="1:3" x14ac:dyDescent="0.3">
      <c r="A494" s="8">
        <v>51867</v>
      </c>
      <c r="B494" s="9" t="s">
        <v>32</v>
      </c>
      <c r="C494" s="9" t="s">
        <v>16</v>
      </c>
    </row>
    <row r="495" spans="1:3" x14ac:dyDescent="0.3">
      <c r="A495" s="8">
        <v>51914</v>
      </c>
      <c r="B495" s="9" t="s">
        <v>15</v>
      </c>
      <c r="C495" s="9" t="s">
        <v>17</v>
      </c>
    </row>
    <row r="496" spans="1:3" x14ac:dyDescent="0.3">
      <c r="A496" s="8">
        <v>51915</v>
      </c>
      <c r="B496" s="9" t="s">
        <v>18</v>
      </c>
      <c r="C496" s="9" t="s">
        <v>17</v>
      </c>
    </row>
    <row r="497" spans="1:3" x14ac:dyDescent="0.3">
      <c r="A497" s="8">
        <v>51960</v>
      </c>
      <c r="B497" s="9" t="s">
        <v>19</v>
      </c>
      <c r="C497" s="9" t="s">
        <v>20</v>
      </c>
    </row>
    <row r="498" spans="1:3" x14ac:dyDescent="0.3">
      <c r="A498" s="8">
        <v>51977</v>
      </c>
      <c r="B498" s="9" t="s">
        <v>15</v>
      </c>
      <c r="C498" s="9" t="s">
        <v>22</v>
      </c>
    </row>
    <row r="499" spans="1:3" x14ac:dyDescent="0.3">
      <c r="A499" s="8">
        <v>51987</v>
      </c>
      <c r="B499" s="9" t="s">
        <v>24</v>
      </c>
      <c r="C499" s="9" t="s">
        <v>23</v>
      </c>
    </row>
    <row r="500" spans="1:3" x14ac:dyDescent="0.3">
      <c r="A500" s="8">
        <v>52022</v>
      </c>
      <c r="B500" s="9" t="s">
        <v>24</v>
      </c>
      <c r="C500" s="9" t="s">
        <v>25</v>
      </c>
    </row>
    <row r="501" spans="1:3" x14ac:dyDescent="0.3">
      <c r="A501" s="8">
        <v>52116</v>
      </c>
      <c r="B501" s="9" t="s">
        <v>31</v>
      </c>
      <c r="C501" s="9" t="s">
        <v>26</v>
      </c>
    </row>
    <row r="502" spans="1:3" x14ac:dyDescent="0.3">
      <c r="A502" s="8">
        <v>52151</v>
      </c>
      <c r="B502" s="9" t="s">
        <v>31</v>
      </c>
      <c r="C502" s="9" t="s">
        <v>27</v>
      </c>
    </row>
    <row r="503" spans="1:3" x14ac:dyDescent="0.3">
      <c r="A503" s="8">
        <v>52172</v>
      </c>
      <c r="B503" s="9" t="s">
        <v>31</v>
      </c>
      <c r="C503" s="9" t="s">
        <v>28</v>
      </c>
    </row>
    <row r="504" spans="1:3" x14ac:dyDescent="0.3">
      <c r="A504" s="8">
        <v>52185</v>
      </c>
      <c r="B504" s="9" t="s">
        <v>21</v>
      </c>
      <c r="C504" s="9" t="s">
        <v>29</v>
      </c>
    </row>
    <row r="505" spans="1:3" x14ac:dyDescent="0.3">
      <c r="A505" s="8">
        <v>52225</v>
      </c>
      <c r="B505" s="9" t="s">
        <v>24</v>
      </c>
      <c r="C505" s="9" t="s">
        <v>30</v>
      </c>
    </row>
    <row r="506" spans="1:3" x14ac:dyDescent="0.3">
      <c r="A506" s="8">
        <v>52232</v>
      </c>
      <c r="B506" s="9" t="s">
        <v>24</v>
      </c>
      <c r="C506" s="9" t="s">
        <v>16</v>
      </c>
    </row>
    <row r="507" spans="1:3" x14ac:dyDescent="0.3">
      <c r="A507" s="8">
        <v>52271</v>
      </c>
      <c r="B507" s="9" t="s">
        <v>15</v>
      </c>
      <c r="C507" s="9" t="s">
        <v>17</v>
      </c>
    </row>
    <row r="508" spans="1:3" x14ac:dyDescent="0.3">
      <c r="A508" s="8">
        <v>52272</v>
      </c>
      <c r="B508" s="9" t="s">
        <v>18</v>
      </c>
      <c r="C508" s="9" t="s">
        <v>17</v>
      </c>
    </row>
    <row r="509" spans="1:3" x14ac:dyDescent="0.3">
      <c r="A509" s="8">
        <v>52317</v>
      </c>
      <c r="B509" s="9" t="s">
        <v>19</v>
      </c>
      <c r="C509" s="9" t="s">
        <v>20</v>
      </c>
    </row>
    <row r="510" spans="1:3" x14ac:dyDescent="0.3">
      <c r="A510" s="8">
        <v>52342</v>
      </c>
      <c r="B510" s="9" t="s">
        <v>18</v>
      </c>
      <c r="C510" s="9" t="s">
        <v>22</v>
      </c>
    </row>
    <row r="511" spans="1:3" x14ac:dyDescent="0.3">
      <c r="A511" s="8">
        <v>52352</v>
      </c>
      <c r="B511" s="9" t="s">
        <v>19</v>
      </c>
      <c r="C511" s="9" t="s">
        <v>23</v>
      </c>
    </row>
    <row r="512" spans="1:3" x14ac:dyDescent="0.3">
      <c r="A512" s="8">
        <v>52379</v>
      </c>
      <c r="B512" s="9" t="s">
        <v>24</v>
      </c>
      <c r="C512" s="9" t="s">
        <v>25</v>
      </c>
    </row>
    <row r="513" spans="1:3" x14ac:dyDescent="0.3">
      <c r="A513" s="8">
        <v>52481</v>
      </c>
      <c r="B513" s="9" t="s">
        <v>15</v>
      </c>
      <c r="C513" s="9" t="s">
        <v>26</v>
      </c>
    </row>
    <row r="514" spans="1:3" x14ac:dyDescent="0.3">
      <c r="A514" s="8">
        <v>52516</v>
      </c>
      <c r="B514" s="9" t="s">
        <v>15</v>
      </c>
      <c r="C514" s="9" t="s">
        <v>27</v>
      </c>
    </row>
    <row r="515" spans="1:3" x14ac:dyDescent="0.3">
      <c r="A515" s="8">
        <v>52537</v>
      </c>
      <c r="B515" s="9" t="s">
        <v>15</v>
      </c>
      <c r="C515" s="9" t="s">
        <v>28</v>
      </c>
    </row>
    <row r="516" spans="1:3" x14ac:dyDescent="0.3">
      <c r="A516" s="8">
        <v>52550</v>
      </c>
      <c r="B516" s="9" t="s">
        <v>31</v>
      </c>
      <c r="C516" s="9" t="s">
        <v>29</v>
      </c>
    </row>
    <row r="517" spans="1:3" x14ac:dyDescent="0.3">
      <c r="A517" s="8">
        <v>52590</v>
      </c>
      <c r="B517" s="9" t="s">
        <v>19</v>
      </c>
      <c r="C517" s="9" t="s">
        <v>30</v>
      </c>
    </row>
    <row r="518" spans="1:3" x14ac:dyDescent="0.3">
      <c r="A518" s="8">
        <v>52597</v>
      </c>
      <c r="B518" s="9" t="s">
        <v>19</v>
      </c>
      <c r="C518" s="9" t="s">
        <v>16</v>
      </c>
    </row>
    <row r="519" spans="1:3" x14ac:dyDescent="0.3">
      <c r="A519" s="8">
        <v>52656</v>
      </c>
      <c r="B519" s="9" t="s">
        <v>15</v>
      </c>
      <c r="C519" s="9" t="s">
        <v>17</v>
      </c>
    </row>
    <row r="520" spans="1:3" x14ac:dyDescent="0.3">
      <c r="A520" s="8">
        <v>52657</v>
      </c>
      <c r="B520" s="9" t="s">
        <v>18</v>
      </c>
      <c r="C520" s="9" t="s">
        <v>17</v>
      </c>
    </row>
    <row r="521" spans="1:3" x14ac:dyDescent="0.3">
      <c r="A521" s="8">
        <v>52702</v>
      </c>
      <c r="B521" s="9" t="s">
        <v>19</v>
      </c>
      <c r="C521" s="9" t="s">
        <v>20</v>
      </c>
    </row>
    <row r="522" spans="1:3" x14ac:dyDescent="0.3">
      <c r="A522" s="8">
        <v>52708</v>
      </c>
      <c r="B522" s="9" t="s">
        <v>24</v>
      </c>
      <c r="C522" s="9" t="s">
        <v>22</v>
      </c>
    </row>
    <row r="523" spans="1:3" x14ac:dyDescent="0.3">
      <c r="A523" s="8">
        <v>52718</v>
      </c>
      <c r="B523" s="9" t="s">
        <v>31</v>
      </c>
      <c r="C523" s="9" t="s">
        <v>23</v>
      </c>
    </row>
    <row r="524" spans="1:3" x14ac:dyDescent="0.3">
      <c r="A524" s="8">
        <v>52764</v>
      </c>
      <c r="B524" s="9" t="s">
        <v>24</v>
      </c>
      <c r="C524" s="9" t="s">
        <v>25</v>
      </c>
    </row>
    <row r="525" spans="1:3" x14ac:dyDescent="0.3">
      <c r="A525" s="8">
        <v>52847</v>
      </c>
      <c r="B525" s="9" t="s">
        <v>32</v>
      </c>
      <c r="C525" s="9" t="s">
        <v>26</v>
      </c>
    </row>
    <row r="526" spans="1:3" x14ac:dyDescent="0.3">
      <c r="A526" s="8">
        <v>52882</v>
      </c>
      <c r="B526" s="9" t="s">
        <v>32</v>
      </c>
      <c r="C526" s="9" t="s">
        <v>27</v>
      </c>
    </row>
    <row r="527" spans="1:3" x14ac:dyDescent="0.3">
      <c r="A527" s="8">
        <v>52903</v>
      </c>
      <c r="B527" s="9" t="s">
        <v>32</v>
      </c>
      <c r="C527" s="9" t="s">
        <v>28</v>
      </c>
    </row>
    <row r="528" spans="1:3" x14ac:dyDescent="0.3">
      <c r="A528" s="8">
        <v>52916</v>
      </c>
      <c r="B528" s="9" t="s">
        <v>18</v>
      </c>
      <c r="C528" s="9" t="s">
        <v>29</v>
      </c>
    </row>
    <row r="529" spans="1:3" x14ac:dyDescent="0.3">
      <c r="A529" s="8">
        <v>52956</v>
      </c>
      <c r="B529" s="9" t="s">
        <v>31</v>
      </c>
      <c r="C529" s="9" t="s">
        <v>30</v>
      </c>
    </row>
    <row r="530" spans="1:3" x14ac:dyDescent="0.3">
      <c r="A530" s="8">
        <v>52963</v>
      </c>
      <c r="B530" s="9" t="s">
        <v>31</v>
      </c>
      <c r="C530" s="9" t="s">
        <v>16</v>
      </c>
    </row>
    <row r="531" spans="1:3" x14ac:dyDescent="0.3">
      <c r="A531" s="8">
        <v>53013</v>
      </c>
      <c r="B531" s="9" t="s">
        <v>15</v>
      </c>
      <c r="C531" s="9" t="s">
        <v>17</v>
      </c>
    </row>
    <row r="532" spans="1:3" x14ac:dyDescent="0.3">
      <c r="A532" s="8">
        <v>53014</v>
      </c>
      <c r="B532" s="9" t="s">
        <v>18</v>
      </c>
      <c r="C532" s="9" t="s">
        <v>17</v>
      </c>
    </row>
    <row r="533" spans="1:3" x14ac:dyDescent="0.3">
      <c r="A533" s="8">
        <v>53059</v>
      </c>
      <c r="B533" s="9" t="s">
        <v>19</v>
      </c>
      <c r="C533" s="9" t="s">
        <v>20</v>
      </c>
    </row>
    <row r="534" spans="1:3" x14ac:dyDescent="0.3">
      <c r="A534" s="8">
        <v>53073</v>
      </c>
      <c r="B534" s="9" t="s">
        <v>19</v>
      </c>
      <c r="C534" s="9" t="s">
        <v>22</v>
      </c>
    </row>
    <row r="535" spans="1:3" x14ac:dyDescent="0.3">
      <c r="A535" s="8">
        <v>53083</v>
      </c>
      <c r="B535" s="9" t="s">
        <v>15</v>
      </c>
      <c r="C535" s="9" t="s">
        <v>23</v>
      </c>
    </row>
    <row r="536" spans="1:3" x14ac:dyDescent="0.3">
      <c r="A536" s="8">
        <v>53121</v>
      </c>
      <c r="B536" s="9" t="s">
        <v>24</v>
      </c>
      <c r="C536" s="9" t="s">
        <v>25</v>
      </c>
    </row>
    <row r="537" spans="1:3" x14ac:dyDescent="0.3">
      <c r="A537" s="8">
        <v>53212</v>
      </c>
      <c r="B537" s="9" t="s">
        <v>24</v>
      </c>
      <c r="C537" s="9" t="s">
        <v>26</v>
      </c>
    </row>
    <row r="538" spans="1:3" x14ac:dyDescent="0.3">
      <c r="A538" s="8">
        <v>53247</v>
      </c>
      <c r="B538" s="9" t="s">
        <v>24</v>
      </c>
      <c r="C538" s="9" t="s">
        <v>27</v>
      </c>
    </row>
    <row r="539" spans="1:3" x14ac:dyDescent="0.3">
      <c r="A539" s="8">
        <v>53268</v>
      </c>
      <c r="B539" s="9" t="s">
        <v>24</v>
      </c>
      <c r="C539" s="9" t="s">
        <v>28</v>
      </c>
    </row>
    <row r="540" spans="1:3" x14ac:dyDescent="0.3">
      <c r="A540" s="8">
        <v>53281</v>
      </c>
      <c r="B540" s="9" t="s">
        <v>32</v>
      </c>
      <c r="C540" s="9" t="s">
        <v>29</v>
      </c>
    </row>
    <row r="541" spans="1:3" x14ac:dyDescent="0.3">
      <c r="A541" s="8">
        <v>53321</v>
      </c>
      <c r="B541" s="9" t="s">
        <v>15</v>
      </c>
      <c r="C541" s="9" t="s">
        <v>30</v>
      </c>
    </row>
    <row r="542" spans="1:3" x14ac:dyDescent="0.3">
      <c r="A542" s="8">
        <v>53328</v>
      </c>
      <c r="B542" s="9" t="s">
        <v>15</v>
      </c>
      <c r="C542" s="9" t="s">
        <v>16</v>
      </c>
    </row>
    <row r="543" spans="1:3" x14ac:dyDescent="0.3">
      <c r="A543" s="8">
        <v>53363</v>
      </c>
      <c r="B543" s="9" t="s">
        <v>15</v>
      </c>
      <c r="C543" s="9" t="s">
        <v>17</v>
      </c>
    </row>
    <row r="544" spans="1:3" x14ac:dyDescent="0.3">
      <c r="A544" s="8">
        <v>53364</v>
      </c>
      <c r="B544" s="9" t="s">
        <v>18</v>
      </c>
      <c r="C544" s="9" t="s">
        <v>17</v>
      </c>
    </row>
    <row r="545" spans="1:3" x14ac:dyDescent="0.3">
      <c r="A545" s="8">
        <v>53409</v>
      </c>
      <c r="B545" s="9" t="s">
        <v>19</v>
      </c>
      <c r="C545" s="9" t="s">
        <v>20</v>
      </c>
    </row>
    <row r="546" spans="1:3" x14ac:dyDescent="0.3">
      <c r="A546" s="8">
        <v>53438</v>
      </c>
      <c r="B546" s="9" t="s">
        <v>21</v>
      </c>
      <c r="C546" s="9" t="s">
        <v>22</v>
      </c>
    </row>
    <row r="547" spans="1:3" x14ac:dyDescent="0.3">
      <c r="A547" s="8">
        <v>53448</v>
      </c>
      <c r="B547" s="9" t="s">
        <v>18</v>
      </c>
      <c r="C547" s="9" t="s">
        <v>23</v>
      </c>
    </row>
    <row r="548" spans="1:3" x14ac:dyDescent="0.3">
      <c r="A548" s="8">
        <v>53471</v>
      </c>
      <c r="B548" s="9" t="s">
        <v>24</v>
      </c>
      <c r="C548" s="9" t="s">
        <v>25</v>
      </c>
    </row>
    <row r="549" spans="1:3" x14ac:dyDescent="0.3">
      <c r="A549" s="8">
        <v>53577</v>
      </c>
      <c r="B549" s="9" t="s">
        <v>19</v>
      </c>
      <c r="C549" s="9" t="s">
        <v>26</v>
      </c>
    </row>
    <row r="550" spans="1:3" x14ac:dyDescent="0.3">
      <c r="A550" s="8">
        <v>53612</v>
      </c>
      <c r="B550" s="9" t="s">
        <v>19</v>
      </c>
      <c r="C550" s="9" t="s">
        <v>27</v>
      </c>
    </row>
    <row r="551" spans="1:3" x14ac:dyDescent="0.3">
      <c r="A551" s="8">
        <v>53633</v>
      </c>
      <c r="B551" s="9" t="s">
        <v>19</v>
      </c>
      <c r="C551" s="9" t="s">
        <v>28</v>
      </c>
    </row>
    <row r="552" spans="1:3" x14ac:dyDescent="0.3">
      <c r="A552" s="8">
        <v>53646</v>
      </c>
      <c r="B552" s="9" t="s">
        <v>24</v>
      </c>
      <c r="C552" s="9" t="s">
        <v>29</v>
      </c>
    </row>
    <row r="553" spans="1:3" x14ac:dyDescent="0.3">
      <c r="A553" s="8">
        <v>53686</v>
      </c>
      <c r="B553" s="9" t="s">
        <v>18</v>
      </c>
      <c r="C553" s="9" t="s">
        <v>30</v>
      </c>
    </row>
    <row r="554" spans="1:3" x14ac:dyDescent="0.3">
      <c r="A554" s="8">
        <v>53693</v>
      </c>
      <c r="B554" s="9" t="s">
        <v>18</v>
      </c>
      <c r="C554" s="9" t="s">
        <v>16</v>
      </c>
    </row>
    <row r="555" spans="1:3" x14ac:dyDescent="0.3">
      <c r="A555" s="8">
        <v>53748</v>
      </c>
      <c r="B555" s="9" t="s">
        <v>15</v>
      </c>
      <c r="C555" s="9" t="s">
        <v>17</v>
      </c>
    </row>
    <row r="556" spans="1:3" x14ac:dyDescent="0.3">
      <c r="A556" s="8">
        <v>53749</v>
      </c>
      <c r="B556" s="9" t="s">
        <v>18</v>
      </c>
      <c r="C556" s="9" t="s">
        <v>17</v>
      </c>
    </row>
    <row r="557" spans="1:3" x14ac:dyDescent="0.3">
      <c r="A557" s="8">
        <v>53794</v>
      </c>
      <c r="B557" s="9" t="s">
        <v>19</v>
      </c>
      <c r="C557" s="9" t="s">
        <v>20</v>
      </c>
    </row>
    <row r="558" spans="1:3" x14ac:dyDescent="0.3">
      <c r="A558" s="8">
        <v>53803</v>
      </c>
      <c r="B558" s="9" t="s">
        <v>18</v>
      </c>
      <c r="C558" s="9" t="s">
        <v>22</v>
      </c>
    </row>
    <row r="559" spans="1:3" x14ac:dyDescent="0.3">
      <c r="A559" s="8">
        <v>53813</v>
      </c>
      <c r="B559" s="9" t="s">
        <v>32</v>
      </c>
      <c r="C559" s="9" t="s">
        <v>23</v>
      </c>
    </row>
    <row r="560" spans="1:3" x14ac:dyDescent="0.3">
      <c r="A560" s="8">
        <v>53856</v>
      </c>
      <c r="B560" s="9" t="s">
        <v>24</v>
      </c>
      <c r="C560" s="9" t="s">
        <v>25</v>
      </c>
    </row>
    <row r="561" spans="1:3" x14ac:dyDescent="0.3">
      <c r="A561" s="8">
        <v>53942</v>
      </c>
      <c r="B561" s="9" t="s">
        <v>21</v>
      </c>
      <c r="C561" s="9" t="s">
        <v>26</v>
      </c>
    </row>
    <row r="562" spans="1:3" x14ac:dyDescent="0.3">
      <c r="A562" s="8">
        <v>53977</v>
      </c>
      <c r="B562" s="9" t="s">
        <v>21</v>
      </c>
      <c r="C562" s="9" t="s">
        <v>27</v>
      </c>
    </row>
    <row r="563" spans="1:3" x14ac:dyDescent="0.3">
      <c r="A563" s="8">
        <v>53998</v>
      </c>
      <c r="B563" s="9" t="s">
        <v>21</v>
      </c>
      <c r="C563" s="9" t="s">
        <v>28</v>
      </c>
    </row>
    <row r="564" spans="1:3" x14ac:dyDescent="0.3">
      <c r="A564" s="8">
        <v>54011</v>
      </c>
      <c r="B564" s="9" t="s">
        <v>19</v>
      </c>
      <c r="C564" s="9" t="s">
        <v>29</v>
      </c>
    </row>
    <row r="565" spans="1:3" x14ac:dyDescent="0.3">
      <c r="A565" s="8">
        <v>54051</v>
      </c>
      <c r="B565" s="9" t="s">
        <v>32</v>
      </c>
      <c r="C565" s="9" t="s">
        <v>30</v>
      </c>
    </row>
    <row r="566" spans="1:3" x14ac:dyDescent="0.3">
      <c r="A566" s="8">
        <v>54058</v>
      </c>
      <c r="B566" s="9" t="s">
        <v>32</v>
      </c>
      <c r="C566" s="9" t="s">
        <v>16</v>
      </c>
    </row>
    <row r="567" spans="1:3" x14ac:dyDescent="0.3">
      <c r="A567" s="8">
        <v>54105</v>
      </c>
      <c r="B567" s="9" t="s">
        <v>15</v>
      </c>
      <c r="C567" s="9" t="s">
        <v>17</v>
      </c>
    </row>
    <row r="568" spans="1:3" x14ac:dyDescent="0.3">
      <c r="A568" s="8">
        <v>54106</v>
      </c>
      <c r="B568" s="9" t="s">
        <v>18</v>
      </c>
      <c r="C568" s="9" t="s">
        <v>17</v>
      </c>
    </row>
    <row r="569" spans="1:3" x14ac:dyDescent="0.3">
      <c r="A569" s="8">
        <v>54151</v>
      </c>
      <c r="B569" s="9" t="s">
        <v>19</v>
      </c>
      <c r="C569" s="9" t="s">
        <v>20</v>
      </c>
    </row>
    <row r="570" spans="1:3" x14ac:dyDescent="0.3">
      <c r="A570" s="8">
        <v>54169</v>
      </c>
      <c r="B570" s="9" t="s">
        <v>18</v>
      </c>
      <c r="C570" s="9" t="s">
        <v>22</v>
      </c>
    </row>
    <row r="571" spans="1:3" x14ac:dyDescent="0.3">
      <c r="A571" s="8">
        <v>54179</v>
      </c>
      <c r="B571" s="9" t="s">
        <v>19</v>
      </c>
      <c r="C571" s="9" t="s">
        <v>23</v>
      </c>
    </row>
    <row r="572" spans="1:3" x14ac:dyDescent="0.3">
      <c r="A572" s="8">
        <v>54213</v>
      </c>
      <c r="B572" s="9" t="s">
        <v>24</v>
      </c>
      <c r="C572" s="9" t="s">
        <v>25</v>
      </c>
    </row>
    <row r="573" spans="1:3" x14ac:dyDescent="0.3">
      <c r="A573" s="8">
        <v>54308</v>
      </c>
      <c r="B573" s="9" t="s">
        <v>15</v>
      </c>
      <c r="C573" s="9" t="s">
        <v>26</v>
      </c>
    </row>
    <row r="574" spans="1:3" x14ac:dyDescent="0.3">
      <c r="A574" s="8">
        <v>54343</v>
      </c>
      <c r="B574" s="9" t="s">
        <v>15</v>
      </c>
      <c r="C574" s="9" t="s">
        <v>27</v>
      </c>
    </row>
    <row r="575" spans="1:3" x14ac:dyDescent="0.3">
      <c r="A575" s="8">
        <v>54364</v>
      </c>
      <c r="B575" s="9" t="s">
        <v>15</v>
      </c>
      <c r="C575" s="9" t="s">
        <v>28</v>
      </c>
    </row>
    <row r="576" spans="1:3" x14ac:dyDescent="0.3">
      <c r="A576" s="8">
        <v>54377</v>
      </c>
      <c r="B576" s="9" t="s">
        <v>31</v>
      </c>
      <c r="C576" s="9" t="s">
        <v>29</v>
      </c>
    </row>
    <row r="577" spans="1:3" x14ac:dyDescent="0.3">
      <c r="A577" s="8">
        <v>54417</v>
      </c>
      <c r="B577" s="9" t="s">
        <v>19</v>
      </c>
      <c r="C577" s="9" t="s">
        <v>30</v>
      </c>
    </row>
    <row r="578" spans="1:3" x14ac:dyDescent="0.3">
      <c r="A578" s="8">
        <v>54424</v>
      </c>
      <c r="B578" s="9" t="s">
        <v>19</v>
      </c>
      <c r="C578" s="9" t="s">
        <v>16</v>
      </c>
    </row>
    <row r="579" spans="1:3" x14ac:dyDescent="0.3">
      <c r="A579" s="8">
        <v>54483</v>
      </c>
      <c r="B579" s="9" t="s">
        <v>15</v>
      </c>
      <c r="C579" s="9" t="s">
        <v>17</v>
      </c>
    </row>
    <row r="580" spans="1:3" x14ac:dyDescent="0.3">
      <c r="A580" s="8">
        <v>54484</v>
      </c>
      <c r="B580" s="9" t="s">
        <v>18</v>
      </c>
      <c r="C580" s="9" t="s">
        <v>17</v>
      </c>
    </row>
    <row r="581" spans="1:3" x14ac:dyDescent="0.3">
      <c r="A581" s="8">
        <v>54529</v>
      </c>
      <c r="B581" s="9" t="s">
        <v>19</v>
      </c>
      <c r="C581" s="9" t="s">
        <v>20</v>
      </c>
    </row>
    <row r="582" spans="1:3" x14ac:dyDescent="0.3">
      <c r="A582" s="8">
        <v>54534</v>
      </c>
      <c r="B582" s="9" t="s">
        <v>32</v>
      </c>
      <c r="C582" s="9" t="s">
        <v>22</v>
      </c>
    </row>
    <row r="583" spans="1:3" x14ac:dyDescent="0.3">
      <c r="A583" s="8">
        <v>54544</v>
      </c>
      <c r="B583" s="9" t="s">
        <v>21</v>
      </c>
      <c r="C583" s="9" t="s">
        <v>23</v>
      </c>
    </row>
    <row r="584" spans="1:3" x14ac:dyDescent="0.3">
      <c r="A584" s="8">
        <v>54591</v>
      </c>
      <c r="B584" s="9" t="s">
        <v>24</v>
      </c>
      <c r="C584" s="9" t="s">
        <v>25</v>
      </c>
    </row>
    <row r="585" spans="1:3" x14ac:dyDescent="0.3">
      <c r="A585" s="8">
        <v>54673</v>
      </c>
      <c r="B585" s="9" t="s">
        <v>18</v>
      </c>
      <c r="C585" s="9" t="s">
        <v>26</v>
      </c>
    </row>
    <row r="586" spans="1:3" x14ac:dyDescent="0.3">
      <c r="A586" s="8">
        <v>54708</v>
      </c>
      <c r="B586" s="9" t="s">
        <v>18</v>
      </c>
      <c r="C586" s="9" t="s">
        <v>27</v>
      </c>
    </row>
    <row r="587" spans="1:3" x14ac:dyDescent="0.3">
      <c r="A587" s="8">
        <v>54729</v>
      </c>
      <c r="B587" s="9" t="s">
        <v>18</v>
      </c>
      <c r="C587" s="9" t="s">
        <v>28</v>
      </c>
    </row>
    <row r="588" spans="1:3" x14ac:dyDescent="0.3">
      <c r="A588" s="8">
        <v>54742</v>
      </c>
      <c r="B588" s="9" t="s">
        <v>15</v>
      </c>
      <c r="C588" s="9" t="s">
        <v>29</v>
      </c>
    </row>
    <row r="589" spans="1:3" x14ac:dyDescent="0.3">
      <c r="A589" s="8">
        <v>54782</v>
      </c>
      <c r="B589" s="9" t="s">
        <v>21</v>
      </c>
      <c r="C589" s="9" t="s">
        <v>30</v>
      </c>
    </row>
    <row r="590" spans="1:3" x14ac:dyDescent="0.3">
      <c r="A590" s="8">
        <v>54789</v>
      </c>
      <c r="B590" s="9" t="s">
        <v>21</v>
      </c>
      <c r="C590" s="9" t="s">
        <v>16</v>
      </c>
    </row>
    <row r="591" spans="1:3" x14ac:dyDescent="0.3">
      <c r="A591" s="8">
        <v>54840</v>
      </c>
      <c r="B591" s="9" t="s">
        <v>15</v>
      </c>
      <c r="C591" s="9" t="s">
        <v>17</v>
      </c>
    </row>
    <row r="592" spans="1:3" x14ac:dyDescent="0.3">
      <c r="A592" s="8">
        <v>54841</v>
      </c>
      <c r="B592" s="9" t="s">
        <v>18</v>
      </c>
      <c r="C592" s="9" t="s">
        <v>17</v>
      </c>
    </row>
    <row r="593" spans="1:3" x14ac:dyDescent="0.3">
      <c r="A593" s="8">
        <v>54886</v>
      </c>
      <c r="B593" s="9" t="s">
        <v>19</v>
      </c>
      <c r="C593" s="9" t="s">
        <v>20</v>
      </c>
    </row>
    <row r="594" spans="1:3" x14ac:dyDescent="0.3">
      <c r="A594" s="8">
        <v>54899</v>
      </c>
      <c r="B594" s="9" t="s">
        <v>24</v>
      </c>
      <c r="C594" s="9" t="s">
        <v>22</v>
      </c>
    </row>
    <row r="595" spans="1:3" x14ac:dyDescent="0.3">
      <c r="A595" s="8">
        <v>54909</v>
      </c>
      <c r="B595" s="9" t="s">
        <v>31</v>
      </c>
      <c r="C595" s="9" t="s">
        <v>23</v>
      </c>
    </row>
    <row r="596" spans="1:3" x14ac:dyDescent="0.3">
      <c r="A596" s="8">
        <v>54948</v>
      </c>
      <c r="B596" s="9" t="s">
        <v>24</v>
      </c>
      <c r="C596" s="9" t="s">
        <v>25</v>
      </c>
    </row>
    <row r="597" spans="1:3" x14ac:dyDescent="0.3">
      <c r="A597" s="8">
        <v>55038</v>
      </c>
      <c r="B597" s="9" t="s">
        <v>32</v>
      </c>
      <c r="C597" s="9" t="s">
        <v>26</v>
      </c>
    </row>
    <row r="598" spans="1:3" x14ac:dyDescent="0.3">
      <c r="A598" s="8">
        <v>55073</v>
      </c>
      <c r="B598" s="9" t="s">
        <v>32</v>
      </c>
      <c r="C598" s="9" t="s">
        <v>27</v>
      </c>
    </row>
    <row r="599" spans="1:3" x14ac:dyDescent="0.3">
      <c r="A599" s="8">
        <v>55094</v>
      </c>
      <c r="B599" s="9" t="s">
        <v>32</v>
      </c>
      <c r="C599" s="9" t="s">
        <v>28</v>
      </c>
    </row>
    <row r="600" spans="1:3" x14ac:dyDescent="0.3">
      <c r="A600" s="8">
        <v>55107</v>
      </c>
      <c r="B600" s="9" t="s">
        <v>18</v>
      </c>
      <c r="C600" s="9" t="s">
        <v>29</v>
      </c>
    </row>
    <row r="601" spans="1:3" x14ac:dyDescent="0.3">
      <c r="A601" s="8">
        <v>55147</v>
      </c>
      <c r="B601" s="9" t="s">
        <v>31</v>
      </c>
      <c r="C601" s="9" t="s">
        <v>30</v>
      </c>
    </row>
    <row r="602" spans="1:3" x14ac:dyDescent="0.3">
      <c r="A602" s="8">
        <v>55154</v>
      </c>
      <c r="B602" s="9" t="s">
        <v>31</v>
      </c>
      <c r="C602" s="9" t="s">
        <v>16</v>
      </c>
    </row>
    <row r="603" spans="1:3" x14ac:dyDescent="0.3">
      <c r="A603" s="8">
        <v>55197</v>
      </c>
      <c r="B603" s="9" t="s">
        <v>15</v>
      </c>
      <c r="C603" s="9" t="s">
        <v>17</v>
      </c>
    </row>
    <row r="604" spans="1:3" x14ac:dyDescent="0.3">
      <c r="A604" s="8">
        <v>55198</v>
      </c>
      <c r="B604" s="9" t="s">
        <v>18</v>
      </c>
      <c r="C604" s="9" t="s">
        <v>17</v>
      </c>
    </row>
    <row r="605" spans="1:3" x14ac:dyDescent="0.3">
      <c r="A605" s="8">
        <v>55243</v>
      </c>
      <c r="B605" s="9" t="s">
        <v>19</v>
      </c>
      <c r="C605" s="9" t="s">
        <v>20</v>
      </c>
    </row>
    <row r="606" spans="1:3" x14ac:dyDescent="0.3">
      <c r="A606" s="8">
        <v>55264</v>
      </c>
      <c r="B606" s="9" t="s">
        <v>19</v>
      </c>
      <c r="C606" s="9" t="s">
        <v>22</v>
      </c>
    </row>
    <row r="607" spans="1:3" x14ac:dyDescent="0.3">
      <c r="A607" s="8">
        <v>55274</v>
      </c>
      <c r="B607" s="9" t="s">
        <v>15</v>
      </c>
      <c r="C607" s="9" t="s">
        <v>23</v>
      </c>
    </row>
    <row r="608" spans="1:3" x14ac:dyDescent="0.3">
      <c r="A608" s="8">
        <v>55305</v>
      </c>
      <c r="B608" s="9" t="s">
        <v>24</v>
      </c>
      <c r="C608" s="9" t="s">
        <v>25</v>
      </c>
    </row>
    <row r="609" spans="1:3" x14ac:dyDescent="0.3">
      <c r="A609" s="8">
        <v>55403</v>
      </c>
      <c r="B609" s="9" t="s">
        <v>24</v>
      </c>
      <c r="C609" s="9" t="s">
        <v>26</v>
      </c>
    </row>
    <row r="610" spans="1:3" x14ac:dyDescent="0.3">
      <c r="A610" s="8">
        <v>55438</v>
      </c>
      <c r="B610" s="9" t="s">
        <v>24</v>
      </c>
      <c r="C610" s="9" t="s">
        <v>27</v>
      </c>
    </row>
    <row r="611" spans="1:3" x14ac:dyDescent="0.3">
      <c r="A611" s="8">
        <v>55459</v>
      </c>
      <c r="B611" s="9" t="s">
        <v>24</v>
      </c>
      <c r="C611" s="9" t="s">
        <v>28</v>
      </c>
    </row>
    <row r="612" spans="1:3" x14ac:dyDescent="0.3">
      <c r="A612" s="8">
        <v>55472</v>
      </c>
      <c r="B612" s="9" t="s">
        <v>32</v>
      </c>
      <c r="C612" s="9" t="s">
        <v>29</v>
      </c>
    </row>
    <row r="613" spans="1:3" x14ac:dyDescent="0.3">
      <c r="A613" s="8">
        <v>55512</v>
      </c>
      <c r="B613" s="9" t="s">
        <v>15</v>
      </c>
      <c r="C613" s="9" t="s">
        <v>30</v>
      </c>
    </row>
    <row r="614" spans="1:3" x14ac:dyDescent="0.3">
      <c r="A614" s="8">
        <v>55519</v>
      </c>
      <c r="B614" s="9" t="s">
        <v>15</v>
      </c>
      <c r="C614" s="9" t="s">
        <v>16</v>
      </c>
    </row>
    <row r="615" spans="1:3" x14ac:dyDescent="0.3">
      <c r="A615" s="8">
        <v>55582</v>
      </c>
      <c r="B615" s="9" t="s">
        <v>15</v>
      </c>
      <c r="C615" s="9" t="s">
        <v>17</v>
      </c>
    </row>
    <row r="616" spans="1:3" x14ac:dyDescent="0.3">
      <c r="A616" s="8">
        <v>55583</v>
      </c>
      <c r="B616" s="9" t="s">
        <v>18</v>
      </c>
      <c r="C616" s="9" t="s">
        <v>17</v>
      </c>
    </row>
    <row r="617" spans="1:3" x14ac:dyDescent="0.3">
      <c r="A617" s="8">
        <v>55628</v>
      </c>
      <c r="B617" s="9" t="s">
        <v>19</v>
      </c>
      <c r="C617" s="9" t="s">
        <v>20</v>
      </c>
    </row>
    <row r="618" spans="1:3" x14ac:dyDescent="0.3">
      <c r="A618" s="8">
        <v>55630</v>
      </c>
      <c r="B618" s="9" t="s">
        <v>31</v>
      </c>
      <c r="C618" s="9" t="s">
        <v>22</v>
      </c>
    </row>
    <row r="619" spans="1:3" x14ac:dyDescent="0.3">
      <c r="A619" s="8">
        <v>55640</v>
      </c>
      <c r="B619" s="9" t="s">
        <v>32</v>
      </c>
      <c r="C619" s="9" t="s">
        <v>23</v>
      </c>
    </row>
    <row r="620" spans="1:3" x14ac:dyDescent="0.3">
      <c r="A620" s="8">
        <v>55690</v>
      </c>
      <c r="B620" s="9" t="s">
        <v>24</v>
      </c>
      <c r="C620" s="9" t="s">
        <v>25</v>
      </c>
    </row>
    <row r="621" spans="1:3" x14ac:dyDescent="0.3">
      <c r="A621" s="8">
        <v>55769</v>
      </c>
      <c r="B621" s="9" t="s">
        <v>21</v>
      </c>
      <c r="C621" s="9" t="s">
        <v>26</v>
      </c>
    </row>
    <row r="622" spans="1:3" x14ac:dyDescent="0.3">
      <c r="A622" s="8">
        <v>55804</v>
      </c>
      <c r="B622" s="9" t="s">
        <v>21</v>
      </c>
      <c r="C622" s="9" t="s">
        <v>27</v>
      </c>
    </row>
    <row r="623" spans="1:3" x14ac:dyDescent="0.3">
      <c r="A623" s="8">
        <v>55825</v>
      </c>
      <c r="B623" s="9" t="s">
        <v>21</v>
      </c>
      <c r="C623" s="9" t="s">
        <v>28</v>
      </c>
    </row>
    <row r="624" spans="1:3" x14ac:dyDescent="0.3">
      <c r="A624" s="8">
        <v>55838</v>
      </c>
      <c r="B624" s="9" t="s">
        <v>19</v>
      </c>
      <c r="C624" s="9" t="s">
        <v>29</v>
      </c>
    </row>
    <row r="625" spans="1:3" x14ac:dyDescent="0.3">
      <c r="A625" s="8">
        <v>55878</v>
      </c>
      <c r="B625" s="9" t="s">
        <v>32</v>
      </c>
      <c r="C625" s="9" t="s">
        <v>30</v>
      </c>
    </row>
    <row r="626" spans="1:3" x14ac:dyDescent="0.3">
      <c r="A626" s="8">
        <v>55885</v>
      </c>
      <c r="B626" s="9" t="s">
        <v>32</v>
      </c>
      <c r="C626" s="9" t="s">
        <v>16</v>
      </c>
    </row>
    <row r="627" spans="1:3" x14ac:dyDescent="0.3">
      <c r="A627" s="8">
        <v>55932</v>
      </c>
      <c r="B627" s="9" t="s">
        <v>15</v>
      </c>
      <c r="C627" s="9" t="s">
        <v>17</v>
      </c>
    </row>
    <row r="628" spans="1:3" x14ac:dyDescent="0.3">
      <c r="A628" s="8">
        <v>55933</v>
      </c>
      <c r="B628" s="9" t="s">
        <v>18</v>
      </c>
      <c r="C628" s="9" t="s">
        <v>17</v>
      </c>
    </row>
    <row r="629" spans="1:3" x14ac:dyDescent="0.3">
      <c r="A629" s="8">
        <v>55978</v>
      </c>
      <c r="B629" s="9" t="s">
        <v>19</v>
      </c>
      <c r="C629" s="9" t="s">
        <v>20</v>
      </c>
    </row>
    <row r="630" spans="1:3" x14ac:dyDescent="0.3">
      <c r="A630" s="8">
        <v>55995</v>
      </c>
      <c r="B630" s="9" t="s">
        <v>15</v>
      </c>
      <c r="C630" s="9" t="s">
        <v>22</v>
      </c>
    </row>
    <row r="631" spans="1:3" x14ac:dyDescent="0.3">
      <c r="A631" s="8">
        <v>56005</v>
      </c>
      <c r="B631" s="9" t="s">
        <v>24</v>
      </c>
      <c r="C631" s="9" t="s">
        <v>23</v>
      </c>
    </row>
    <row r="632" spans="1:3" x14ac:dyDescent="0.3">
      <c r="A632" s="8">
        <v>56040</v>
      </c>
      <c r="B632" s="9" t="s">
        <v>24</v>
      </c>
      <c r="C632" s="9" t="s">
        <v>25</v>
      </c>
    </row>
    <row r="633" spans="1:3" x14ac:dyDescent="0.3">
      <c r="A633" s="8">
        <v>56134</v>
      </c>
      <c r="B633" s="9" t="s">
        <v>31</v>
      </c>
      <c r="C633" s="9" t="s">
        <v>26</v>
      </c>
    </row>
    <row r="634" spans="1:3" x14ac:dyDescent="0.3">
      <c r="A634" s="8">
        <v>56169</v>
      </c>
      <c r="B634" s="9" t="s">
        <v>31</v>
      </c>
      <c r="C634" s="9" t="s">
        <v>27</v>
      </c>
    </row>
    <row r="635" spans="1:3" x14ac:dyDescent="0.3">
      <c r="A635" s="8">
        <v>56190</v>
      </c>
      <c r="B635" s="9" t="s">
        <v>31</v>
      </c>
      <c r="C635" s="9" t="s">
        <v>28</v>
      </c>
    </row>
    <row r="636" spans="1:3" x14ac:dyDescent="0.3">
      <c r="A636" s="8">
        <v>56203</v>
      </c>
      <c r="B636" s="9" t="s">
        <v>21</v>
      </c>
      <c r="C636" s="9" t="s">
        <v>29</v>
      </c>
    </row>
    <row r="637" spans="1:3" x14ac:dyDescent="0.3">
      <c r="A637" s="8">
        <v>56243</v>
      </c>
      <c r="B637" s="9" t="s">
        <v>24</v>
      </c>
      <c r="C637" s="9" t="s">
        <v>30</v>
      </c>
    </row>
    <row r="638" spans="1:3" x14ac:dyDescent="0.3">
      <c r="A638" s="8">
        <v>56250</v>
      </c>
      <c r="B638" s="9" t="s">
        <v>24</v>
      </c>
      <c r="C638" s="9" t="s">
        <v>16</v>
      </c>
    </row>
    <row r="639" spans="1:3" x14ac:dyDescent="0.3">
      <c r="A639" s="8">
        <v>56289</v>
      </c>
      <c r="B639" s="9" t="s">
        <v>15</v>
      </c>
      <c r="C639" s="9" t="s">
        <v>17</v>
      </c>
    </row>
    <row r="640" spans="1:3" x14ac:dyDescent="0.3">
      <c r="A640" s="8">
        <v>56290</v>
      </c>
      <c r="B640" s="9" t="s">
        <v>18</v>
      </c>
      <c r="C640" s="9" t="s">
        <v>17</v>
      </c>
    </row>
    <row r="641" spans="1:3" x14ac:dyDescent="0.3">
      <c r="A641" s="8">
        <v>56335</v>
      </c>
      <c r="B641" s="9" t="s">
        <v>19</v>
      </c>
      <c r="C641" s="9" t="s">
        <v>20</v>
      </c>
    </row>
    <row r="642" spans="1:3" x14ac:dyDescent="0.3">
      <c r="A642" s="8">
        <v>56360</v>
      </c>
      <c r="B642" s="9" t="s">
        <v>18</v>
      </c>
      <c r="C642" s="9" t="s">
        <v>22</v>
      </c>
    </row>
    <row r="643" spans="1:3" x14ac:dyDescent="0.3">
      <c r="A643" s="8">
        <v>56370</v>
      </c>
      <c r="B643" s="9" t="s">
        <v>19</v>
      </c>
      <c r="C643" s="9" t="s">
        <v>23</v>
      </c>
    </row>
    <row r="644" spans="1:3" x14ac:dyDescent="0.3">
      <c r="A644" s="8">
        <v>56397</v>
      </c>
      <c r="B644" s="9" t="s">
        <v>24</v>
      </c>
      <c r="C644" s="9" t="s">
        <v>25</v>
      </c>
    </row>
    <row r="645" spans="1:3" x14ac:dyDescent="0.3">
      <c r="A645" s="8">
        <v>56499</v>
      </c>
      <c r="B645" s="9" t="s">
        <v>15</v>
      </c>
      <c r="C645" s="9" t="s">
        <v>26</v>
      </c>
    </row>
    <row r="646" spans="1:3" x14ac:dyDescent="0.3">
      <c r="A646" s="8">
        <v>56534</v>
      </c>
      <c r="B646" s="9" t="s">
        <v>15</v>
      </c>
      <c r="C646" s="9" t="s">
        <v>27</v>
      </c>
    </row>
    <row r="647" spans="1:3" x14ac:dyDescent="0.3">
      <c r="A647" s="8">
        <v>56555</v>
      </c>
      <c r="B647" s="9" t="s">
        <v>15</v>
      </c>
      <c r="C647" s="9" t="s">
        <v>28</v>
      </c>
    </row>
    <row r="648" spans="1:3" x14ac:dyDescent="0.3">
      <c r="A648" s="8">
        <v>56568</v>
      </c>
      <c r="B648" s="9" t="s">
        <v>31</v>
      </c>
      <c r="C648" s="9" t="s">
        <v>29</v>
      </c>
    </row>
    <row r="649" spans="1:3" x14ac:dyDescent="0.3">
      <c r="A649" s="8">
        <v>56608</v>
      </c>
      <c r="B649" s="9" t="s">
        <v>19</v>
      </c>
      <c r="C649" s="9" t="s">
        <v>30</v>
      </c>
    </row>
    <row r="650" spans="1:3" x14ac:dyDescent="0.3">
      <c r="A650" s="8">
        <v>56615</v>
      </c>
      <c r="B650" s="9" t="s">
        <v>19</v>
      </c>
      <c r="C650" s="9" t="s">
        <v>16</v>
      </c>
    </row>
    <row r="651" spans="1:3" x14ac:dyDescent="0.3">
      <c r="A651" s="8">
        <v>56674</v>
      </c>
      <c r="B651" s="9" t="s">
        <v>15</v>
      </c>
      <c r="C651" s="9" t="s">
        <v>17</v>
      </c>
    </row>
    <row r="652" spans="1:3" x14ac:dyDescent="0.3">
      <c r="A652" s="8">
        <v>56675</v>
      </c>
      <c r="B652" s="9" t="s">
        <v>18</v>
      </c>
      <c r="C652" s="9" t="s">
        <v>17</v>
      </c>
    </row>
    <row r="653" spans="1:3" x14ac:dyDescent="0.3">
      <c r="A653" s="8">
        <v>56720</v>
      </c>
      <c r="B653" s="9" t="s">
        <v>19</v>
      </c>
      <c r="C653" s="9" t="s">
        <v>20</v>
      </c>
    </row>
    <row r="654" spans="1:3" x14ac:dyDescent="0.3">
      <c r="A654" s="8">
        <v>56725</v>
      </c>
      <c r="B654" s="9" t="s">
        <v>32</v>
      </c>
      <c r="C654" s="9" t="s">
        <v>22</v>
      </c>
    </row>
    <row r="655" spans="1:3" x14ac:dyDescent="0.3">
      <c r="A655" s="8">
        <v>56735</v>
      </c>
      <c r="B655" s="9" t="s">
        <v>21</v>
      </c>
      <c r="C655" s="9" t="s">
        <v>23</v>
      </c>
    </row>
    <row r="656" spans="1:3" x14ac:dyDescent="0.3">
      <c r="A656" s="8">
        <v>56782</v>
      </c>
      <c r="B656" s="9" t="s">
        <v>24</v>
      </c>
      <c r="C656" s="9" t="s">
        <v>25</v>
      </c>
    </row>
    <row r="657" spans="1:3" x14ac:dyDescent="0.3">
      <c r="A657" s="8">
        <v>56864</v>
      </c>
      <c r="B657" s="9" t="s">
        <v>18</v>
      </c>
      <c r="C657" s="9" t="s">
        <v>26</v>
      </c>
    </row>
    <row r="658" spans="1:3" x14ac:dyDescent="0.3">
      <c r="A658" s="8">
        <v>56899</v>
      </c>
      <c r="B658" s="9" t="s">
        <v>18</v>
      </c>
      <c r="C658" s="9" t="s">
        <v>27</v>
      </c>
    </row>
    <row r="659" spans="1:3" x14ac:dyDescent="0.3">
      <c r="A659" s="8">
        <v>56920</v>
      </c>
      <c r="B659" s="9" t="s">
        <v>18</v>
      </c>
      <c r="C659" s="9" t="s">
        <v>28</v>
      </c>
    </row>
    <row r="660" spans="1:3" x14ac:dyDescent="0.3">
      <c r="A660" s="8">
        <v>56933</v>
      </c>
      <c r="B660" s="9" t="s">
        <v>15</v>
      </c>
      <c r="C660" s="9" t="s">
        <v>29</v>
      </c>
    </row>
    <row r="661" spans="1:3" x14ac:dyDescent="0.3">
      <c r="A661" s="8">
        <v>56973</v>
      </c>
      <c r="B661" s="9" t="s">
        <v>21</v>
      </c>
      <c r="C661" s="9" t="s">
        <v>30</v>
      </c>
    </row>
    <row r="662" spans="1:3" x14ac:dyDescent="0.3">
      <c r="A662" s="8">
        <v>56980</v>
      </c>
      <c r="B662" s="9" t="s">
        <v>21</v>
      </c>
      <c r="C662" s="9" t="s">
        <v>16</v>
      </c>
    </row>
    <row r="663" spans="1:3" x14ac:dyDescent="0.3">
      <c r="A663" s="8">
        <v>57024</v>
      </c>
      <c r="B663" s="9" t="s">
        <v>15</v>
      </c>
      <c r="C663" s="9" t="s">
        <v>17</v>
      </c>
    </row>
    <row r="664" spans="1:3" x14ac:dyDescent="0.3">
      <c r="A664" s="8">
        <v>57025</v>
      </c>
      <c r="B664" s="9" t="s">
        <v>18</v>
      </c>
      <c r="C664" s="9" t="s">
        <v>17</v>
      </c>
    </row>
    <row r="665" spans="1:3" x14ac:dyDescent="0.3">
      <c r="A665" s="8">
        <v>57070</v>
      </c>
      <c r="B665" s="9" t="s">
        <v>19</v>
      </c>
      <c r="C665" s="9" t="s">
        <v>20</v>
      </c>
    </row>
    <row r="666" spans="1:3" x14ac:dyDescent="0.3">
      <c r="A666" s="8">
        <v>57091</v>
      </c>
      <c r="B666" s="9" t="s">
        <v>19</v>
      </c>
      <c r="C666" s="9" t="s">
        <v>22</v>
      </c>
    </row>
    <row r="667" spans="1:3" x14ac:dyDescent="0.3">
      <c r="A667" s="8">
        <v>57101</v>
      </c>
      <c r="B667" s="9" t="s">
        <v>15</v>
      </c>
      <c r="C667" s="9" t="s">
        <v>23</v>
      </c>
    </row>
    <row r="668" spans="1:3" x14ac:dyDescent="0.3">
      <c r="A668" s="8">
        <v>57132</v>
      </c>
      <c r="B668" s="9" t="s">
        <v>24</v>
      </c>
      <c r="C668" s="9" t="s">
        <v>25</v>
      </c>
    </row>
    <row r="669" spans="1:3" x14ac:dyDescent="0.3">
      <c r="A669" s="8">
        <v>57230</v>
      </c>
      <c r="B669" s="9" t="s">
        <v>24</v>
      </c>
      <c r="C669" s="9" t="s">
        <v>26</v>
      </c>
    </row>
    <row r="670" spans="1:3" x14ac:dyDescent="0.3">
      <c r="A670" s="8">
        <v>57265</v>
      </c>
      <c r="B670" s="9" t="s">
        <v>24</v>
      </c>
      <c r="C670" s="9" t="s">
        <v>27</v>
      </c>
    </row>
    <row r="671" spans="1:3" x14ac:dyDescent="0.3">
      <c r="A671" s="8">
        <v>57286</v>
      </c>
      <c r="B671" s="9" t="s">
        <v>24</v>
      </c>
      <c r="C671" s="9" t="s">
        <v>28</v>
      </c>
    </row>
    <row r="672" spans="1:3" x14ac:dyDescent="0.3">
      <c r="A672" s="8">
        <v>57299</v>
      </c>
      <c r="B672" s="9" t="s">
        <v>32</v>
      </c>
      <c r="C672" s="9" t="s">
        <v>29</v>
      </c>
    </row>
    <row r="673" spans="1:3" x14ac:dyDescent="0.3">
      <c r="A673" s="8">
        <v>57339</v>
      </c>
      <c r="B673" s="9" t="s">
        <v>15</v>
      </c>
      <c r="C673" s="9" t="s">
        <v>30</v>
      </c>
    </row>
    <row r="674" spans="1:3" x14ac:dyDescent="0.3">
      <c r="A674" s="8">
        <v>57346</v>
      </c>
      <c r="B674" s="9" t="s">
        <v>15</v>
      </c>
      <c r="C674" s="9" t="s">
        <v>16</v>
      </c>
    </row>
    <row r="675" spans="1:3" x14ac:dyDescent="0.3">
      <c r="A675" s="8">
        <v>57409</v>
      </c>
      <c r="B675" s="9" t="s">
        <v>15</v>
      </c>
      <c r="C675" s="9" t="s">
        <v>17</v>
      </c>
    </row>
    <row r="676" spans="1:3" x14ac:dyDescent="0.3">
      <c r="A676" s="8">
        <v>57410</v>
      </c>
      <c r="B676" s="9" t="s">
        <v>18</v>
      </c>
      <c r="C676" s="9" t="s">
        <v>17</v>
      </c>
    </row>
    <row r="677" spans="1:3" x14ac:dyDescent="0.3">
      <c r="A677" s="8">
        <v>57455</v>
      </c>
      <c r="B677" s="9" t="s">
        <v>19</v>
      </c>
      <c r="C677" s="9" t="s">
        <v>20</v>
      </c>
    </row>
    <row r="678" spans="1:3" x14ac:dyDescent="0.3">
      <c r="A678" s="8">
        <v>57456</v>
      </c>
      <c r="B678" s="9" t="s">
        <v>21</v>
      </c>
      <c r="C678" s="9" t="s">
        <v>22</v>
      </c>
    </row>
    <row r="679" spans="1:3" x14ac:dyDescent="0.3">
      <c r="A679" s="8">
        <v>57466</v>
      </c>
      <c r="B679" s="9" t="s">
        <v>18</v>
      </c>
      <c r="C679" s="9" t="s">
        <v>23</v>
      </c>
    </row>
    <row r="680" spans="1:3" x14ac:dyDescent="0.3">
      <c r="A680" s="8">
        <v>57517</v>
      </c>
      <c r="B680" s="9" t="s">
        <v>24</v>
      </c>
      <c r="C680" s="9" t="s">
        <v>25</v>
      </c>
    </row>
    <row r="681" spans="1:3" x14ac:dyDescent="0.3">
      <c r="A681" s="8">
        <v>57595</v>
      </c>
      <c r="B681" s="9" t="s">
        <v>19</v>
      </c>
      <c r="C681" s="9" t="s">
        <v>26</v>
      </c>
    </row>
    <row r="682" spans="1:3" x14ac:dyDescent="0.3">
      <c r="A682" s="8">
        <v>57630</v>
      </c>
      <c r="B682" s="9" t="s">
        <v>19</v>
      </c>
      <c r="C682" s="9" t="s">
        <v>27</v>
      </c>
    </row>
    <row r="683" spans="1:3" x14ac:dyDescent="0.3">
      <c r="A683" s="8">
        <v>57651</v>
      </c>
      <c r="B683" s="9" t="s">
        <v>19</v>
      </c>
      <c r="C683" s="9" t="s">
        <v>28</v>
      </c>
    </row>
    <row r="684" spans="1:3" x14ac:dyDescent="0.3">
      <c r="A684" s="8">
        <v>57664</v>
      </c>
      <c r="B684" s="9" t="s">
        <v>24</v>
      </c>
      <c r="C684" s="9" t="s">
        <v>29</v>
      </c>
    </row>
    <row r="685" spans="1:3" x14ac:dyDescent="0.3">
      <c r="A685" s="8">
        <v>57704</v>
      </c>
      <c r="B685" s="9" t="s">
        <v>18</v>
      </c>
      <c r="C685" s="9" t="s">
        <v>30</v>
      </c>
    </row>
    <row r="686" spans="1:3" x14ac:dyDescent="0.3">
      <c r="A686" s="8">
        <v>57711</v>
      </c>
      <c r="B686" s="9" t="s">
        <v>18</v>
      </c>
      <c r="C686" s="9" t="s">
        <v>16</v>
      </c>
    </row>
    <row r="687" spans="1:3" x14ac:dyDescent="0.3">
      <c r="A687" s="8">
        <v>57766</v>
      </c>
      <c r="B687" s="9" t="s">
        <v>15</v>
      </c>
      <c r="C687" s="9" t="s">
        <v>17</v>
      </c>
    </row>
    <row r="688" spans="1:3" x14ac:dyDescent="0.3">
      <c r="A688" s="8">
        <v>57767</v>
      </c>
      <c r="B688" s="9" t="s">
        <v>18</v>
      </c>
      <c r="C688" s="9" t="s">
        <v>17</v>
      </c>
    </row>
    <row r="689" spans="1:3" x14ac:dyDescent="0.3">
      <c r="A689" s="8">
        <v>57812</v>
      </c>
      <c r="B689" s="9" t="s">
        <v>19</v>
      </c>
      <c r="C689" s="9" t="s">
        <v>20</v>
      </c>
    </row>
    <row r="690" spans="1:3" x14ac:dyDescent="0.3">
      <c r="A690" s="8">
        <v>57821</v>
      </c>
      <c r="B690" s="9" t="s">
        <v>31</v>
      </c>
      <c r="C690" s="9" t="s">
        <v>22</v>
      </c>
    </row>
    <row r="691" spans="1:3" x14ac:dyDescent="0.3">
      <c r="A691" s="8">
        <v>57831</v>
      </c>
      <c r="B691" s="9" t="s">
        <v>32</v>
      </c>
      <c r="C691" s="9" t="s">
        <v>23</v>
      </c>
    </row>
    <row r="692" spans="1:3" x14ac:dyDescent="0.3">
      <c r="A692" s="8">
        <v>57874</v>
      </c>
      <c r="B692" s="9" t="s">
        <v>24</v>
      </c>
      <c r="C692" s="9" t="s">
        <v>25</v>
      </c>
    </row>
    <row r="693" spans="1:3" x14ac:dyDescent="0.3">
      <c r="A693" s="8">
        <v>57960</v>
      </c>
      <c r="B693" s="9" t="s">
        <v>21</v>
      </c>
      <c r="C693" s="9" t="s">
        <v>26</v>
      </c>
    </row>
    <row r="694" spans="1:3" x14ac:dyDescent="0.3">
      <c r="A694" s="8">
        <v>57995</v>
      </c>
      <c r="B694" s="9" t="s">
        <v>21</v>
      </c>
      <c r="C694" s="9" t="s">
        <v>27</v>
      </c>
    </row>
    <row r="695" spans="1:3" x14ac:dyDescent="0.3">
      <c r="A695" s="8">
        <v>58016</v>
      </c>
      <c r="B695" s="9" t="s">
        <v>21</v>
      </c>
      <c r="C695" s="9" t="s">
        <v>28</v>
      </c>
    </row>
    <row r="696" spans="1:3" x14ac:dyDescent="0.3">
      <c r="A696" s="8">
        <v>58029</v>
      </c>
      <c r="B696" s="9" t="s">
        <v>19</v>
      </c>
      <c r="C696" s="9" t="s">
        <v>29</v>
      </c>
    </row>
    <row r="697" spans="1:3" x14ac:dyDescent="0.3">
      <c r="A697" s="8">
        <v>58069</v>
      </c>
      <c r="B697" s="9" t="s">
        <v>32</v>
      </c>
      <c r="C697" s="9" t="s">
        <v>30</v>
      </c>
    </row>
    <row r="698" spans="1:3" x14ac:dyDescent="0.3">
      <c r="A698" s="8">
        <v>58076</v>
      </c>
      <c r="B698" s="9" t="s">
        <v>32</v>
      </c>
      <c r="C698" s="9" t="s">
        <v>16</v>
      </c>
    </row>
    <row r="699" spans="1:3" x14ac:dyDescent="0.3">
      <c r="A699" s="8">
        <v>58116</v>
      </c>
      <c r="B699" s="9" t="s">
        <v>15</v>
      </c>
      <c r="C699" s="9" t="s">
        <v>17</v>
      </c>
    </row>
    <row r="700" spans="1:3" x14ac:dyDescent="0.3">
      <c r="A700" s="8">
        <v>58117</v>
      </c>
      <c r="B700" s="9" t="s">
        <v>18</v>
      </c>
      <c r="C700" s="9" t="s">
        <v>17</v>
      </c>
    </row>
    <row r="701" spans="1:3" x14ac:dyDescent="0.3">
      <c r="A701" s="8">
        <v>58162</v>
      </c>
      <c r="B701" s="9" t="s">
        <v>19</v>
      </c>
      <c r="C701" s="9" t="s">
        <v>20</v>
      </c>
    </row>
    <row r="702" spans="1:3" x14ac:dyDescent="0.3">
      <c r="A702" s="8">
        <v>58186</v>
      </c>
      <c r="B702" s="9" t="s">
        <v>15</v>
      </c>
      <c r="C702" s="9" t="s">
        <v>22</v>
      </c>
    </row>
    <row r="703" spans="1:3" x14ac:dyDescent="0.3">
      <c r="A703" s="8">
        <v>58196</v>
      </c>
      <c r="B703" s="9" t="s">
        <v>24</v>
      </c>
      <c r="C703" s="9" t="s">
        <v>23</v>
      </c>
    </row>
    <row r="704" spans="1:3" x14ac:dyDescent="0.3">
      <c r="A704" s="8">
        <v>58224</v>
      </c>
      <c r="B704" s="9" t="s">
        <v>24</v>
      </c>
      <c r="C704" s="9" t="s">
        <v>25</v>
      </c>
    </row>
    <row r="705" spans="1:3" x14ac:dyDescent="0.3">
      <c r="A705" s="8">
        <v>58325</v>
      </c>
      <c r="B705" s="9" t="s">
        <v>31</v>
      </c>
      <c r="C705" s="9" t="s">
        <v>26</v>
      </c>
    </row>
    <row r="706" spans="1:3" x14ac:dyDescent="0.3">
      <c r="A706" s="8">
        <v>58360</v>
      </c>
      <c r="B706" s="9" t="s">
        <v>31</v>
      </c>
      <c r="C706" s="9" t="s">
        <v>27</v>
      </c>
    </row>
    <row r="707" spans="1:3" x14ac:dyDescent="0.3">
      <c r="A707" s="8">
        <v>58381</v>
      </c>
      <c r="B707" s="9" t="s">
        <v>31</v>
      </c>
      <c r="C707" s="9" t="s">
        <v>28</v>
      </c>
    </row>
    <row r="708" spans="1:3" x14ac:dyDescent="0.3">
      <c r="A708" s="8">
        <v>58394</v>
      </c>
      <c r="B708" s="9" t="s">
        <v>21</v>
      </c>
      <c r="C708" s="9" t="s">
        <v>29</v>
      </c>
    </row>
    <row r="709" spans="1:3" x14ac:dyDescent="0.3">
      <c r="A709" s="8">
        <v>58434</v>
      </c>
      <c r="B709" s="9" t="s">
        <v>24</v>
      </c>
      <c r="C709" s="9" t="s">
        <v>30</v>
      </c>
    </row>
    <row r="710" spans="1:3" x14ac:dyDescent="0.3">
      <c r="A710" s="8">
        <v>58441</v>
      </c>
      <c r="B710" s="9" t="s">
        <v>24</v>
      </c>
      <c r="C710" s="9" t="s">
        <v>16</v>
      </c>
    </row>
    <row r="711" spans="1:3" x14ac:dyDescent="0.3">
      <c r="A711" s="8">
        <v>58501</v>
      </c>
      <c r="B711" s="9" t="s">
        <v>15</v>
      </c>
      <c r="C711" s="9" t="s">
        <v>17</v>
      </c>
    </row>
    <row r="712" spans="1:3" x14ac:dyDescent="0.3">
      <c r="A712" s="8">
        <v>58502</v>
      </c>
      <c r="B712" s="9" t="s">
        <v>18</v>
      </c>
      <c r="C712" s="9" t="s">
        <v>17</v>
      </c>
    </row>
    <row r="713" spans="1:3" x14ac:dyDescent="0.3">
      <c r="A713" s="8">
        <v>58547</v>
      </c>
      <c r="B713" s="9" t="s">
        <v>19</v>
      </c>
      <c r="C713" s="9" t="s">
        <v>20</v>
      </c>
    </row>
    <row r="714" spans="1:3" x14ac:dyDescent="0.3">
      <c r="A714" s="8">
        <v>58552</v>
      </c>
      <c r="B714" s="9" t="s">
        <v>32</v>
      </c>
      <c r="C714" s="9" t="s">
        <v>22</v>
      </c>
    </row>
    <row r="715" spans="1:3" x14ac:dyDescent="0.3">
      <c r="A715" s="8">
        <v>58562</v>
      </c>
      <c r="B715" s="9" t="s">
        <v>21</v>
      </c>
      <c r="C715" s="9" t="s">
        <v>23</v>
      </c>
    </row>
    <row r="716" spans="1:3" x14ac:dyDescent="0.3">
      <c r="A716" s="8">
        <v>58609</v>
      </c>
      <c r="B716" s="9" t="s">
        <v>24</v>
      </c>
      <c r="C716" s="9" t="s">
        <v>25</v>
      </c>
    </row>
    <row r="717" spans="1:3" x14ac:dyDescent="0.3">
      <c r="A717" s="8">
        <v>58691</v>
      </c>
      <c r="B717" s="9" t="s">
        <v>18</v>
      </c>
      <c r="C717" s="9" t="s">
        <v>26</v>
      </c>
    </row>
    <row r="718" spans="1:3" x14ac:dyDescent="0.3">
      <c r="A718" s="8">
        <v>58726</v>
      </c>
      <c r="B718" s="9" t="s">
        <v>18</v>
      </c>
      <c r="C718" s="9" t="s">
        <v>27</v>
      </c>
    </row>
    <row r="719" spans="1:3" x14ac:dyDescent="0.3">
      <c r="A719" s="8">
        <v>58747</v>
      </c>
      <c r="B719" s="9" t="s">
        <v>18</v>
      </c>
      <c r="C719" s="9" t="s">
        <v>28</v>
      </c>
    </row>
    <row r="720" spans="1:3" x14ac:dyDescent="0.3">
      <c r="A720" s="8">
        <v>58760</v>
      </c>
      <c r="B720" s="9" t="s">
        <v>15</v>
      </c>
      <c r="C720" s="9" t="s">
        <v>29</v>
      </c>
    </row>
    <row r="721" spans="1:3" x14ac:dyDescent="0.3">
      <c r="A721" s="8">
        <v>58800</v>
      </c>
      <c r="B721" s="9" t="s">
        <v>21</v>
      </c>
      <c r="C721" s="9" t="s">
        <v>30</v>
      </c>
    </row>
    <row r="722" spans="1:3" x14ac:dyDescent="0.3">
      <c r="A722" s="8">
        <v>58807</v>
      </c>
      <c r="B722" s="9" t="s">
        <v>21</v>
      </c>
      <c r="C722" s="9" t="s">
        <v>16</v>
      </c>
    </row>
    <row r="723" spans="1:3" x14ac:dyDescent="0.3">
      <c r="A723" s="8">
        <v>58858</v>
      </c>
      <c r="B723" s="9" t="s">
        <v>15</v>
      </c>
      <c r="C723" s="9" t="s">
        <v>17</v>
      </c>
    </row>
    <row r="724" spans="1:3" x14ac:dyDescent="0.3">
      <c r="A724" s="8">
        <v>58859</v>
      </c>
      <c r="B724" s="9" t="s">
        <v>18</v>
      </c>
      <c r="C724" s="9" t="s">
        <v>17</v>
      </c>
    </row>
    <row r="725" spans="1:3" x14ac:dyDescent="0.3">
      <c r="A725" s="8">
        <v>58904</v>
      </c>
      <c r="B725" s="9" t="s">
        <v>19</v>
      </c>
      <c r="C725" s="9" t="s">
        <v>20</v>
      </c>
    </row>
    <row r="726" spans="1:3" x14ac:dyDescent="0.3">
      <c r="A726" s="8">
        <v>58917</v>
      </c>
      <c r="B726" s="9" t="s">
        <v>24</v>
      </c>
      <c r="C726" s="9" t="s">
        <v>22</v>
      </c>
    </row>
    <row r="727" spans="1:3" x14ac:dyDescent="0.3">
      <c r="A727" s="8">
        <v>58927</v>
      </c>
      <c r="B727" s="9" t="s">
        <v>31</v>
      </c>
      <c r="C727" s="9" t="s">
        <v>23</v>
      </c>
    </row>
    <row r="728" spans="1:3" x14ac:dyDescent="0.3">
      <c r="A728" s="8">
        <v>58966</v>
      </c>
      <c r="B728" s="9" t="s">
        <v>24</v>
      </c>
      <c r="C728" s="9" t="s">
        <v>25</v>
      </c>
    </row>
    <row r="729" spans="1:3" x14ac:dyDescent="0.3">
      <c r="A729" s="8">
        <v>59056</v>
      </c>
      <c r="B729" s="9" t="s">
        <v>32</v>
      </c>
      <c r="C729" s="9" t="s">
        <v>26</v>
      </c>
    </row>
    <row r="730" spans="1:3" x14ac:dyDescent="0.3">
      <c r="A730" s="8">
        <v>59091</v>
      </c>
      <c r="B730" s="9" t="s">
        <v>32</v>
      </c>
      <c r="C730" s="9" t="s">
        <v>27</v>
      </c>
    </row>
    <row r="731" spans="1:3" x14ac:dyDescent="0.3">
      <c r="A731" s="8">
        <v>59112</v>
      </c>
      <c r="B731" s="9" t="s">
        <v>32</v>
      </c>
      <c r="C731" s="9" t="s">
        <v>28</v>
      </c>
    </row>
    <row r="732" spans="1:3" x14ac:dyDescent="0.3">
      <c r="A732" s="8">
        <v>59125</v>
      </c>
      <c r="B732" s="9" t="s">
        <v>18</v>
      </c>
      <c r="C732" s="9" t="s">
        <v>29</v>
      </c>
    </row>
    <row r="733" spans="1:3" x14ac:dyDescent="0.3">
      <c r="A733" s="8">
        <v>59165</v>
      </c>
      <c r="B733" s="9" t="s">
        <v>31</v>
      </c>
      <c r="C733" s="9" t="s">
        <v>30</v>
      </c>
    </row>
    <row r="734" spans="1:3" x14ac:dyDescent="0.3">
      <c r="A734" s="8">
        <v>59172</v>
      </c>
      <c r="B734" s="9" t="s">
        <v>31</v>
      </c>
      <c r="C734" s="9" t="s">
        <v>16</v>
      </c>
    </row>
    <row r="735" spans="1:3" x14ac:dyDescent="0.3">
      <c r="A735" s="8">
        <v>59208</v>
      </c>
      <c r="B735" s="9" t="s">
        <v>15</v>
      </c>
      <c r="C735" s="9" t="s">
        <v>17</v>
      </c>
    </row>
    <row r="736" spans="1:3" x14ac:dyDescent="0.3">
      <c r="A736" s="8">
        <v>59209</v>
      </c>
      <c r="B736" s="9" t="s">
        <v>18</v>
      </c>
      <c r="C736" s="9" t="s">
        <v>17</v>
      </c>
    </row>
    <row r="737" spans="1:3" x14ac:dyDescent="0.3">
      <c r="A737" s="8">
        <v>59254</v>
      </c>
      <c r="B737" s="9" t="s">
        <v>19</v>
      </c>
      <c r="C737" s="9" t="s">
        <v>20</v>
      </c>
    </row>
    <row r="738" spans="1:3" x14ac:dyDescent="0.3">
      <c r="A738" s="8">
        <v>59282</v>
      </c>
      <c r="B738" s="9" t="s">
        <v>19</v>
      </c>
      <c r="C738" s="9" t="s">
        <v>22</v>
      </c>
    </row>
    <row r="739" spans="1:3" x14ac:dyDescent="0.3">
      <c r="A739" s="8">
        <v>59292</v>
      </c>
      <c r="B739" s="9" t="s">
        <v>15</v>
      </c>
      <c r="C739" s="9" t="s">
        <v>23</v>
      </c>
    </row>
    <row r="740" spans="1:3" x14ac:dyDescent="0.3">
      <c r="A740" s="8">
        <v>59316</v>
      </c>
      <c r="B740" s="9" t="s">
        <v>24</v>
      </c>
      <c r="C740" s="9" t="s">
        <v>25</v>
      </c>
    </row>
    <row r="741" spans="1:3" x14ac:dyDescent="0.3">
      <c r="A741" s="8">
        <v>59421</v>
      </c>
      <c r="B741" s="9" t="s">
        <v>24</v>
      </c>
      <c r="C741" s="9" t="s">
        <v>26</v>
      </c>
    </row>
    <row r="742" spans="1:3" x14ac:dyDescent="0.3">
      <c r="A742" s="8">
        <v>59456</v>
      </c>
      <c r="B742" s="9" t="s">
        <v>24</v>
      </c>
      <c r="C742" s="9" t="s">
        <v>27</v>
      </c>
    </row>
    <row r="743" spans="1:3" x14ac:dyDescent="0.3">
      <c r="A743" s="8">
        <v>59477</v>
      </c>
      <c r="B743" s="9" t="s">
        <v>24</v>
      </c>
      <c r="C743" s="9" t="s">
        <v>28</v>
      </c>
    </row>
    <row r="744" spans="1:3" x14ac:dyDescent="0.3">
      <c r="A744" s="8">
        <v>59490</v>
      </c>
      <c r="B744" s="9" t="s">
        <v>32</v>
      </c>
      <c r="C744" s="9" t="s">
        <v>29</v>
      </c>
    </row>
    <row r="745" spans="1:3" x14ac:dyDescent="0.3">
      <c r="A745" s="8">
        <v>59530</v>
      </c>
      <c r="B745" s="9" t="s">
        <v>15</v>
      </c>
      <c r="C745" s="9" t="s">
        <v>30</v>
      </c>
    </row>
    <row r="746" spans="1:3" x14ac:dyDescent="0.3">
      <c r="A746" s="8">
        <v>59537</v>
      </c>
      <c r="B746" s="9" t="s">
        <v>15</v>
      </c>
      <c r="C746" s="9" t="s">
        <v>16</v>
      </c>
    </row>
    <row r="747" spans="1:3" x14ac:dyDescent="0.3">
      <c r="A747" s="8">
        <v>59593</v>
      </c>
      <c r="B747" s="9" t="s">
        <v>15</v>
      </c>
      <c r="C747" s="9" t="s">
        <v>17</v>
      </c>
    </row>
    <row r="748" spans="1:3" x14ac:dyDescent="0.3">
      <c r="A748" s="8">
        <v>59594</v>
      </c>
      <c r="B748" s="9" t="s">
        <v>18</v>
      </c>
      <c r="C748" s="9" t="s">
        <v>17</v>
      </c>
    </row>
    <row r="749" spans="1:3" x14ac:dyDescent="0.3">
      <c r="A749" s="8">
        <v>59639</v>
      </c>
      <c r="B749" s="9" t="s">
        <v>19</v>
      </c>
      <c r="C749" s="9" t="s">
        <v>20</v>
      </c>
    </row>
    <row r="750" spans="1:3" x14ac:dyDescent="0.3">
      <c r="A750" s="8">
        <v>59647</v>
      </c>
      <c r="B750" s="9" t="s">
        <v>21</v>
      </c>
      <c r="C750" s="9" t="s">
        <v>22</v>
      </c>
    </row>
    <row r="751" spans="1:3" x14ac:dyDescent="0.3">
      <c r="A751" s="8">
        <v>59657</v>
      </c>
      <c r="B751" s="9" t="s">
        <v>18</v>
      </c>
      <c r="C751" s="9" t="s">
        <v>23</v>
      </c>
    </row>
    <row r="752" spans="1:3" x14ac:dyDescent="0.3">
      <c r="A752" s="8">
        <v>59701</v>
      </c>
      <c r="B752" s="9" t="s">
        <v>24</v>
      </c>
      <c r="C752" s="9" t="s">
        <v>25</v>
      </c>
    </row>
    <row r="753" spans="1:3" x14ac:dyDescent="0.3">
      <c r="A753" s="8">
        <v>59786</v>
      </c>
      <c r="B753" s="9" t="s">
        <v>19</v>
      </c>
      <c r="C753" s="9" t="s">
        <v>26</v>
      </c>
    </row>
    <row r="754" spans="1:3" x14ac:dyDescent="0.3">
      <c r="A754" s="8">
        <v>59821</v>
      </c>
      <c r="B754" s="9" t="s">
        <v>19</v>
      </c>
      <c r="C754" s="9" t="s">
        <v>27</v>
      </c>
    </row>
    <row r="755" spans="1:3" x14ac:dyDescent="0.3">
      <c r="A755" s="8">
        <v>59842</v>
      </c>
      <c r="B755" s="9" t="s">
        <v>19</v>
      </c>
      <c r="C755" s="9" t="s">
        <v>28</v>
      </c>
    </row>
    <row r="756" spans="1:3" x14ac:dyDescent="0.3">
      <c r="A756" s="8">
        <v>59855</v>
      </c>
      <c r="B756" s="9" t="s">
        <v>24</v>
      </c>
      <c r="C756" s="9" t="s">
        <v>29</v>
      </c>
    </row>
    <row r="757" spans="1:3" x14ac:dyDescent="0.3">
      <c r="A757" s="8">
        <v>59895</v>
      </c>
      <c r="B757" s="9" t="s">
        <v>18</v>
      </c>
      <c r="C757" s="9" t="s">
        <v>30</v>
      </c>
    </row>
    <row r="758" spans="1:3" x14ac:dyDescent="0.3">
      <c r="A758" s="8">
        <v>59902</v>
      </c>
      <c r="B758" s="9" t="s">
        <v>18</v>
      </c>
      <c r="C758" s="9" t="s">
        <v>16</v>
      </c>
    </row>
    <row r="759" spans="1:3" x14ac:dyDescent="0.3">
      <c r="A759" s="8">
        <v>59950</v>
      </c>
      <c r="B759" s="9" t="s">
        <v>15</v>
      </c>
      <c r="C759" s="9" t="s">
        <v>17</v>
      </c>
    </row>
    <row r="760" spans="1:3" x14ac:dyDescent="0.3">
      <c r="A760" s="8">
        <v>59951</v>
      </c>
      <c r="B760" s="9" t="s">
        <v>18</v>
      </c>
      <c r="C760" s="9" t="s">
        <v>17</v>
      </c>
    </row>
    <row r="761" spans="1:3" x14ac:dyDescent="0.3">
      <c r="A761" s="8">
        <v>59996</v>
      </c>
      <c r="B761" s="9" t="s">
        <v>19</v>
      </c>
      <c r="C761" s="9" t="s">
        <v>20</v>
      </c>
    </row>
    <row r="762" spans="1:3" x14ac:dyDescent="0.3">
      <c r="A762" s="8">
        <v>60013</v>
      </c>
      <c r="B762" s="9" t="s">
        <v>15</v>
      </c>
      <c r="C762" s="9" t="s">
        <v>22</v>
      </c>
    </row>
    <row r="763" spans="1:3" x14ac:dyDescent="0.3">
      <c r="A763" s="8">
        <v>60023</v>
      </c>
      <c r="B763" s="9" t="s">
        <v>24</v>
      </c>
      <c r="C763" s="9" t="s">
        <v>23</v>
      </c>
    </row>
    <row r="764" spans="1:3" x14ac:dyDescent="0.3">
      <c r="A764" s="8">
        <v>60058</v>
      </c>
      <c r="B764" s="9" t="s">
        <v>24</v>
      </c>
      <c r="C764" s="9" t="s">
        <v>25</v>
      </c>
    </row>
    <row r="765" spans="1:3" x14ac:dyDescent="0.3">
      <c r="A765" s="8">
        <v>60152</v>
      </c>
      <c r="B765" s="9" t="s">
        <v>31</v>
      </c>
      <c r="C765" s="9" t="s">
        <v>26</v>
      </c>
    </row>
    <row r="766" spans="1:3" x14ac:dyDescent="0.3">
      <c r="A766" s="8">
        <v>60187</v>
      </c>
      <c r="B766" s="9" t="s">
        <v>31</v>
      </c>
      <c r="C766" s="9" t="s">
        <v>27</v>
      </c>
    </row>
    <row r="767" spans="1:3" x14ac:dyDescent="0.3">
      <c r="A767" s="8">
        <v>60208</v>
      </c>
      <c r="B767" s="9" t="s">
        <v>31</v>
      </c>
      <c r="C767" s="9" t="s">
        <v>28</v>
      </c>
    </row>
    <row r="768" spans="1:3" x14ac:dyDescent="0.3">
      <c r="A768" s="8">
        <v>60221</v>
      </c>
      <c r="B768" s="9" t="s">
        <v>21</v>
      </c>
      <c r="C768" s="9" t="s">
        <v>29</v>
      </c>
    </row>
    <row r="769" spans="1:3" x14ac:dyDescent="0.3">
      <c r="A769" s="8">
        <v>60261</v>
      </c>
      <c r="B769" s="9" t="s">
        <v>24</v>
      </c>
      <c r="C769" s="9" t="s">
        <v>30</v>
      </c>
    </row>
    <row r="770" spans="1:3" x14ac:dyDescent="0.3">
      <c r="A770" s="8">
        <v>60268</v>
      </c>
      <c r="B770" s="9" t="s">
        <v>24</v>
      </c>
      <c r="C770" s="9" t="s">
        <v>16</v>
      </c>
    </row>
    <row r="771" spans="1:3" x14ac:dyDescent="0.3">
      <c r="A771" s="8">
        <v>60307</v>
      </c>
      <c r="B771" s="9" t="s">
        <v>15</v>
      </c>
      <c r="C771" s="9" t="s">
        <v>17</v>
      </c>
    </row>
    <row r="772" spans="1:3" x14ac:dyDescent="0.3">
      <c r="A772" s="8">
        <v>60308</v>
      </c>
      <c r="B772" s="9" t="s">
        <v>18</v>
      </c>
      <c r="C772" s="9" t="s">
        <v>17</v>
      </c>
    </row>
    <row r="773" spans="1:3" x14ac:dyDescent="0.3">
      <c r="A773" s="8">
        <v>60353</v>
      </c>
      <c r="B773" s="9" t="s">
        <v>19</v>
      </c>
      <c r="C773" s="9" t="s">
        <v>20</v>
      </c>
    </row>
    <row r="774" spans="1:3" x14ac:dyDescent="0.3">
      <c r="A774" s="8">
        <v>60378</v>
      </c>
      <c r="B774" s="9" t="s">
        <v>18</v>
      </c>
      <c r="C774" s="9" t="s">
        <v>22</v>
      </c>
    </row>
    <row r="775" spans="1:3" x14ac:dyDescent="0.3">
      <c r="A775" s="8">
        <v>60388</v>
      </c>
      <c r="B775" s="9" t="s">
        <v>19</v>
      </c>
      <c r="C775" s="9" t="s">
        <v>23</v>
      </c>
    </row>
    <row r="776" spans="1:3" x14ac:dyDescent="0.3">
      <c r="A776" s="8">
        <v>60415</v>
      </c>
      <c r="B776" s="9" t="s">
        <v>24</v>
      </c>
      <c r="C776" s="9" t="s">
        <v>25</v>
      </c>
    </row>
    <row r="777" spans="1:3" x14ac:dyDescent="0.3">
      <c r="A777" s="8">
        <v>60517</v>
      </c>
      <c r="B777" s="9" t="s">
        <v>15</v>
      </c>
      <c r="C777" s="9" t="s">
        <v>26</v>
      </c>
    </row>
    <row r="778" spans="1:3" x14ac:dyDescent="0.3">
      <c r="A778" s="8">
        <v>60552</v>
      </c>
      <c r="B778" s="9" t="s">
        <v>15</v>
      </c>
      <c r="C778" s="9" t="s">
        <v>27</v>
      </c>
    </row>
    <row r="779" spans="1:3" x14ac:dyDescent="0.3">
      <c r="A779" s="8">
        <v>60573</v>
      </c>
      <c r="B779" s="9" t="s">
        <v>15</v>
      </c>
      <c r="C779" s="9" t="s">
        <v>28</v>
      </c>
    </row>
    <row r="780" spans="1:3" x14ac:dyDescent="0.3">
      <c r="A780" s="8">
        <v>60586</v>
      </c>
      <c r="B780" s="9" t="s">
        <v>31</v>
      </c>
      <c r="C780" s="9" t="s">
        <v>29</v>
      </c>
    </row>
    <row r="781" spans="1:3" x14ac:dyDescent="0.3">
      <c r="A781" s="8">
        <v>60626</v>
      </c>
      <c r="B781" s="9" t="s">
        <v>19</v>
      </c>
      <c r="C781" s="9" t="s">
        <v>30</v>
      </c>
    </row>
    <row r="782" spans="1:3" x14ac:dyDescent="0.3">
      <c r="A782" s="8">
        <v>60633</v>
      </c>
      <c r="B782" s="9" t="s">
        <v>19</v>
      </c>
      <c r="C782" s="9" t="s">
        <v>16</v>
      </c>
    </row>
    <row r="783" spans="1:3" x14ac:dyDescent="0.3">
      <c r="A783" s="8">
        <v>60685</v>
      </c>
      <c r="B783" s="9" t="s">
        <v>15</v>
      </c>
      <c r="C783" s="9" t="s">
        <v>17</v>
      </c>
    </row>
    <row r="784" spans="1:3" x14ac:dyDescent="0.3">
      <c r="A784" s="8">
        <v>60686</v>
      </c>
      <c r="B784" s="9" t="s">
        <v>18</v>
      </c>
      <c r="C784" s="9" t="s">
        <v>17</v>
      </c>
    </row>
    <row r="785" spans="1:3" x14ac:dyDescent="0.3">
      <c r="A785" s="8">
        <v>60731</v>
      </c>
      <c r="B785" s="9" t="s">
        <v>19</v>
      </c>
      <c r="C785" s="9" t="s">
        <v>20</v>
      </c>
    </row>
    <row r="786" spans="1:3" x14ac:dyDescent="0.3">
      <c r="A786" s="8">
        <v>60743</v>
      </c>
      <c r="B786" s="9" t="s">
        <v>32</v>
      </c>
      <c r="C786" s="9" t="s">
        <v>22</v>
      </c>
    </row>
    <row r="787" spans="1:3" x14ac:dyDescent="0.3">
      <c r="A787" s="8">
        <v>60753</v>
      </c>
      <c r="B787" s="9" t="s">
        <v>21</v>
      </c>
      <c r="C787" s="9" t="s">
        <v>23</v>
      </c>
    </row>
    <row r="788" spans="1:3" x14ac:dyDescent="0.3">
      <c r="A788" s="8">
        <v>60793</v>
      </c>
      <c r="B788" s="9" t="s">
        <v>24</v>
      </c>
      <c r="C788" s="9" t="s">
        <v>25</v>
      </c>
    </row>
    <row r="789" spans="1:3" x14ac:dyDescent="0.3">
      <c r="A789" s="8">
        <v>60882</v>
      </c>
      <c r="B789" s="9" t="s">
        <v>18</v>
      </c>
      <c r="C789" s="9" t="s">
        <v>26</v>
      </c>
    </row>
    <row r="790" spans="1:3" x14ac:dyDescent="0.3">
      <c r="A790" s="8">
        <v>60917</v>
      </c>
      <c r="B790" s="9" t="s">
        <v>18</v>
      </c>
      <c r="C790" s="9" t="s">
        <v>27</v>
      </c>
    </row>
    <row r="791" spans="1:3" x14ac:dyDescent="0.3">
      <c r="A791" s="8">
        <v>60938</v>
      </c>
      <c r="B791" s="9" t="s">
        <v>18</v>
      </c>
      <c r="C791" s="9" t="s">
        <v>28</v>
      </c>
    </row>
    <row r="792" spans="1:3" x14ac:dyDescent="0.3">
      <c r="A792" s="8">
        <v>60951</v>
      </c>
      <c r="B792" s="9" t="s">
        <v>15</v>
      </c>
      <c r="C792" s="9" t="s">
        <v>29</v>
      </c>
    </row>
    <row r="793" spans="1:3" x14ac:dyDescent="0.3">
      <c r="A793" s="8">
        <v>60991</v>
      </c>
      <c r="B793" s="9" t="s">
        <v>21</v>
      </c>
      <c r="C793" s="9" t="s">
        <v>30</v>
      </c>
    </row>
    <row r="794" spans="1:3" x14ac:dyDescent="0.3">
      <c r="A794" s="8">
        <v>60998</v>
      </c>
      <c r="B794" s="9" t="s">
        <v>21</v>
      </c>
      <c r="C794" s="9" t="s">
        <v>16</v>
      </c>
    </row>
    <row r="795" spans="1:3" x14ac:dyDescent="0.3">
      <c r="A795" s="8">
        <v>61042</v>
      </c>
      <c r="B795" s="9" t="s">
        <v>15</v>
      </c>
      <c r="C795" s="9" t="s">
        <v>17</v>
      </c>
    </row>
    <row r="796" spans="1:3" x14ac:dyDescent="0.3">
      <c r="A796" s="8">
        <v>61043</v>
      </c>
      <c r="B796" s="9" t="s">
        <v>18</v>
      </c>
      <c r="C796" s="9" t="s">
        <v>17</v>
      </c>
    </row>
    <row r="797" spans="1:3" x14ac:dyDescent="0.3">
      <c r="A797" s="8">
        <v>61088</v>
      </c>
      <c r="B797" s="9" t="s">
        <v>19</v>
      </c>
      <c r="C797" s="9" t="s">
        <v>20</v>
      </c>
    </row>
    <row r="798" spans="1:3" x14ac:dyDescent="0.3">
      <c r="A798" s="8">
        <v>61108</v>
      </c>
      <c r="B798" s="9" t="s">
        <v>24</v>
      </c>
      <c r="C798" s="9" t="s">
        <v>22</v>
      </c>
    </row>
    <row r="799" spans="1:3" x14ac:dyDescent="0.3">
      <c r="A799" s="8">
        <v>61118</v>
      </c>
      <c r="B799" s="9" t="s">
        <v>31</v>
      </c>
      <c r="C799" s="9" t="s">
        <v>23</v>
      </c>
    </row>
    <row r="800" spans="1:3" x14ac:dyDescent="0.3">
      <c r="A800" s="8">
        <v>61150</v>
      </c>
      <c r="B800" s="9" t="s">
        <v>24</v>
      </c>
      <c r="C800" s="9" t="s">
        <v>25</v>
      </c>
    </row>
    <row r="801" spans="1:3" x14ac:dyDescent="0.3">
      <c r="A801" s="8">
        <v>61247</v>
      </c>
      <c r="B801" s="9" t="s">
        <v>32</v>
      </c>
      <c r="C801" s="9" t="s">
        <v>26</v>
      </c>
    </row>
    <row r="802" spans="1:3" x14ac:dyDescent="0.3">
      <c r="A802" s="8">
        <v>61282</v>
      </c>
      <c r="B802" s="9" t="s">
        <v>32</v>
      </c>
      <c r="C802" s="9" t="s">
        <v>27</v>
      </c>
    </row>
    <row r="803" spans="1:3" x14ac:dyDescent="0.3">
      <c r="A803" s="8">
        <v>61303</v>
      </c>
      <c r="B803" s="9" t="s">
        <v>32</v>
      </c>
      <c r="C803" s="9" t="s">
        <v>28</v>
      </c>
    </row>
    <row r="804" spans="1:3" x14ac:dyDescent="0.3">
      <c r="A804" s="8">
        <v>61316</v>
      </c>
      <c r="B804" s="9" t="s">
        <v>18</v>
      </c>
      <c r="C804" s="9" t="s">
        <v>29</v>
      </c>
    </row>
    <row r="805" spans="1:3" x14ac:dyDescent="0.3">
      <c r="A805" s="8">
        <v>61356</v>
      </c>
      <c r="B805" s="9" t="s">
        <v>31</v>
      </c>
      <c r="C805" s="9" t="s">
        <v>30</v>
      </c>
    </row>
    <row r="806" spans="1:3" x14ac:dyDescent="0.3">
      <c r="A806" s="8">
        <v>61363</v>
      </c>
      <c r="B806" s="9" t="s">
        <v>31</v>
      </c>
      <c r="C806" s="9" t="s">
        <v>16</v>
      </c>
    </row>
    <row r="807" spans="1:3" x14ac:dyDescent="0.3">
      <c r="A807" s="8">
        <v>61427</v>
      </c>
      <c r="B807" s="9" t="s">
        <v>15</v>
      </c>
      <c r="C807" s="9" t="s">
        <v>17</v>
      </c>
    </row>
    <row r="808" spans="1:3" x14ac:dyDescent="0.3">
      <c r="A808" s="8">
        <v>61428</v>
      </c>
      <c r="B808" s="9" t="s">
        <v>18</v>
      </c>
      <c r="C808" s="9" t="s">
        <v>17</v>
      </c>
    </row>
    <row r="809" spans="1:3" x14ac:dyDescent="0.3">
      <c r="A809" s="8">
        <v>61473</v>
      </c>
      <c r="B809" s="9" t="s">
        <v>19</v>
      </c>
      <c r="C809" s="9" t="s">
        <v>20</v>
      </c>
    </row>
    <row r="810" spans="1:3" x14ac:dyDescent="0.3">
      <c r="A810" s="8">
        <v>61474</v>
      </c>
      <c r="B810" s="9" t="s">
        <v>21</v>
      </c>
      <c r="C810" s="9" t="s">
        <v>22</v>
      </c>
    </row>
    <row r="811" spans="1:3" x14ac:dyDescent="0.3">
      <c r="A811" s="8">
        <v>61484</v>
      </c>
      <c r="B811" s="9" t="s">
        <v>18</v>
      </c>
      <c r="C811" s="9" t="s">
        <v>23</v>
      </c>
    </row>
    <row r="812" spans="1:3" x14ac:dyDescent="0.3">
      <c r="A812" s="8">
        <v>61535</v>
      </c>
      <c r="B812" s="9" t="s">
        <v>24</v>
      </c>
      <c r="C812" s="9" t="s">
        <v>25</v>
      </c>
    </row>
    <row r="813" spans="1:3" x14ac:dyDescent="0.3">
      <c r="A813" s="8">
        <v>61613</v>
      </c>
      <c r="B813" s="9" t="s">
        <v>19</v>
      </c>
      <c r="C813" s="9" t="s">
        <v>26</v>
      </c>
    </row>
    <row r="814" spans="1:3" x14ac:dyDescent="0.3">
      <c r="A814" s="8">
        <v>61648</v>
      </c>
      <c r="B814" s="9" t="s">
        <v>19</v>
      </c>
      <c r="C814" s="9" t="s">
        <v>27</v>
      </c>
    </row>
    <row r="815" spans="1:3" x14ac:dyDescent="0.3">
      <c r="A815" s="8">
        <v>61669</v>
      </c>
      <c r="B815" s="9" t="s">
        <v>19</v>
      </c>
      <c r="C815" s="9" t="s">
        <v>28</v>
      </c>
    </row>
    <row r="816" spans="1:3" x14ac:dyDescent="0.3">
      <c r="A816" s="8">
        <v>61682</v>
      </c>
      <c r="B816" s="9" t="s">
        <v>24</v>
      </c>
      <c r="C816" s="9" t="s">
        <v>29</v>
      </c>
    </row>
    <row r="817" spans="1:3" x14ac:dyDescent="0.3">
      <c r="A817" s="8">
        <v>61722</v>
      </c>
      <c r="B817" s="9" t="s">
        <v>18</v>
      </c>
      <c r="C817" s="9" t="s">
        <v>30</v>
      </c>
    </row>
    <row r="818" spans="1:3" x14ac:dyDescent="0.3">
      <c r="A818" s="8">
        <v>61729</v>
      </c>
      <c r="B818" s="9" t="s">
        <v>18</v>
      </c>
      <c r="C818" s="9" t="s">
        <v>16</v>
      </c>
    </row>
    <row r="819" spans="1:3" x14ac:dyDescent="0.3">
      <c r="A819" s="8">
        <v>61784</v>
      </c>
      <c r="B819" s="9" t="s">
        <v>15</v>
      </c>
      <c r="C819" s="9" t="s">
        <v>17</v>
      </c>
    </row>
    <row r="820" spans="1:3" x14ac:dyDescent="0.3">
      <c r="A820" s="8">
        <v>61785</v>
      </c>
      <c r="B820" s="9" t="s">
        <v>18</v>
      </c>
      <c r="C820" s="9" t="s">
        <v>17</v>
      </c>
    </row>
    <row r="821" spans="1:3" x14ac:dyDescent="0.3">
      <c r="A821" s="8">
        <v>61830</v>
      </c>
      <c r="B821" s="9" t="s">
        <v>19</v>
      </c>
      <c r="C821" s="9" t="s">
        <v>20</v>
      </c>
    </row>
    <row r="822" spans="1:3" x14ac:dyDescent="0.3">
      <c r="A822" s="8">
        <v>61839</v>
      </c>
      <c r="B822" s="9" t="s">
        <v>31</v>
      </c>
      <c r="C822" s="9" t="s">
        <v>22</v>
      </c>
    </row>
    <row r="823" spans="1:3" x14ac:dyDescent="0.3">
      <c r="A823" s="8">
        <v>61849</v>
      </c>
      <c r="B823" s="9" t="s">
        <v>32</v>
      </c>
      <c r="C823" s="9" t="s">
        <v>23</v>
      </c>
    </row>
    <row r="824" spans="1:3" x14ac:dyDescent="0.3">
      <c r="A824" s="8">
        <v>61892</v>
      </c>
      <c r="B824" s="9" t="s">
        <v>24</v>
      </c>
      <c r="C824" s="9" t="s">
        <v>25</v>
      </c>
    </row>
    <row r="825" spans="1:3" x14ac:dyDescent="0.3">
      <c r="A825" s="8">
        <v>61978</v>
      </c>
      <c r="B825" s="9" t="s">
        <v>21</v>
      </c>
      <c r="C825" s="9" t="s">
        <v>26</v>
      </c>
    </row>
    <row r="826" spans="1:3" x14ac:dyDescent="0.3">
      <c r="A826" s="8">
        <v>62013</v>
      </c>
      <c r="B826" s="9" t="s">
        <v>21</v>
      </c>
      <c r="C826" s="9" t="s">
        <v>27</v>
      </c>
    </row>
    <row r="827" spans="1:3" x14ac:dyDescent="0.3">
      <c r="A827" s="8">
        <v>62034</v>
      </c>
      <c r="B827" s="9" t="s">
        <v>21</v>
      </c>
      <c r="C827" s="9" t="s">
        <v>28</v>
      </c>
    </row>
    <row r="828" spans="1:3" x14ac:dyDescent="0.3">
      <c r="A828" s="8">
        <v>62047</v>
      </c>
      <c r="B828" s="9" t="s">
        <v>19</v>
      </c>
      <c r="C828" s="9" t="s">
        <v>29</v>
      </c>
    </row>
    <row r="829" spans="1:3" x14ac:dyDescent="0.3">
      <c r="A829" s="8">
        <v>62087</v>
      </c>
      <c r="B829" s="9" t="s">
        <v>32</v>
      </c>
      <c r="C829" s="9" t="s">
        <v>30</v>
      </c>
    </row>
    <row r="830" spans="1:3" x14ac:dyDescent="0.3">
      <c r="A830" s="8">
        <v>62094</v>
      </c>
      <c r="B830" s="9" t="s">
        <v>32</v>
      </c>
      <c r="C830" s="9" t="s">
        <v>16</v>
      </c>
    </row>
    <row r="831" spans="1:3" x14ac:dyDescent="0.3">
      <c r="A831" s="8">
        <v>62134</v>
      </c>
      <c r="B831" s="9" t="s">
        <v>15</v>
      </c>
      <c r="C831" s="9" t="s">
        <v>17</v>
      </c>
    </row>
    <row r="832" spans="1:3" x14ac:dyDescent="0.3">
      <c r="A832" s="8">
        <v>62135</v>
      </c>
      <c r="B832" s="9" t="s">
        <v>18</v>
      </c>
      <c r="C832" s="9" t="s">
        <v>17</v>
      </c>
    </row>
    <row r="833" spans="1:3" x14ac:dyDescent="0.3">
      <c r="A833" s="8">
        <v>62180</v>
      </c>
      <c r="B833" s="9" t="s">
        <v>19</v>
      </c>
      <c r="C833" s="9" t="s">
        <v>20</v>
      </c>
    </row>
    <row r="834" spans="1:3" x14ac:dyDescent="0.3">
      <c r="A834" s="8">
        <v>62204</v>
      </c>
      <c r="B834" s="9" t="s">
        <v>15</v>
      </c>
      <c r="C834" s="9" t="s">
        <v>22</v>
      </c>
    </row>
    <row r="835" spans="1:3" x14ac:dyDescent="0.3">
      <c r="A835" s="8">
        <v>62214</v>
      </c>
      <c r="B835" s="9" t="s">
        <v>24</v>
      </c>
      <c r="C835" s="9" t="s">
        <v>23</v>
      </c>
    </row>
    <row r="836" spans="1:3" x14ac:dyDescent="0.3">
      <c r="A836" s="8">
        <v>62242</v>
      </c>
      <c r="B836" s="9" t="s">
        <v>24</v>
      </c>
      <c r="C836" s="9" t="s">
        <v>25</v>
      </c>
    </row>
    <row r="837" spans="1:3" x14ac:dyDescent="0.3">
      <c r="A837" s="8">
        <v>62343</v>
      </c>
      <c r="B837" s="9" t="s">
        <v>31</v>
      </c>
      <c r="C837" s="9" t="s">
        <v>26</v>
      </c>
    </row>
    <row r="838" spans="1:3" x14ac:dyDescent="0.3">
      <c r="A838" s="8">
        <v>62378</v>
      </c>
      <c r="B838" s="9" t="s">
        <v>31</v>
      </c>
      <c r="C838" s="9" t="s">
        <v>27</v>
      </c>
    </row>
    <row r="839" spans="1:3" x14ac:dyDescent="0.3">
      <c r="A839" s="8">
        <v>62399</v>
      </c>
      <c r="B839" s="9" t="s">
        <v>31</v>
      </c>
      <c r="C839" s="9" t="s">
        <v>28</v>
      </c>
    </row>
    <row r="840" spans="1:3" x14ac:dyDescent="0.3">
      <c r="A840" s="8">
        <v>62412</v>
      </c>
      <c r="B840" s="9" t="s">
        <v>21</v>
      </c>
      <c r="C840" s="9" t="s">
        <v>29</v>
      </c>
    </row>
    <row r="841" spans="1:3" x14ac:dyDescent="0.3">
      <c r="A841" s="8">
        <v>62452</v>
      </c>
      <c r="B841" s="9" t="s">
        <v>24</v>
      </c>
      <c r="C841" s="9" t="s">
        <v>30</v>
      </c>
    </row>
    <row r="842" spans="1:3" x14ac:dyDescent="0.3">
      <c r="A842" s="8">
        <v>62459</v>
      </c>
      <c r="B842" s="9" t="s">
        <v>24</v>
      </c>
      <c r="C842" s="9" t="s">
        <v>16</v>
      </c>
    </row>
    <row r="843" spans="1:3" x14ac:dyDescent="0.3">
      <c r="A843" s="8">
        <v>62519</v>
      </c>
      <c r="B843" s="9" t="s">
        <v>15</v>
      </c>
      <c r="C843" s="9" t="s">
        <v>17</v>
      </c>
    </row>
    <row r="844" spans="1:3" x14ac:dyDescent="0.3">
      <c r="A844" s="8">
        <v>62520</v>
      </c>
      <c r="B844" s="9" t="s">
        <v>18</v>
      </c>
      <c r="C844" s="9" t="s">
        <v>17</v>
      </c>
    </row>
    <row r="845" spans="1:3" x14ac:dyDescent="0.3">
      <c r="A845" s="8">
        <v>62565</v>
      </c>
      <c r="B845" s="9" t="s">
        <v>19</v>
      </c>
      <c r="C845" s="9" t="s">
        <v>20</v>
      </c>
    </row>
    <row r="846" spans="1:3" x14ac:dyDescent="0.3">
      <c r="A846" s="8">
        <v>62569</v>
      </c>
      <c r="B846" s="9" t="s">
        <v>18</v>
      </c>
      <c r="C846" s="9" t="s">
        <v>22</v>
      </c>
    </row>
    <row r="847" spans="1:3" x14ac:dyDescent="0.3">
      <c r="A847" s="8">
        <v>62579</v>
      </c>
      <c r="B847" s="9" t="s">
        <v>19</v>
      </c>
      <c r="C847" s="9" t="s">
        <v>23</v>
      </c>
    </row>
    <row r="848" spans="1:3" x14ac:dyDescent="0.3">
      <c r="A848" s="8">
        <v>62627</v>
      </c>
      <c r="B848" s="9" t="s">
        <v>24</v>
      </c>
      <c r="C848" s="9" t="s">
        <v>25</v>
      </c>
    </row>
    <row r="849" spans="1:3" x14ac:dyDescent="0.3">
      <c r="A849" s="8">
        <v>62708</v>
      </c>
      <c r="B849" s="9" t="s">
        <v>15</v>
      </c>
      <c r="C849" s="9" t="s">
        <v>26</v>
      </c>
    </row>
    <row r="850" spans="1:3" x14ac:dyDescent="0.3">
      <c r="A850" s="8">
        <v>62743</v>
      </c>
      <c r="B850" s="9" t="s">
        <v>15</v>
      </c>
      <c r="C850" s="9" t="s">
        <v>27</v>
      </c>
    </row>
    <row r="851" spans="1:3" x14ac:dyDescent="0.3">
      <c r="A851" s="8">
        <v>62764</v>
      </c>
      <c r="B851" s="9" t="s">
        <v>15</v>
      </c>
      <c r="C851" s="9" t="s">
        <v>28</v>
      </c>
    </row>
    <row r="852" spans="1:3" x14ac:dyDescent="0.3">
      <c r="A852" s="8">
        <v>62777</v>
      </c>
      <c r="B852" s="9" t="s">
        <v>31</v>
      </c>
      <c r="C852" s="9" t="s">
        <v>29</v>
      </c>
    </row>
    <row r="853" spans="1:3" x14ac:dyDescent="0.3">
      <c r="A853" s="8">
        <v>62817</v>
      </c>
      <c r="B853" s="9" t="s">
        <v>19</v>
      </c>
      <c r="C853" s="9" t="s">
        <v>30</v>
      </c>
    </row>
    <row r="854" spans="1:3" x14ac:dyDescent="0.3">
      <c r="A854" s="8">
        <v>62824</v>
      </c>
      <c r="B854" s="9" t="s">
        <v>19</v>
      </c>
      <c r="C854" s="9" t="s">
        <v>16</v>
      </c>
    </row>
    <row r="855" spans="1:3" x14ac:dyDescent="0.3">
      <c r="A855" s="8">
        <v>62876</v>
      </c>
      <c r="B855" s="9" t="s">
        <v>15</v>
      </c>
      <c r="C855" s="9" t="s">
        <v>17</v>
      </c>
    </row>
    <row r="856" spans="1:3" x14ac:dyDescent="0.3">
      <c r="A856" s="8">
        <v>62877</v>
      </c>
      <c r="B856" s="9" t="s">
        <v>18</v>
      </c>
      <c r="C856" s="9" t="s">
        <v>17</v>
      </c>
    </row>
    <row r="857" spans="1:3" x14ac:dyDescent="0.3">
      <c r="A857" s="8">
        <v>62922</v>
      </c>
      <c r="B857" s="9" t="s">
        <v>19</v>
      </c>
      <c r="C857" s="9" t="s">
        <v>20</v>
      </c>
    </row>
    <row r="858" spans="1:3" x14ac:dyDescent="0.3">
      <c r="A858" s="8">
        <v>62935</v>
      </c>
      <c r="B858" s="9" t="s">
        <v>24</v>
      </c>
      <c r="C858" s="9" t="s">
        <v>22</v>
      </c>
    </row>
    <row r="859" spans="1:3" x14ac:dyDescent="0.3">
      <c r="A859" s="8">
        <v>62945</v>
      </c>
      <c r="B859" s="9" t="s">
        <v>31</v>
      </c>
      <c r="C859" s="9" t="s">
        <v>23</v>
      </c>
    </row>
    <row r="860" spans="1:3" x14ac:dyDescent="0.3">
      <c r="A860" s="8">
        <v>62984</v>
      </c>
      <c r="B860" s="9" t="s">
        <v>24</v>
      </c>
      <c r="C860" s="9" t="s">
        <v>25</v>
      </c>
    </row>
    <row r="861" spans="1:3" x14ac:dyDescent="0.3">
      <c r="A861" s="8">
        <v>63074</v>
      </c>
      <c r="B861" s="9" t="s">
        <v>32</v>
      </c>
      <c r="C861" s="9" t="s">
        <v>26</v>
      </c>
    </row>
    <row r="862" spans="1:3" x14ac:dyDescent="0.3">
      <c r="A862" s="8">
        <v>63109</v>
      </c>
      <c r="B862" s="9" t="s">
        <v>32</v>
      </c>
      <c r="C862" s="9" t="s">
        <v>27</v>
      </c>
    </row>
    <row r="863" spans="1:3" x14ac:dyDescent="0.3">
      <c r="A863" s="8">
        <v>63130</v>
      </c>
      <c r="B863" s="9" t="s">
        <v>32</v>
      </c>
      <c r="C863" s="9" t="s">
        <v>28</v>
      </c>
    </row>
    <row r="864" spans="1:3" x14ac:dyDescent="0.3">
      <c r="A864" s="8">
        <v>63143</v>
      </c>
      <c r="B864" s="9" t="s">
        <v>18</v>
      </c>
      <c r="C864" s="9" t="s">
        <v>29</v>
      </c>
    </row>
    <row r="865" spans="1:3" x14ac:dyDescent="0.3">
      <c r="A865" s="8">
        <v>63183</v>
      </c>
      <c r="B865" s="9" t="s">
        <v>31</v>
      </c>
      <c r="C865" s="9" t="s">
        <v>30</v>
      </c>
    </row>
    <row r="866" spans="1:3" x14ac:dyDescent="0.3">
      <c r="A866" s="8">
        <v>63190</v>
      </c>
      <c r="B866" s="9" t="s">
        <v>31</v>
      </c>
      <c r="C866" s="9" t="s">
        <v>16</v>
      </c>
    </row>
    <row r="867" spans="1:3" x14ac:dyDescent="0.3">
      <c r="A867" s="8">
        <v>63226</v>
      </c>
      <c r="B867" s="9" t="s">
        <v>15</v>
      </c>
      <c r="C867" s="9" t="s">
        <v>17</v>
      </c>
    </row>
    <row r="868" spans="1:3" x14ac:dyDescent="0.3">
      <c r="A868" s="8">
        <v>63227</v>
      </c>
      <c r="B868" s="9" t="s">
        <v>18</v>
      </c>
      <c r="C868" s="9" t="s">
        <v>17</v>
      </c>
    </row>
    <row r="869" spans="1:3" x14ac:dyDescent="0.3">
      <c r="A869" s="8">
        <v>63272</v>
      </c>
      <c r="B869" s="9" t="s">
        <v>19</v>
      </c>
      <c r="C869" s="9" t="s">
        <v>20</v>
      </c>
    </row>
    <row r="870" spans="1:3" x14ac:dyDescent="0.3">
      <c r="A870" s="8">
        <v>63300</v>
      </c>
      <c r="B870" s="9" t="s">
        <v>19</v>
      </c>
      <c r="C870" s="9" t="s">
        <v>22</v>
      </c>
    </row>
    <row r="871" spans="1:3" x14ac:dyDescent="0.3">
      <c r="A871" s="8">
        <v>63310</v>
      </c>
      <c r="B871" s="9" t="s">
        <v>15</v>
      </c>
      <c r="C871" s="9" t="s">
        <v>23</v>
      </c>
    </row>
    <row r="872" spans="1:3" x14ac:dyDescent="0.3">
      <c r="A872" s="8">
        <v>63334</v>
      </c>
      <c r="B872" s="9" t="s">
        <v>24</v>
      </c>
      <c r="C872" s="9" t="s">
        <v>25</v>
      </c>
    </row>
    <row r="873" spans="1:3" x14ac:dyDescent="0.3">
      <c r="A873" s="8">
        <v>63439</v>
      </c>
      <c r="B873" s="9" t="s">
        <v>24</v>
      </c>
      <c r="C873" s="9" t="s">
        <v>26</v>
      </c>
    </row>
    <row r="874" spans="1:3" x14ac:dyDescent="0.3">
      <c r="A874" s="8">
        <v>63474</v>
      </c>
      <c r="B874" s="9" t="s">
        <v>24</v>
      </c>
      <c r="C874" s="9" t="s">
        <v>27</v>
      </c>
    </row>
    <row r="875" spans="1:3" x14ac:dyDescent="0.3">
      <c r="A875" s="8">
        <v>63495</v>
      </c>
      <c r="B875" s="9" t="s">
        <v>24</v>
      </c>
      <c r="C875" s="9" t="s">
        <v>28</v>
      </c>
    </row>
    <row r="876" spans="1:3" x14ac:dyDescent="0.3">
      <c r="A876" s="8">
        <v>63508</v>
      </c>
      <c r="B876" s="9" t="s">
        <v>32</v>
      </c>
      <c r="C876" s="9" t="s">
        <v>29</v>
      </c>
    </row>
    <row r="877" spans="1:3" x14ac:dyDescent="0.3">
      <c r="A877" s="8">
        <v>63548</v>
      </c>
      <c r="B877" s="9" t="s">
        <v>15</v>
      </c>
      <c r="C877" s="9" t="s">
        <v>30</v>
      </c>
    </row>
    <row r="878" spans="1:3" x14ac:dyDescent="0.3">
      <c r="A878" s="8">
        <v>63555</v>
      </c>
      <c r="B878" s="9" t="s">
        <v>15</v>
      </c>
      <c r="C878" s="9" t="s">
        <v>16</v>
      </c>
    </row>
    <row r="879" spans="1:3" x14ac:dyDescent="0.3">
      <c r="A879" s="8">
        <v>63611</v>
      </c>
      <c r="B879" s="9" t="s">
        <v>15</v>
      </c>
      <c r="C879" s="9" t="s">
        <v>17</v>
      </c>
    </row>
    <row r="880" spans="1:3" x14ac:dyDescent="0.3">
      <c r="A880" s="8">
        <v>63612</v>
      </c>
      <c r="B880" s="9" t="s">
        <v>18</v>
      </c>
      <c r="C880" s="9" t="s">
        <v>17</v>
      </c>
    </row>
    <row r="881" spans="1:3" x14ac:dyDescent="0.3">
      <c r="A881" s="8">
        <v>63657</v>
      </c>
      <c r="B881" s="9" t="s">
        <v>19</v>
      </c>
      <c r="C881" s="9" t="s">
        <v>20</v>
      </c>
    </row>
    <row r="882" spans="1:3" x14ac:dyDescent="0.3">
      <c r="A882" s="8">
        <v>63665</v>
      </c>
      <c r="B882" s="9" t="s">
        <v>21</v>
      </c>
      <c r="C882" s="9" t="s">
        <v>22</v>
      </c>
    </row>
    <row r="883" spans="1:3" x14ac:dyDescent="0.3">
      <c r="A883" s="8">
        <v>63675</v>
      </c>
      <c r="B883" s="9" t="s">
        <v>18</v>
      </c>
      <c r="C883" s="9" t="s">
        <v>23</v>
      </c>
    </row>
    <row r="884" spans="1:3" x14ac:dyDescent="0.3">
      <c r="A884" s="8">
        <v>63719</v>
      </c>
      <c r="B884" s="9" t="s">
        <v>24</v>
      </c>
      <c r="C884" s="9" t="s">
        <v>25</v>
      </c>
    </row>
    <row r="885" spans="1:3" x14ac:dyDescent="0.3">
      <c r="A885" s="8">
        <v>63804</v>
      </c>
      <c r="B885" s="9" t="s">
        <v>19</v>
      </c>
      <c r="C885" s="9" t="s">
        <v>26</v>
      </c>
    </row>
    <row r="886" spans="1:3" x14ac:dyDescent="0.3">
      <c r="A886" s="8">
        <v>63839</v>
      </c>
      <c r="B886" s="9" t="s">
        <v>19</v>
      </c>
      <c r="C886" s="9" t="s">
        <v>27</v>
      </c>
    </row>
    <row r="887" spans="1:3" x14ac:dyDescent="0.3">
      <c r="A887" s="8">
        <v>63860</v>
      </c>
      <c r="B887" s="9" t="s">
        <v>19</v>
      </c>
      <c r="C887" s="9" t="s">
        <v>28</v>
      </c>
    </row>
    <row r="888" spans="1:3" x14ac:dyDescent="0.3">
      <c r="A888" s="8">
        <v>63873</v>
      </c>
      <c r="B888" s="9" t="s">
        <v>24</v>
      </c>
      <c r="C888" s="9" t="s">
        <v>29</v>
      </c>
    </row>
    <row r="889" spans="1:3" x14ac:dyDescent="0.3">
      <c r="A889" s="8">
        <v>63913</v>
      </c>
      <c r="B889" s="9" t="s">
        <v>18</v>
      </c>
      <c r="C889" s="9" t="s">
        <v>30</v>
      </c>
    </row>
    <row r="890" spans="1:3" x14ac:dyDescent="0.3">
      <c r="A890" s="8">
        <v>63920</v>
      </c>
      <c r="B890" s="9" t="s">
        <v>18</v>
      </c>
      <c r="C890" s="9" t="s">
        <v>16</v>
      </c>
    </row>
    <row r="891" spans="1:3" x14ac:dyDescent="0.3">
      <c r="A891" s="8">
        <v>63968</v>
      </c>
      <c r="B891" s="9" t="s">
        <v>15</v>
      </c>
      <c r="C891" s="9" t="s">
        <v>17</v>
      </c>
    </row>
    <row r="892" spans="1:3" x14ac:dyDescent="0.3">
      <c r="A892" s="8">
        <v>63969</v>
      </c>
      <c r="B892" s="9" t="s">
        <v>18</v>
      </c>
      <c r="C892" s="9" t="s">
        <v>17</v>
      </c>
    </row>
    <row r="893" spans="1:3" x14ac:dyDescent="0.3">
      <c r="A893" s="8">
        <v>64014</v>
      </c>
      <c r="B893" s="9" t="s">
        <v>19</v>
      </c>
      <c r="C893" s="9" t="s">
        <v>20</v>
      </c>
    </row>
    <row r="894" spans="1:3" x14ac:dyDescent="0.3">
      <c r="A894" s="8">
        <v>64030</v>
      </c>
      <c r="B894" s="9" t="s">
        <v>31</v>
      </c>
      <c r="C894" s="9" t="s">
        <v>22</v>
      </c>
    </row>
    <row r="895" spans="1:3" x14ac:dyDescent="0.3">
      <c r="A895" s="8">
        <v>64040</v>
      </c>
      <c r="B895" s="9" t="s">
        <v>32</v>
      </c>
      <c r="C895" s="9" t="s">
        <v>23</v>
      </c>
    </row>
    <row r="896" spans="1:3" x14ac:dyDescent="0.3">
      <c r="A896" s="8">
        <v>64076</v>
      </c>
      <c r="B896" s="9" t="s">
        <v>24</v>
      </c>
      <c r="C896" s="9" t="s">
        <v>25</v>
      </c>
    </row>
    <row r="897" spans="1:3" x14ac:dyDescent="0.3">
      <c r="A897" s="8">
        <v>64169</v>
      </c>
      <c r="B897" s="9" t="s">
        <v>21</v>
      </c>
      <c r="C897" s="9" t="s">
        <v>26</v>
      </c>
    </row>
    <row r="898" spans="1:3" x14ac:dyDescent="0.3">
      <c r="A898" s="8">
        <v>64204</v>
      </c>
      <c r="B898" s="9" t="s">
        <v>21</v>
      </c>
      <c r="C898" s="9" t="s">
        <v>27</v>
      </c>
    </row>
    <row r="899" spans="1:3" x14ac:dyDescent="0.3">
      <c r="A899" s="8">
        <v>64225</v>
      </c>
      <c r="B899" s="9" t="s">
        <v>21</v>
      </c>
      <c r="C899" s="9" t="s">
        <v>28</v>
      </c>
    </row>
    <row r="900" spans="1:3" x14ac:dyDescent="0.3">
      <c r="A900" s="8">
        <v>64238</v>
      </c>
      <c r="B900" s="9" t="s">
        <v>19</v>
      </c>
      <c r="C900" s="9" t="s">
        <v>29</v>
      </c>
    </row>
    <row r="901" spans="1:3" x14ac:dyDescent="0.3">
      <c r="A901" s="8">
        <v>64278</v>
      </c>
      <c r="B901" s="9" t="s">
        <v>32</v>
      </c>
      <c r="C901" s="9" t="s">
        <v>30</v>
      </c>
    </row>
    <row r="902" spans="1:3" x14ac:dyDescent="0.3">
      <c r="A902" s="8">
        <v>64285</v>
      </c>
      <c r="B902" s="9" t="s">
        <v>32</v>
      </c>
      <c r="C902" s="9" t="s">
        <v>16</v>
      </c>
    </row>
    <row r="903" spans="1:3" x14ac:dyDescent="0.3">
      <c r="A903" s="8">
        <v>64346</v>
      </c>
      <c r="B903" s="9" t="s">
        <v>15</v>
      </c>
      <c r="C903" s="9" t="s">
        <v>17</v>
      </c>
    </row>
    <row r="904" spans="1:3" x14ac:dyDescent="0.3">
      <c r="A904" s="8">
        <v>64347</v>
      </c>
      <c r="B904" s="9" t="s">
        <v>18</v>
      </c>
      <c r="C904" s="9" t="s">
        <v>17</v>
      </c>
    </row>
    <row r="905" spans="1:3" x14ac:dyDescent="0.3">
      <c r="A905" s="8">
        <v>64392</v>
      </c>
      <c r="B905" s="9" t="s">
        <v>19</v>
      </c>
      <c r="C905" s="9" t="s">
        <v>20</v>
      </c>
    </row>
    <row r="906" spans="1:3" x14ac:dyDescent="0.3">
      <c r="A906" s="8">
        <v>64396</v>
      </c>
      <c r="B906" s="9" t="s">
        <v>18</v>
      </c>
      <c r="C906" s="9" t="s">
        <v>22</v>
      </c>
    </row>
    <row r="907" spans="1:3" x14ac:dyDescent="0.3">
      <c r="A907" s="8">
        <v>64406</v>
      </c>
      <c r="B907" s="9" t="s">
        <v>19</v>
      </c>
      <c r="C907" s="9" t="s">
        <v>23</v>
      </c>
    </row>
    <row r="908" spans="1:3" x14ac:dyDescent="0.3">
      <c r="A908" s="8">
        <v>64454</v>
      </c>
      <c r="B908" s="9" t="s">
        <v>24</v>
      </c>
      <c r="C908" s="9" t="s">
        <v>25</v>
      </c>
    </row>
    <row r="909" spans="1:3" x14ac:dyDescent="0.3">
      <c r="A909" s="8">
        <v>64535</v>
      </c>
      <c r="B909" s="9" t="s">
        <v>15</v>
      </c>
      <c r="C909" s="9" t="s">
        <v>26</v>
      </c>
    </row>
    <row r="910" spans="1:3" x14ac:dyDescent="0.3">
      <c r="A910" s="8">
        <v>64570</v>
      </c>
      <c r="B910" s="9" t="s">
        <v>15</v>
      </c>
      <c r="C910" s="9" t="s">
        <v>27</v>
      </c>
    </row>
    <row r="911" spans="1:3" x14ac:dyDescent="0.3">
      <c r="A911" s="8">
        <v>64591</v>
      </c>
      <c r="B911" s="9" t="s">
        <v>15</v>
      </c>
      <c r="C911" s="9" t="s">
        <v>28</v>
      </c>
    </row>
    <row r="912" spans="1:3" x14ac:dyDescent="0.3">
      <c r="A912" s="8">
        <v>64604</v>
      </c>
      <c r="B912" s="9" t="s">
        <v>31</v>
      </c>
      <c r="C912" s="9" t="s">
        <v>29</v>
      </c>
    </row>
    <row r="913" spans="1:3" x14ac:dyDescent="0.3">
      <c r="A913" s="8">
        <v>64644</v>
      </c>
      <c r="B913" s="9" t="s">
        <v>19</v>
      </c>
      <c r="C913" s="9" t="s">
        <v>30</v>
      </c>
    </row>
    <row r="914" spans="1:3" x14ac:dyDescent="0.3">
      <c r="A914" s="8">
        <v>64651</v>
      </c>
      <c r="B914" s="9" t="s">
        <v>19</v>
      </c>
      <c r="C914" s="9" t="s">
        <v>16</v>
      </c>
    </row>
    <row r="915" spans="1:3" x14ac:dyDescent="0.3">
      <c r="A915" s="8">
        <v>64703</v>
      </c>
      <c r="B915" s="9" t="s">
        <v>15</v>
      </c>
      <c r="C915" s="9" t="s">
        <v>17</v>
      </c>
    </row>
    <row r="916" spans="1:3" x14ac:dyDescent="0.3">
      <c r="A916" s="8">
        <v>64704</v>
      </c>
      <c r="B916" s="9" t="s">
        <v>18</v>
      </c>
      <c r="C916" s="9" t="s">
        <v>17</v>
      </c>
    </row>
    <row r="917" spans="1:3" x14ac:dyDescent="0.3">
      <c r="A917" s="8">
        <v>64749</v>
      </c>
      <c r="B917" s="9" t="s">
        <v>19</v>
      </c>
      <c r="C917" s="9" t="s">
        <v>20</v>
      </c>
    </row>
    <row r="918" spans="1:3" x14ac:dyDescent="0.3">
      <c r="A918" s="8">
        <v>64761</v>
      </c>
      <c r="B918" s="9" t="s">
        <v>32</v>
      </c>
      <c r="C918" s="9" t="s">
        <v>22</v>
      </c>
    </row>
    <row r="919" spans="1:3" x14ac:dyDescent="0.3">
      <c r="A919" s="8">
        <v>64771</v>
      </c>
      <c r="B919" s="9" t="s">
        <v>21</v>
      </c>
      <c r="C919" s="9" t="s">
        <v>23</v>
      </c>
    </row>
    <row r="920" spans="1:3" x14ac:dyDescent="0.3">
      <c r="A920" s="8">
        <v>64811</v>
      </c>
      <c r="B920" s="9" t="s">
        <v>24</v>
      </c>
      <c r="C920" s="9" t="s">
        <v>25</v>
      </c>
    </row>
    <row r="921" spans="1:3" x14ac:dyDescent="0.3">
      <c r="A921" s="8">
        <v>64900</v>
      </c>
      <c r="B921" s="9" t="s">
        <v>18</v>
      </c>
      <c r="C921" s="9" t="s">
        <v>26</v>
      </c>
    </row>
    <row r="922" spans="1:3" x14ac:dyDescent="0.3">
      <c r="A922" s="8">
        <v>64935</v>
      </c>
      <c r="B922" s="9" t="s">
        <v>18</v>
      </c>
      <c r="C922" s="9" t="s">
        <v>27</v>
      </c>
    </row>
    <row r="923" spans="1:3" x14ac:dyDescent="0.3">
      <c r="A923" s="8">
        <v>64956</v>
      </c>
      <c r="B923" s="9" t="s">
        <v>18</v>
      </c>
      <c r="C923" s="9" t="s">
        <v>28</v>
      </c>
    </row>
    <row r="924" spans="1:3" x14ac:dyDescent="0.3">
      <c r="A924" s="8">
        <v>64969</v>
      </c>
      <c r="B924" s="9" t="s">
        <v>15</v>
      </c>
      <c r="C924" s="9" t="s">
        <v>29</v>
      </c>
    </row>
    <row r="925" spans="1:3" x14ac:dyDescent="0.3">
      <c r="A925" s="8">
        <v>65009</v>
      </c>
      <c r="B925" s="9" t="s">
        <v>21</v>
      </c>
      <c r="C925" s="9" t="s">
        <v>30</v>
      </c>
    </row>
    <row r="926" spans="1:3" x14ac:dyDescent="0.3">
      <c r="A926" s="8">
        <v>65016</v>
      </c>
      <c r="B926" s="9" t="s">
        <v>18</v>
      </c>
      <c r="C926" s="9" t="s">
        <v>16</v>
      </c>
    </row>
    <row r="927" spans="1:3" x14ac:dyDescent="0.3">
      <c r="A927" s="8">
        <v>65060</v>
      </c>
      <c r="B927" s="9" t="s">
        <v>15</v>
      </c>
      <c r="C927" s="9" t="s">
        <v>17</v>
      </c>
    </row>
    <row r="928" spans="1:3" x14ac:dyDescent="0.3">
      <c r="A928" s="8">
        <v>65061</v>
      </c>
      <c r="B928" s="9" t="s">
        <v>18</v>
      </c>
      <c r="C928" s="9" t="s">
        <v>17</v>
      </c>
    </row>
    <row r="929" spans="1:3" x14ac:dyDescent="0.3">
      <c r="A929" s="8">
        <v>65106</v>
      </c>
      <c r="B929" s="9" t="s">
        <v>19</v>
      </c>
      <c r="C929" s="9" t="s">
        <v>20</v>
      </c>
    </row>
    <row r="930" spans="1:3" x14ac:dyDescent="0.3">
      <c r="A930" s="8">
        <v>65126</v>
      </c>
      <c r="B930" s="9" t="s">
        <v>24</v>
      </c>
      <c r="C930" s="9" t="s">
        <v>22</v>
      </c>
    </row>
    <row r="931" spans="1:3" x14ac:dyDescent="0.3">
      <c r="A931" s="8">
        <v>65136</v>
      </c>
      <c r="B931" s="9" t="s">
        <v>32</v>
      </c>
      <c r="C931" s="9" t="s">
        <v>23</v>
      </c>
    </row>
    <row r="932" spans="1:3" x14ac:dyDescent="0.3">
      <c r="A932" s="8">
        <v>65168</v>
      </c>
      <c r="B932" s="9" t="s">
        <v>24</v>
      </c>
      <c r="C932" s="9" t="s">
        <v>25</v>
      </c>
    </row>
    <row r="933" spans="1:3" x14ac:dyDescent="0.3">
      <c r="A933" s="8">
        <v>65265</v>
      </c>
      <c r="B933" s="9" t="s">
        <v>32</v>
      </c>
      <c r="C933" s="9" t="s">
        <v>26</v>
      </c>
    </row>
    <row r="934" spans="1:3" x14ac:dyDescent="0.3">
      <c r="A934" s="8">
        <v>65300</v>
      </c>
      <c r="B934" s="9" t="s">
        <v>32</v>
      </c>
      <c r="C934" s="9" t="s">
        <v>27</v>
      </c>
    </row>
    <row r="935" spans="1:3" x14ac:dyDescent="0.3">
      <c r="A935" s="8">
        <v>65321</v>
      </c>
      <c r="B935" s="9" t="s">
        <v>32</v>
      </c>
      <c r="C935" s="9" t="s">
        <v>28</v>
      </c>
    </row>
    <row r="936" spans="1:3" x14ac:dyDescent="0.3">
      <c r="A936" s="8">
        <v>65334</v>
      </c>
      <c r="B936" s="9" t="s">
        <v>18</v>
      </c>
      <c r="C936" s="9" t="s">
        <v>29</v>
      </c>
    </row>
    <row r="937" spans="1:3" x14ac:dyDescent="0.3">
      <c r="A937" s="8">
        <v>65374</v>
      </c>
      <c r="B937" s="9" t="s">
        <v>32</v>
      </c>
      <c r="C937" s="9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FA3E-250F-41C6-9FA5-71039743DDA5}">
  <sheetPr>
    <tabColor rgb="FF92D050"/>
  </sheetPr>
  <dimension ref="A1:D13"/>
  <sheetViews>
    <sheetView showGridLines="0" tabSelected="1" zoomScale="210" zoomScaleNormal="210" workbookViewId="0">
      <selection sqref="A1:D1"/>
    </sheetView>
  </sheetViews>
  <sheetFormatPr defaultRowHeight="14.4" x14ac:dyDescent="0.3"/>
  <cols>
    <col min="1" max="1" width="26.6640625" customWidth="1"/>
    <col min="2" max="2" width="13.21875" customWidth="1"/>
    <col min="3" max="3" width="26.6640625" customWidth="1"/>
    <col min="4" max="4" width="13.21875" customWidth="1"/>
    <col min="9" max="9" width="10.33203125" bestFit="1" customWidth="1"/>
  </cols>
  <sheetData>
    <row r="1" spans="1:4" ht="15" thickBot="1" x14ac:dyDescent="0.35">
      <c r="A1" s="126" t="s">
        <v>9</v>
      </c>
      <c r="B1" s="127"/>
      <c r="C1" s="127"/>
      <c r="D1" s="128"/>
    </row>
    <row r="2" spans="1:4" ht="15" thickBot="1" x14ac:dyDescent="0.35">
      <c r="A2" s="121" t="s">
        <v>2</v>
      </c>
      <c r="B2" s="122"/>
      <c r="C2" s="122" t="s">
        <v>3</v>
      </c>
      <c r="D2" s="123"/>
    </row>
    <row r="3" spans="1:4" x14ac:dyDescent="0.3">
      <c r="A3" s="3" t="s">
        <v>4</v>
      </c>
      <c r="B3" s="4"/>
      <c r="C3" s="5" t="s">
        <v>5</v>
      </c>
      <c r="D3" s="6"/>
    </row>
    <row r="4" spans="1:4" x14ac:dyDescent="0.3">
      <c r="A4" s="7" t="s">
        <v>6</v>
      </c>
      <c r="B4" s="17" t="str">
        <f>IF(B3="","",WORKDAY(B3,1,'Tabela de Feriados'!A2:A937))</f>
        <v/>
      </c>
      <c r="C4" s="9" t="s">
        <v>6</v>
      </c>
      <c r="D4" s="20" t="str">
        <f>IF(D3="","",WORKDAY(D3,1,'Tabela de Feriados'!A2:A937))</f>
        <v/>
      </c>
    </row>
    <row r="5" spans="1:4" x14ac:dyDescent="0.3">
      <c r="A5" s="7" t="s">
        <v>1</v>
      </c>
      <c r="B5" s="11"/>
      <c r="C5" s="9" t="s">
        <v>1</v>
      </c>
      <c r="D5" s="12"/>
    </row>
    <row r="6" spans="1:4" x14ac:dyDescent="0.3">
      <c r="A6" s="7" t="s">
        <v>7</v>
      </c>
      <c r="B6" s="8"/>
      <c r="C6" s="9" t="s">
        <v>7</v>
      </c>
      <c r="D6" s="10"/>
    </row>
    <row r="7" spans="1:4" ht="15" thickBot="1" x14ac:dyDescent="0.35">
      <c r="A7" s="13" t="s">
        <v>8</v>
      </c>
      <c r="B7" s="18" t="str">
        <f>IFERROR(NETWORKDAYS(B4,B6,'Tabela de Feriados'!A2:A937),"")</f>
        <v/>
      </c>
      <c r="C7" s="14" t="s">
        <v>8</v>
      </c>
      <c r="D7" s="21" t="str">
        <f>IFERROR(NETWORKDAYS(D4,D6,'Tabela de Feriados'!A2:A937),"")</f>
        <v/>
      </c>
    </row>
    <row r="8" spans="1:4" ht="15" thickBot="1" x14ac:dyDescent="0.35"/>
    <row r="9" spans="1:4" ht="15" thickBot="1" x14ac:dyDescent="0.35">
      <c r="A9" s="23" t="s">
        <v>10</v>
      </c>
      <c r="B9" s="19" t="str">
        <f>IFERROR(1000/(1+B5)^(B7/252),"")</f>
        <v/>
      </c>
      <c r="C9" s="23" t="s">
        <v>11</v>
      </c>
      <c r="D9" s="19" t="str">
        <f>IFERROR(1000/(1+D5)^(D7/252),"")</f>
        <v/>
      </c>
    </row>
    <row r="10" spans="1:4" ht="15" thickBot="1" x14ac:dyDescent="0.35">
      <c r="A10" s="16"/>
      <c r="B10" s="1"/>
      <c r="C10" s="16"/>
      <c r="D10" s="1"/>
    </row>
    <row r="11" spans="1:4" ht="15" thickBot="1" x14ac:dyDescent="0.35">
      <c r="A11" s="124" t="s">
        <v>114</v>
      </c>
      <c r="B11" s="125"/>
      <c r="C11" s="125"/>
      <c r="D11" s="22" t="str">
        <f>IFERROR((D9/B9)-1,"")</f>
        <v/>
      </c>
    </row>
    <row r="12" spans="1:4" ht="15" thickBot="1" x14ac:dyDescent="0.35">
      <c r="A12" s="124" t="s">
        <v>115</v>
      </c>
      <c r="B12" s="125"/>
      <c r="C12" s="125"/>
      <c r="D12" s="22" t="str">
        <f>IF(D11="","",POWER(1+D11,252/(B7-D7))-1)</f>
        <v/>
      </c>
    </row>
    <row r="13" spans="1:4" x14ac:dyDescent="0.3">
      <c r="D13" s="110"/>
    </row>
  </sheetData>
  <mergeCells count="5">
    <mergeCell ref="A2:B2"/>
    <mergeCell ref="C2:D2"/>
    <mergeCell ref="A11:C11"/>
    <mergeCell ref="A1:D1"/>
    <mergeCell ref="A12:C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34E2-B76B-4168-BD92-9DCDD3B9E15B}">
  <sheetPr>
    <tabColor rgb="FF92D050"/>
  </sheetPr>
  <dimension ref="A1:I39"/>
  <sheetViews>
    <sheetView showGridLines="0" zoomScale="130" zoomScaleNormal="130" workbookViewId="0">
      <selection sqref="A1:F1"/>
    </sheetView>
  </sheetViews>
  <sheetFormatPr defaultRowHeight="14.4" outlineLevelRow="1" x14ac:dyDescent="0.3"/>
  <cols>
    <col min="1" max="2" width="26.33203125" customWidth="1"/>
    <col min="3" max="3" width="25.5546875" customWidth="1"/>
    <col min="5" max="6" width="26.33203125" customWidth="1"/>
  </cols>
  <sheetData>
    <row r="1" spans="1:9" ht="15" thickBot="1" x14ac:dyDescent="0.35">
      <c r="A1" s="126" t="s">
        <v>33</v>
      </c>
      <c r="B1" s="127"/>
      <c r="C1" s="127"/>
      <c r="D1" s="127"/>
      <c r="E1" s="127"/>
      <c r="F1" s="128"/>
    </row>
    <row r="2" spans="1:9" x14ac:dyDescent="0.3">
      <c r="A2" s="25" t="s">
        <v>4</v>
      </c>
      <c r="B2" s="42"/>
      <c r="E2" s="25" t="s">
        <v>5</v>
      </c>
      <c r="F2" s="42"/>
    </row>
    <row r="3" spans="1:9" x14ac:dyDescent="0.3">
      <c r="A3" s="26" t="s">
        <v>6</v>
      </c>
      <c r="B3" s="45" t="str">
        <f>IF(B2="","",WORKDAY(B2,1,'Tabela de Feriados'!A2:A937))</f>
        <v/>
      </c>
      <c r="E3" s="26" t="s">
        <v>6</v>
      </c>
      <c r="F3" s="45" t="str">
        <f>IF(F2="","",WORKDAY(F2,1,'Tabela de Feriados'!A2:A937))</f>
        <v/>
      </c>
    </row>
    <row r="4" spans="1:9" x14ac:dyDescent="0.3">
      <c r="A4" s="26" t="s">
        <v>7</v>
      </c>
      <c r="B4" s="32"/>
      <c r="E4" s="26" t="s">
        <v>7</v>
      </c>
      <c r="F4" s="32"/>
    </row>
    <row r="5" spans="1:9" x14ac:dyDescent="0.3">
      <c r="A5" s="26" t="s">
        <v>34</v>
      </c>
      <c r="B5" s="44">
        <v>0.1</v>
      </c>
      <c r="E5" s="26" t="s">
        <v>34</v>
      </c>
      <c r="F5" s="44">
        <v>0.1</v>
      </c>
    </row>
    <row r="6" spans="1:9" x14ac:dyDescent="0.3">
      <c r="A6" s="26" t="s">
        <v>35</v>
      </c>
      <c r="B6" s="33"/>
      <c r="E6" s="26" t="s">
        <v>35</v>
      </c>
      <c r="F6" s="33"/>
    </row>
    <row r="7" spans="1:9" x14ac:dyDescent="0.3">
      <c r="A7" s="26" t="s">
        <v>8</v>
      </c>
      <c r="B7" s="46" t="str">
        <f>IFERROR(NETWORKDAYS(B3,B4,'Tabela de Feriados'!A2:A937),"")</f>
        <v/>
      </c>
      <c r="E7" s="26" t="s">
        <v>8</v>
      </c>
      <c r="F7" s="46" t="str">
        <f>IFERROR(NETWORKDAYS(F3,F4,'Tabela de Feriados'!A2:A937),"")</f>
        <v/>
      </c>
    </row>
    <row r="8" spans="1:9" ht="15" thickBot="1" x14ac:dyDescent="0.35">
      <c r="A8" s="28" t="s">
        <v>0</v>
      </c>
      <c r="B8" s="43">
        <f>IFERROR(C13,"")</f>
        <v>0</v>
      </c>
      <c r="E8" s="28" t="s">
        <v>0</v>
      </c>
      <c r="F8" s="49" t="str">
        <f>IFERROR(C28,"")</f>
        <v/>
      </c>
    </row>
    <row r="9" spans="1:9" ht="15" thickBot="1" x14ac:dyDescent="0.35"/>
    <row r="10" spans="1:9" ht="15" thickBot="1" x14ac:dyDescent="0.35">
      <c r="A10" s="124" t="s">
        <v>46</v>
      </c>
      <c r="B10" s="125"/>
      <c r="C10" s="125"/>
      <c r="D10" s="125"/>
      <c r="E10" s="125"/>
      <c r="F10" s="129"/>
    </row>
    <row r="11" spans="1:9" s="38" customFormat="1" ht="15" hidden="1" outlineLevel="1" thickBot="1" x14ac:dyDescent="0.35">
      <c r="A11" s="37"/>
      <c r="B11" s="37"/>
      <c r="C11" s="37"/>
      <c r="D11" s="37"/>
      <c r="E11" s="37"/>
      <c r="F11" s="37"/>
    </row>
    <row r="12" spans="1:9" ht="15" hidden="1" outlineLevel="1" thickBot="1" x14ac:dyDescent="0.35">
      <c r="C12" s="24" t="s">
        <v>0</v>
      </c>
      <c r="E12" s="124" t="s">
        <v>55</v>
      </c>
      <c r="F12" s="129"/>
      <c r="G12" s="34"/>
    </row>
    <row r="13" spans="1:9" ht="15" hidden="1" outlineLevel="1" thickBot="1" x14ac:dyDescent="0.35">
      <c r="A13" s="25" t="s">
        <v>36</v>
      </c>
      <c r="B13" s="119" t="str">
        <f>B3</f>
        <v/>
      </c>
      <c r="C13" s="48">
        <f>SUM(C14:C22)</f>
        <v>0</v>
      </c>
      <c r="E13" s="117" t="s">
        <v>113</v>
      </c>
      <c r="F13" s="118" t="s">
        <v>112</v>
      </c>
      <c r="I13" s="34"/>
    </row>
    <row r="14" spans="1:9" hidden="1" outlineLevel="1" x14ac:dyDescent="0.3">
      <c r="A14" s="26" t="s">
        <v>38</v>
      </c>
      <c r="B14" s="31"/>
      <c r="C14" s="58" t="str">
        <f>IFERROR(E14/(1+$B$6)^(F14/252),"")</f>
        <v/>
      </c>
      <c r="E14" s="115">
        <f>1000*(POWER(1+$B$5,1/2)-1)</f>
        <v>48.808848170151634</v>
      </c>
      <c r="F14" s="116" t="str">
        <f>IF(B14="","",NETWORKDAYS($B$3,B14,'Tabela de Feriados'!$A$2:$A$937)-1)</f>
        <v/>
      </c>
    </row>
    <row r="15" spans="1:9" hidden="1" outlineLevel="1" x14ac:dyDescent="0.3">
      <c r="A15" s="26" t="s">
        <v>39</v>
      </c>
      <c r="B15" s="31"/>
      <c r="C15" s="58" t="str">
        <f>IFERROR(E15/(1+$B$6)^(F15/252),"")</f>
        <v/>
      </c>
      <c r="E15" s="35">
        <f t="shared" ref="E15:E20" si="0">1000*(POWER(1+$B$5,1/2)-1)</f>
        <v>48.808848170151634</v>
      </c>
      <c r="F15" s="55" t="str">
        <f>IF(B15="","",NETWORKDAYS($B$3,B15,'Tabela de Feriados'!$A$2:$A$937))</f>
        <v/>
      </c>
    </row>
    <row r="16" spans="1:9" hidden="1" outlineLevel="1" x14ac:dyDescent="0.3">
      <c r="A16" s="26" t="s">
        <v>40</v>
      </c>
      <c r="B16" s="31"/>
      <c r="C16" s="58" t="str">
        <f t="shared" ref="C16:C21" si="1">IFERROR(E16/(1+$B$6)^(F16/252),"")</f>
        <v/>
      </c>
      <c r="E16" s="35">
        <f t="shared" si="0"/>
        <v>48.808848170151634</v>
      </c>
      <c r="F16" s="55" t="str">
        <f>IF(B16="","",NETWORKDAYS($B$3,B16,'Tabela de Feriados'!$A$2:$A$937))</f>
        <v/>
      </c>
    </row>
    <row r="17" spans="1:6" hidden="1" outlineLevel="1" x14ac:dyDescent="0.3">
      <c r="A17" s="26" t="s">
        <v>41</v>
      </c>
      <c r="B17" s="31"/>
      <c r="C17" s="58" t="str">
        <f t="shared" si="1"/>
        <v/>
      </c>
      <c r="E17" s="35">
        <f t="shared" si="0"/>
        <v>48.808848170151634</v>
      </c>
      <c r="F17" s="55" t="str">
        <f>IF(B17="","",NETWORKDAYS($B$3,B17,'Tabela de Feriados'!$A$2:$A$937))</f>
        <v/>
      </c>
    </row>
    <row r="18" spans="1:6" hidden="1" outlineLevel="1" x14ac:dyDescent="0.3">
      <c r="A18" s="26" t="s">
        <v>42</v>
      </c>
      <c r="B18" s="31"/>
      <c r="C18" s="58" t="str">
        <f t="shared" si="1"/>
        <v/>
      </c>
      <c r="E18" s="35">
        <f t="shared" si="0"/>
        <v>48.808848170151634</v>
      </c>
      <c r="F18" s="55" t="str">
        <f>IF(B18="","",NETWORKDAYS($B$3,B18,'Tabela de Feriados'!$A$2:$A$937))</f>
        <v/>
      </c>
    </row>
    <row r="19" spans="1:6" hidden="1" outlineLevel="1" x14ac:dyDescent="0.3">
      <c r="A19" s="26" t="s">
        <v>43</v>
      </c>
      <c r="B19" s="2"/>
      <c r="C19" s="58" t="str">
        <f t="shared" si="1"/>
        <v/>
      </c>
      <c r="E19" s="35">
        <f t="shared" si="0"/>
        <v>48.808848170151634</v>
      </c>
      <c r="F19" s="55" t="str">
        <f>IF(B19="","",NETWORKDAYS($B$3,B19,'Tabela de Feriados'!$A$2:$A$937))</f>
        <v/>
      </c>
    </row>
    <row r="20" spans="1:6" hidden="1" outlineLevel="1" x14ac:dyDescent="0.3">
      <c r="A20" s="26" t="s">
        <v>44</v>
      </c>
      <c r="B20" s="2"/>
      <c r="C20" s="58" t="str">
        <f t="shared" si="1"/>
        <v/>
      </c>
      <c r="E20" s="35">
        <f t="shared" si="0"/>
        <v>48.808848170151634</v>
      </c>
      <c r="F20" s="55" t="str">
        <f>IF(B20="","",NETWORKDAYS($B$3,B20,'Tabela de Feriados'!$A$2:$A$937))</f>
        <v/>
      </c>
    </row>
    <row r="21" spans="1:6" hidden="1" outlineLevel="1" x14ac:dyDescent="0.3">
      <c r="A21" s="26" t="s">
        <v>45</v>
      </c>
      <c r="B21" s="2"/>
      <c r="C21" s="58" t="str">
        <f t="shared" si="1"/>
        <v/>
      </c>
      <c r="E21" s="35">
        <f>1000*(POWER(1+$B$5,1/2)-1)</f>
        <v>48.808848170151634</v>
      </c>
      <c r="F21" s="55" t="str">
        <f>IF(B21="","",NETWORKDAYS($B$3,B21,'Tabela de Feriados'!$A$2:$A$937))</f>
        <v/>
      </c>
    </row>
    <row r="22" spans="1:6" ht="15" hidden="1" outlineLevel="1" thickBot="1" x14ac:dyDescent="0.35">
      <c r="A22" s="28" t="s">
        <v>37</v>
      </c>
      <c r="B22" s="30" t="str">
        <f>IF(B4="","",B4)</f>
        <v/>
      </c>
      <c r="C22" s="49" t="str">
        <f>IFERROR(E22/(1+$B$6)^(B7/252),"")</f>
        <v/>
      </c>
      <c r="E22" s="36">
        <f>1000+(1000*(POWER(1+$B$5,1/2)-1))</f>
        <v>1048.8088481701516</v>
      </c>
      <c r="F22" s="21" t="str">
        <f>IF(B22="","",NETWORKDAYS($B$3,B22,'Tabela de Feriados'!$A$2:$A$937))</f>
        <v/>
      </c>
    </row>
    <row r="23" spans="1:6" hidden="1" outlineLevel="1" x14ac:dyDescent="0.3"/>
    <row r="24" spans="1:6" ht="15" collapsed="1" thickBot="1" x14ac:dyDescent="0.35"/>
    <row r="25" spans="1:6" ht="15" thickBot="1" x14ac:dyDescent="0.35">
      <c r="A25" s="124" t="s">
        <v>47</v>
      </c>
      <c r="B25" s="125"/>
      <c r="C25" s="125"/>
      <c r="D25" s="125"/>
      <c r="E25" s="125"/>
      <c r="F25" s="129"/>
    </row>
    <row r="26" spans="1:6" ht="15" hidden="1" outlineLevel="1" thickBot="1" x14ac:dyDescent="0.35">
      <c r="A26" s="37"/>
      <c r="B26" s="37"/>
      <c r="C26" s="37"/>
      <c r="D26" s="37"/>
      <c r="E26" s="37"/>
      <c r="F26" s="37"/>
    </row>
    <row r="27" spans="1:6" ht="15" hidden="1" outlineLevel="1" thickBot="1" x14ac:dyDescent="0.35">
      <c r="C27" s="24" t="s">
        <v>0</v>
      </c>
      <c r="E27" s="24" t="s">
        <v>0</v>
      </c>
      <c r="F27" s="39"/>
    </row>
    <row r="28" spans="1:6" hidden="1" outlineLevel="1" x14ac:dyDescent="0.3">
      <c r="A28" s="25" t="s">
        <v>36</v>
      </c>
      <c r="B28" s="29" t="str">
        <f>F3</f>
        <v/>
      </c>
      <c r="C28" s="48" t="e">
        <f>SUM(C29:C37)</f>
        <v>#VALUE!</v>
      </c>
      <c r="E28" s="25"/>
      <c r="F28" s="41"/>
    </row>
    <row r="29" spans="1:6" hidden="1" outlineLevel="1" x14ac:dyDescent="0.3">
      <c r="A29" s="26" t="s">
        <v>38</v>
      </c>
      <c r="B29" s="31"/>
      <c r="C29" s="40" t="str">
        <f>IFERROR(E29/(1+$F$6)^(F29/252),"")</f>
        <v/>
      </c>
      <c r="E29" s="35">
        <f>1000*(POWER(1+$B$5,1/2)-1)</f>
        <v>48.808848170151634</v>
      </c>
      <c r="F29" s="27" t="str">
        <f>IF(B29="","",NETWORKDAYS($F$3,B29,'Tabela de Feriados'!$A$2:$A$937)-1)</f>
        <v/>
      </c>
    </row>
    <row r="30" spans="1:6" hidden="1" outlineLevel="1" x14ac:dyDescent="0.3">
      <c r="A30" s="26" t="s">
        <v>39</v>
      </c>
      <c r="B30" s="31"/>
      <c r="C30" s="40" t="str">
        <f>IFERROR(E30/(1+$F$6)^(F30/252),"")</f>
        <v/>
      </c>
      <c r="E30" s="35">
        <f t="shared" ref="E30:E35" si="2">1000*(POWER(1+$B$5,1/2)-1)</f>
        <v>48.808848170151634</v>
      </c>
      <c r="F30" s="27" t="str">
        <f>IF(B30="","",NETWORKDAYS($B$3,B30,'Tabela de Feriados'!$A$2:$A$937))</f>
        <v/>
      </c>
    </row>
    <row r="31" spans="1:6" hidden="1" outlineLevel="1" x14ac:dyDescent="0.3">
      <c r="A31" s="26" t="s">
        <v>40</v>
      </c>
      <c r="B31" s="2"/>
      <c r="C31" s="40" t="str">
        <f t="shared" ref="C31:C36" si="3">IFERROR(E31/(1+$F$6)^(F31/252),"")</f>
        <v/>
      </c>
      <c r="E31" s="35">
        <f t="shared" si="2"/>
        <v>48.808848170151634</v>
      </c>
      <c r="F31" s="27" t="str">
        <f>IF(B31="","",NETWORKDAYS($B$3,B31,'Tabela de Feriados'!$A$2:$A$937))</f>
        <v/>
      </c>
    </row>
    <row r="32" spans="1:6" hidden="1" outlineLevel="1" x14ac:dyDescent="0.3">
      <c r="A32" s="26" t="s">
        <v>41</v>
      </c>
      <c r="B32" s="2"/>
      <c r="C32" s="40" t="str">
        <f t="shared" si="3"/>
        <v/>
      </c>
      <c r="E32" s="35">
        <f t="shared" si="2"/>
        <v>48.808848170151634</v>
      </c>
      <c r="F32" s="27" t="str">
        <f>IF(B32="","",NETWORKDAYS($B$3,B32,'Tabela de Feriados'!$A$2:$A$937))</f>
        <v/>
      </c>
    </row>
    <row r="33" spans="1:6" hidden="1" outlineLevel="1" x14ac:dyDescent="0.3">
      <c r="A33" s="26" t="s">
        <v>42</v>
      </c>
      <c r="B33" s="2"/>
      <c r="C33" s="40" t="str">
        <f t="shared" si="3"/>
        <v/>
      </c>
      <c r="E33" s="35">
        <f t="shared" si="2"/>
        <v>48.808848170151634</v>
      </c>
      <c r="F33" s="27" t="str">
        <f>IF(B33="","",NETWORKDAYS($B$3,B33,'Tabela de Feriados'!$A$2:$A$937))</f>
        <v/>
      </c>
    </row>
    <row r="34" spans="1:6" hidden="1" outlineLevel="1" x14ac:dyDescent="0.3">
      <c r="A34" s="26" t="s">
        <v>43</v>
      </c>
      <c r="B34" s="2"/>
      <c r="C34" s="40" t="str">
        <f t="shared" si="3"/>
        <v/>
      </c>
      <c r="E34" s="35">
        <f t="shared" si="2"/>
        <v>48.808848170151634</v>
      </c>
      <c r="F34" s="27" t="str">
        <f>IF(B34="","",NETWORKDAYS($B$3,B34,'Tabela de Feriados'!$A$2:$A$937))</f>
        <v/>
      </c>
    </row>
    <row r="35" spans="1:6" hidden="1" outlineLevel="1" x14ac:dyDescent="0.3">
      <c r="A35" s="26" t="s">
        <v>44</v>
      </c>
      <c r="B35" s="2"/>
      <c r="C35" s="40" t="str">
        <f t="shared" si="3"/>
        <v/>
      </c>
      <c r="E35" s="35">
        <f t="shared" si="2"/>
        <v>48.808848170151634</v>
      </c>
      <c r="F35" s="27" t="str">
        <f>IF(B35="","",NETWORKDAYS($B$3,B35,'Tabela de Feriados'!$A$2:$A$937))</f>
        <v/>
      </c>
    </row>
    <row r="36" spans="1:6" hidden="1" outlineLevel="1" x14ac:dyDescent="0.3">
      <c r="A36" s="26" t="s">
        <v>45</v>
      </c>
      <c r="B36" s="2"/>
      <c r="C36" s="40" t="str">
        <f t="shared" si="3"/>
        <v/>
      </c>
      <c r="E36" s="35">
        <f>1000*(POWER(1+$B$5,1/2)-1)</f>
        <v>48.808848170151634</v>
      </c>
      <c r="F36" s="27" t="str">
        <f>IF(B36="","",NETWORKDAYS($B$3,B36,'Tabela de Feriados'!$A$2:$A$937))</f>
        <v/>
      </c>
    </row>
    <row r="37" spans="1:6" ht="15" hidden="1" outlineLevel="1" thickBot="1" x14ac:dyDescent="0.35">
      <c r="A37" s="28" t="s">
        <v>37</v>
      </c>
      <c r="B37" s="30">
        <f>B4</f>
        <v>0</v>
      </c>
      <c r="C37" s="47" t="e">
        <f>E37/(1+$F$6)^(F7/252)</f>
        <v>#VALUE!</v>
      </c>
      <c r="E37" s="36">
        <f>1000+(1000*(POWER(1+$B$5,1/2)-1))</f>
        <v>1048.8088481701516</v>
      </c>
      <c r="F37" s="15"/>
    </row>
    <row r="38" spans="1:6" hidden="1" outlineLevel="1" x14ac:dyDescent="0.3"/>
    <row r="39" spans="1:6" collapsed="1" x14ac:dyDescent="0.3"/>
  </sheetData>
  <mergeCells count="4">
    <mergeCell ref="A1:F1"/>
    <mergeCell ref="A10:F10"/>
    <mergeCell ref="A25:F25"/>
    <mergeCell ref="E12:F12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A97F-F61F-4F2F-AAD4-44FBCCC494A1}">
  <sheetPr>
    <tabColor rgb="FF92D050"/>
  </sheetPr>
  <dimension ref="A1:G40"/>
  <sheetViews>
    <sheetView showGridLines="0" zoomScale="120" zoomScaleNormal="120" workbookViewId="0">
      <selection sqref="A1:G1"/>
    </sheetView>
  </sheetViews>
  <sheetFormatPr defaultRowHeight="14.4" outlineLevelRow="1" x14ac:dyDescent="0.3"/>
  <cols>
    <col min="1" max="1" width="36.44140625" bestFit="1" customWidth="1"/>
    <col min="2" max="2" width="15.21875" bestFit="1" customWidth="1"/>
    <col min="3" max="4" width="16" bestFit="1" customWidth="1"/>
    <col min="5" max="6" width="15.21875" bestFit="1" customWidth="1"/>
    <col min="7" max="7" width="14.44140625" bestFit="1" customWidth="1"/>
  </cols>
  <sheetData>
    <row r="1" spans="1:7" ht="15" thickBot="1" x14ac:dyDescent="0.35">
      <c r="A1" s="132" t="s">
        <v>73</v>
      </c>
      <c r="B1" s="133"/>
      <c r="C1" s="133"/>
      <c r="D1" s="133"/>
      <c r="E1" s="133"/>
      <c r="F1" s="133"/>
      <c r="G1" s="134"/>
    </row>
    <row r="2" spans="1:7" x14ac:dyDescent="0.3">
      <c r="A2" s="69" t="s">
        <v>48</v>
      </c>
      <c r="B2" s="53"/>
    </row>
    <row r="3" spans="1:7" x14ac:dyDescent="0.3">
      <c r="A3" s="61" t="s">
        <v>61</v>
      </c>
      <c r="B3" s="33"/>
    </row>
    <row r="4" spans="1:7" x14ac:dyDescent="0.3">
      <c r="A4" s="61" t="s">
        <v>62</v>
      </c>
      <c r="B4" s="32"/>
      <c r="D4" t="s">
        <v>72</v>
      </c>
    </row>
    <row r="5" spans="1:7" x14ac:dyDescent="0.3">
      <c r="A5" s="61" t="s">
        <v>70</v>
      </c>
      <c r="B5" s="80"/>
      <c r="D5" s="82" t="s">
        <v>110</v>
      </c>
    </row>
    <row r="6" spans="1:7" x14ac:dyDescent="0.3">
      <c r="A6" s="61" t="s">
        <v>34</v>
      </c>
      <c r="B6" s="77">
        <v>0.06</v>
      </c>
      <c r="D6" s="82" t="s">
        <v>111</v>
      </c>
    </row>
    <row r="7" spans="1:7" x14ac:dyDescent="0.3">
      <c r="A7" s="61" t="s">
        <v>35</v>
      </c>
      <c r="B7" s="78"/>
      <c r="D7" s="50"/>
    </row>
    <row r="8" spans="1:7" x14ac:dyDescent="0.3">
      <c r="A8" s="61" t="s">
        <v>69</v>
      </c>
      <c r="B8" s="75"/>
      <c r="D8" s="50"/>
    </row>
    <row r="9" spans="1:7" x14ac:dyDescent="0.3">
      <c r="A9" s="61" t="s">
        <v>4</v>
      </c>
      <c r="B9" s="75"/>
    </row>
    <row r="10" spans="1:7" ht="15" thickBot="1" x14ac:dyDescent="0.35">
      <c r="A10" s="70" t="s">
        <v>6</v>
      </c>
      <c r="B10" s="54" t="str">
        <f>IF(B9="","",WORKDAY(B9,1,'Tabela de Feriados'!A2:A937))</f>
        <v/>
      </c>
    </row>
    <row r="11" spans="1:7" ht="15" thickBot="1" x14ac:dyDescent="0.35">
      <c r="B11" s="50"/>
    </row>
    <row r="12" spans="1:7" x14ac:dyDescent="0.3">
      <c r="A12" s="67" t="s">
        <v>68</v>
      </c>
      <c r="B12" s="52" t="str">
        <f>IF(G18=0,"",G18)</f>
        <v/>
      </c>
    </row>
    <row r="13" spans="1:7" ht="15" thickBot="1" x14ac:dyDescent="0.35">
      <c r="A13" s="68" t="s">
        <v>101</v>
      </c>
      <c r="B13" s="43" t="str">
        <f>IFERROR(B38,"")</f>
        <v/>
      </c>
    </row>
    <row r="14" spans="1:7" ht="15" thickBot="1" x14ac:dyDescent="0.35"/>
    <row r="15" spans="1:7" ht="15" thickBot="1" x14ac:dyDescent="0.35">
      <c r="A15" s="66" t="s">
        <v>64</v>
      </c>
      <c r="B15" s="112" t="str">
        <f>IFERROR(B12/100*B13,"")</f>
        <v/>
      </c>
    </row>
    <row r="16" spans="1:7" ht="15" thickBot="1" x14ac:dyDescent="0.35"/>
    <row r="17" spans="1:7" ht="15" thickBot="1" x14ac:dyDescent="0.35">
      <c r="F17" s="124" t="s">
        <v>60</v>
      </c>
      <c r="G17" s="129"/>
    </row>
    <row r="18" spans="1:7" ht="15" hidden="1" customHeight="1" outlineLevel="1" thickBot="1" x14ac:dyDescent="0.35">
      <c r="A18" s="124" t="s">
        <v>55</v>
      </c>
      <c r="B18" s="125"/>
      <c r="C18" s="125"/>
      <c r="D18" s="129"/>
      <c r="F18" s="71" t="s">
        <v>58</v>
      </c>
      <c r="G18" s="60">
        <f>SUM(G20:G30)</f>
        <v>0</v>
      </c>
    </row>
    <row r="19" spans="1:7" hidden="1" outlineLevel="1" x14ac:dyDescent="0.3">
      <c r="A19" s="61" t="s">
        <v>59</v>
      </c>
      <c r="B19" s="62" t="s">
        <v>54</v>
      </c>
      <c r="C19" s="62" t="s">
        <v>52</v>
      </c>
      <c r="D19" s="63" t="s">
        <v>53</v>
      </c>
      <c r="F19" s="64" t="s">
        <v>57</v>
      </c>
      <c r="G19" s="65" t="s">
        <v>56</v>
      </c>
    </row>
    <row r="20" spans="1:7" hidden="1" outlineLevel="1" x14ac:dyDescent="0.3">
      <c r="A20" s="73" t="s">
        <v>38</v>
      </c>
      <c r="B20" s="31"/>
      <c r="C20" s="51" t="str">
        <f t="shared" ref="C20:C29" si="0">IF(F20="","",100*(POWER(1+$B$6,1/2)-1))</f>
        <v/>
      </c>
      <c r="D20" s="55" t="str">
        <f>IF(F20="","",NETWORKDAYS($B$10,F20,'Tabela de Feriados'!$A$2:$A$937)-1)</f>
        <v/>
      </c>
      <c r="F20" s="57" t="str">
        <f>IF(B20="","",B20)</f>
        <v/>
      </c>
      <c r="G20" s="58" t="str">
        <f t="shared" ref="G20:G30" si="1">IFERROR(C20/(1+$B$7)^(D20/252),"")</f>
        <v/>
      </c>
    </row>
    <row r="21" spans="1:7" hidden="1" outlineLevel="1" x14ac:dyDescent="0.3">
      <c r="A21" s="73" t="s">
        <v>39</v>
      </c>
      <c r="B21" s="31"/>
      <c r="C21" s="51" t="str">
        <f t="shared" si="0"/>
        <v/>
      </c>
      <c r="D21" s="55" t="str">
        <f>IF(F21="","",NETWORKDAYS($B$10,F21,'Tabela de Feriados'!$A$2:$A$937))</f>
        <v/>
      </c>
      <c r="F21" s="57" t="str">
        <f>IF(B21="","",B21)</f>
        <v/>
      </c>
      <c r="G21" s="58" t="str">
        <f t="shared" si="1"/>
        <v/>
      </c>
    </row>
    <row r="22" spans="1:7" hidden="1" outlineLevel="1" x14ac:dyDescent="0.3">
      <c r="A22" s="73" t="s">
        <v>40</v>
      </c>
      <c r="B22" s="31"/>
      <c r="C22" s="51" t="str">
        <f t="shared" si="0"/>
        <v/>
      </c>
      <c r="D22" s="55" t="str">
        <f>IF(F22="","",NETWORKDAYS($B$10,F22,'Tabela de Feriados'!$A$2:$A$937))</f>
        <v/>
      </c>
      <c r="F22" s="57" t="str">
        <f t="shared" ref="F22:F30" si="2">IF(B22="","",B22)</f>
        <v/>
      </c>
      <c r="G22" s="58" t="str">
        <f t="shared" si="1"/>
        <v/>
      </c>
    </row>
    <row r="23" spans="1:7" hidden="1" outlineLevel="1" x14ac:dyDescent="0.3">
      <c r="A23" s="73" t="s">
        <v>41</v>
      </c>
      <c r="B23" s="31"/>
      <c r="C23" s="51" t="str">
        <f t="shared" si="0"/>
        <v/>
      </c>
      <c r="D23" s="55" t="str">
        <f>IF(F23="","",NETWORKDAYS($B$10,F23,'Tabela de Feriados'!$A$2:$A$937))</f>
        <v/>
      </c>
      <c r="F23" s="57" t="str">
        <f t="shared" si="2"/>
        <v/>
      </c>
      <c r="G23" s="58" t="str">
        <f t="shared" si="1"/>
        <v/>
      </c>
    </row>
    <row r="24" spans="1:7" hidden="1" outlineLevel="1" x14ac:dyDescent="0.3">
      <c r="A24" s="73" t="s">
        <v>42</v>
      </c>
      <c r="B24" s="2"/>
      <c r="C24" s="51" t="str">
        <f t="shared" si="0"/>
        <v/>
      </c>
      <c r="D24" s="55" t="str">
        <f>IF(F24="","",NETWORKDAYS($B$10,F24,'Tabela de Feriados'!$A$2:$A$937))</f>
        <v/>
      </c>
      <c r="F24" s="57" t="str">
        <f t="shared" si="2"/>
        <v/>
      </c>
      <c r="G24" s="58" t="str">
        <f t="shared" si="1"/>
        <v/>
      </c>
    </row>
    <row r="25" spans="1:7" hidden="1" outlineLevel="1" x14ac:dyDescent="0.3">
      <c r="A25" s="73" t="s">
        <v>43</v>
      </c>
      <c r="B25" s="2"/>
      <c r="C25" s="51" t="str">
        <f t="shared" si="0"/>
        <v/>
      </c>
      <c r="D25" s="55" t="str">
        <f>IF(F25="","",NETWORKDAYS($B$10,F25,'Tabela de Feriados'!$A$2:$A$937))</f>
        <v/>
      </c>
      <c r="F25" s="57" t="str">
        <f t="shared" si="2"/>
        <v/>
      </c>
      <c r="G25" s="58" t="str">
        <f t="shared" si="1"/>
        <v/>
      </c>
    </row>
    <row r="26" spans="1:7" hidden="1" outlineLevel="1" x14ac:dyDescent="0.3">
      <c r="A26" s="73" t="s">
        <v>44</v>
      </c>
      <c r="B26" s="2"/>
      <c r="C26" s="51" t="str">
        <f t="shared" si="0"/>
        <v/>
      </c>
      <c r="D26" s="55" t="str">
        <f>IF(F26="","",NETWORKDAYS($B$10,F26,'Tabela de Feriados'!$A$2:$A$937))</f>
        <v/>
      </c>
      <c r="F26" s="57" t="str">
        <f t="shared" si="2"/>
        <v/>
      </c>
      <c r="G26" s="58" t="str">
        <f t="shared" si="1"/>
        <v/>
      </c>
    </row>
    <row r="27" spans="1:7" hidden="1" outlineLevel="1" x14ac:dyDescent="0.3">
      <c r="A27" s="73" t="s">
        <v>45</v>
      </c>
      <c r="B27" s="2"/>
      <c r="C27" s="51" t="str">
        <f t="shared" si="0"/>
        <v/>
      </c>
      <c r="D27" s="55" t="str">
        <f>IF(F27="","",NETWORKDAYS($B$10,F27,'Tabela de Feriados'!$A$2:$A$937))</f>
        <v/>
      </c>
      <c r="F27" s="57" t="str">
        <f t="shared" si="2"/>
        <v/>
      </c>
      <c r="G27" s="58" t="str">
        <f t="shared" si="1"/>
        <v/>
      </c>
    </row>
    <row r="28" spans="1:7" hidden="1" outlineLevel="1" x14ac:dyDescent="0.3">
      <c r="A28" s="73" t="s">
        <v>49</v>
      </c>
      <c r="B28" s="2"/>
      <c r="C28" s="51" t="str">
        <f t="shared" si="0"/>
        <v/>
      </c>
      <c r="D28" s="55" t="str">
        <f>IF(F28="","",NETWORKDAYS($B$10,F28,'Tabela de Feriados'!$A$2:$A$937))</f>
        <v/>
      </c>
      <c r="F28" s="57" t="str">
        <f t="shared" si="2"/>
        <v/>
      </c>
      <c r="G28" s="58" t="str">
        <f t="shared" si="1"/>
        <v/>
      </c>
    </row>
    <row r="29" spans="1:7" hidden="1" outlineLevel="1" x14ac:dyDescent="0.3">
      <c r="A29" s="73" t="s">
        <v>50</v>
      </c>
      <c r="B29" s="2"/>
      <c r="C29" s="51" t="str">
        <f t="shared" si="0"/>
        <v/>
      </c>
      <c r="D29" s="55" t="str">
        <f>IF(F29="","",NETWORKDAYS($B$10,F29,'Tabela de Feriados'!$A$2:$A$937))</f>
        <v/>
      </c>
      <c r="F29" s="57" t="str">
        <f t="shared" si="2"/>
        <v/>
      </c>
      <c r="G29" s="58" t="str">
        <f t="shared" si="1"/>
        <v/>
      </c>
    </row>
    <row r="30" spans="1:7" ht="15" hidden="1" outlineLevel="1" thickBot="1" x14ac:dyDescent="0.35">
      <c r="A30" s="74" t="s">
        <v>51</v>
      </c>
      <c r="B30" s="76" t="str">
        <f>IF(B8="","",B8)</f>
        <v/>
      </c>
      <c r="C30" s="56" t="str">
        <f>IF(F30="","",100+(100*(POWER(1+$B$6,1/2)-1)))</f>
        <v/>
      </c>
      <c r="D30" s="111" t="e">
        <f>IFERROR(NETWORKDAYS($B$10,F30,'Tabela de Feriados'!$A$2:$A$937),"")-1</f>
        <v>#VALUE!</v>
      </c>
      <c r="F30" s="59" t="str">
        <f t="shared" si="2"/>
        <v/>
      </c>
      <c r="G30" s="49" t="str">
        <f t="shared" si="1"/>
        <v/>
      </c>
    </row>
    <row r="31" spans="1:7" collapsed="1" x14ac:dyDescent="0.3"/>
    <row r="32" spans="1:7" x14ac:dyDescent="0.3">
      <c r="F32" s="130" t="s">
        <v>65</v>
      </c>
      <c r="G32" s="131"/>
    </row>
    <row r="33" spans="1:2" hidden="1" outlineLevel="1" x14ac:dyDescent="0.3">
      <c r="A33" s="69" t="s">
        <v>66</v>
      </c>
      <c r="B33" s="72">
        <f>B2</f>
        <v>0</v>
      </c>
    </row>
    <row r="34" spans="1:2" hidden="1" outlineLevel="1" x14ac:dyDescent="0.3">
      <c r="A34" s="73" t="s">
        <v>61</v>
      </c>
      <c r="B34" s="79">
        <f>B3</f>
        <v>0</v>
      </c>
    </row>
    <row r="35" spans="1:2" hidden="1" outlineLevel="1" x14ac:dyDescent="0.3">
      <c r="A35" s="73" t="s">
        <v>62</v>
      </c>
      <c r="B35" s="45">
        <f>B4</f>
        <v>0</v>
      </c>
    </row>
    <row r="36" spans="1:2" hidden="1" outlineLevel="1" x14ac:dyDescent="0.3">
      <c r="A36" s="73" t="s">
        <v>63</v>
      </c>
      <c r="B36" s="45" t="str">
        <f>B10</f>
        <v/>
      </c>
    </row>
    <row r="37" spans="1:2" hidden="1" outlineLevel="1" x14ac:dyDescent="0.3">
      <c r="A37" s="61" t="s">
        <v>70</v>
      </c>
      <c r="B37" s="81">
        <f>B5</f>
        <v>0</v>
      </c>
    </row>
    <row r="38" spans="1:2" ht="15" hidden="1" outlineLevel="1" thickBot="1" x14ac:dyDescent="0.35">
      <c r="A38" s="74" t="s">
        <v>67</v>
      </c>
      <c r="B38" s="43" t="e">
        <f>B33*(1+B34)^((B36-B35)/B37)</f>
        <v>#VALUE!</v>
      </c>
    </row>
    <row r="39" spans="1:2" hidden="1" outlineLevel="1" x14ac:dyDescent="0.3"/>
    <row r="40" spans="1:2" collapsed="1" x14ac:dyDescent="0.3"/>
  </sheetData>
  <mergeCells count="4">
    <mergeCell ref="A18:D18"/>
    <mergeCell ref="F17:G17"/>
    <mergeCell ref="F32:G32"/>
    <mergeCell ref="A1:G1"/>
  </mergeCells>
  <phoneticPr fontId="3" type="noConversion"/>
  <hyperlinks>
    <hyperlink ref="D5" r:id="rId1" xr:uid="{B7CE9772-23DA-43F6-9448-E66853DC5FD1}"/>
    <hyperlink ref="D6" r:id="rId2" xr:uid="{4B410949-564D-4DAF-9414-BC5B9D1441E1}"/>
  </hyperlinks>
  <pageMargins left="0.511811024" right="0.511811024" top="0.78740157499999996" bottom="0.78740157499999996" header="0.31496062000000002" footer="0.3149606200000000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868A-DDDA-4E15-809F-FEDD4E0A00B4}">
  <sheetPr>
    <tabColor rgb="FF92D050"/>
  </sheetPr>
  <dimension ref="A1:I32"/>
  <sheetViews>
    <sheetView showGridLines="0" zoomScale="130" zoomScaleNormal="130" workbookViewId="0">
      <selection sqref="A1:G1"/>
    </sheetView>
  </sheetViews>
  <sheetFormatPr defaultRowHeight="14.4" outlineLevelRow="1" x14ac:dyDescent="0.3"/>
  <cols>
    <col min="1" max="1" width="45" bestFit="1" customWidth="1"/>
    <col min="2" max="2" width="11.88671875" bestFit="1" customWidth="1"/>
    <col min="4" max="5" width="10.6640625" bestFit="1" customWidth="1"/>
    <col min="6" max="6" width="10.5546875" bestFit="1" customWidth="1"/>
    <col min="8" max="9" width="10.5546875" bestFit="1" customWidth="1"/>
  </cols>
  <sheetData>
    <row r="1" spans="1:9" ht="15" thickBot="1" x14ac:dyDescent="0.35">
      <c r="A1" s="126" t="s">
        <v>86</v>
      </c>
      <c r="B1" s="127"/>
      <c r="C1" s="127"/>
      <c r="D1" s="127"/>
      <c r="E1" s="127"/>
      <c r="F1" s="127"/>
      <c r="G1" s="128"/>
    </row>
    <row r="2" spans="1:9" x14ac:dyDescent="0.3">
      <c r="A2" s="62" t="s">
        <v>71</v>
      </c>
      <c r="B2" s="83"/>
    </row>
    <row r="3" spans="1:9" x14ac:dyDescent="0.3">
      <c r="A3" s="97" t="s">
        <v>74</v>
      </c>
      <c r="B3" s="85"/>
    </row>
    <row r="4" spans="1:9" x14ac:dyDescent="0.3">
      <c r="A4" s="97" t="s">
        <v>75</v>
      </c>
      <c r="B4" s="85"/>
      <c r="E4" t="s">
        <v>84</v>
      </c>
    </row>
    <row r="5" spans="1:9" x14ac:dyDescent="0.3">
      <c r="A5" s="97" t="s">
        <v>4</v>
      </c>
      <c r="B5" s="31"/>
      <c r="E5" s="82" t="s">
        <v>110</v>
      </c>
    </row>
    <row r="6" spans="1:9" x14ac:dyDescent="0.3">
      <c r="A6" s="97" t="s">
        <v>6</v>
      </c>
      <c r="B6" s="96" t="str">
        <f>IF(B5="","",WORKDAY(B5,1,'Tabela de Feriados'!A2:A937))</f>
        <v/>
      </c>
      <c r="D6" s="50"/>
      <c r="E6" s="82" t="s">
        <v>111</v>
      </c>
      <c r="H6" s="50"/>
      <c r="I6" s="50"/>
    </row>
    <row r="7" spans="1:9" x14ac:dyDescent="0.3">
      <c r="A7" s="97" t="s">
        <v>76</v>
      </c>
      <c r="B7" s="31"/>
      <c r="D7" s="50"/>
      <c r="E7" s="50"/>
    </row>
    <row r="8" spans="1:9" x14ac:dyDescent="0.3">
      <c r="A8" s="97" t="s">
        <v>80</v>
      </c>
      <c r="B8" s="31"/>
      <c r="E8" s="50"/>
    </row>
    <row r="9" spans="1:9" x14ac:dyDescent="0.3">
      <c r="A9" s="97" t="s">
        <v>81</v>
      </c>
      <c r="B9" s="31"/>
      <c r="E9" s="50"/>
    </row>
    <row r="10" spans="1:9" x14ac:dyDescent="0.3">
      <c r="A10" s="97" t="s">
        <v>108</v>
      </c>
      <c r="B10" s="87" t="str">
        <f>IFERROR(B6-B8,"")</f>
        <v/>
      </c>
      <c r="E10" s="50"/>
      <c r="F10" s="50"/>
    </row>
    <row r="11" spans="1:9" x14ac:dyDescent="0.3">
      <c r="A11" s="97" t="s">
        <v>109</v>
      </c>
      <c r="B11" s="87">
        <f>B9-B8</f>
        <v>0</v>
      </c>
      <c r="E11" s="50"/>
      <c r="F11" s="50"/>
    </row>
    <row r="12" spans="1:9" ht="15" thickBot="1" x14ac:dyDescent="0.35">
      <c r="E12" s="50"/>
    </row>
    <row r="13" spans="1:9" ht="15" thickBot="1" x14ac:dyDescent="0.35">
      <c r="A13" s="88" t="s">
        <v>64</v>
      </c>
      <c r="B13" s="113" t="str">
        <f>IFERROR(B15*(B21/100),"")</f>
        <v/>
      </c>
      <c r="E13" s="50"/>
    </row>
    <row r="14" spans="1:9" ht="15" thickBot="1" x14ac:dyDescent="0.35">
      <c r="E14" s="50"/>
    </row>
    <row r="15" spans="1:9" ht="15" thickBot="1" x14ac:dyDescent="0.35">
      <c r="A15" s="92" t="s">
        <v>77</v>
      </c>
      <c r="B15" s="93" t="str">
        <f>IFERROR(B16*(1+B17)^(B18/B19),"")</f>
        <v/>
      </c>
      <c r="E15" s="50"/>
    </row>
    <row r="16" spans="1:9" hidden="1" outlineLevel="1" x14ac:dyDescent="0.3">
      <c r="A16" s="86" t="s">
        <v>71</v>
      </c>
      <c r="B16" s="83">
        <f>B2</f>
        <v>0</v>
      </c>
      <c r="E16" s="50"/>
    </row>
    <row r="17" spans="1:5" hidden="1" outlineLevel="1" x14ac:dyDescent="0.3">
      <c r="A17" s="87" t="s">
        <v>82</v>
      </c>
      <c r="B17" s="85">
        <f>B4</f>
        <v>0</v>
      </c>
      <c r="E17" s="50"/>
    </row>
    <row r="18" spans="1:5" hidden="1" outlineLevel="1" x14ac:dyDescent="0.3">
      <c r="A18" s="87" t="s">
        <v>78</v>
      </c>
      <c r="B18" s="2" t="str">
        <f>B10</f>
        <v/>
      </c>
      <c r="E18" s="50"/>
    </row>
    <row r="19" spans="1:5" hidden="1" outlineLevel="1" x14ac:dyDescent="0.3">
      <c r="A19" s="87" t="s">
        <v>79</v>
      </c>
      <c r="B19" s="89">
        <f>B11</f>
        <v>0</v>
      </c>
      <c r="E19" s="50"/>
    </row>
    <row r="20" spans="1:5" ht="15" collapsed="1" thickBot="1" x14ac:dyDescent="0.35">
      <c r="E20" s="50"/>
    </row>
    <row r="21" spans="1:5" ht="15" thickBot="1" x14ac:dyDescent="0.35">
      <c r="A21" s="66" t="s">
        <v>58</v>
      </c>
      <c r="B21" s="94" t="str">
        <f>IFERROR(100/(1+B22)^(B23/252),"")</f>
        <v/>
      </c>
      <c r="E21" s="50"/>
    </row>
    <row r="22" spans="1:5" hidden="1" outlineLevel="1" x14ac:dyDescent="0.3">
      <c r="A22" s="91" t="s">
        <v>74</v>
      </c>
      <c r="B22" s="90">
        <f>B3</f>
        <v>0</v>
      </c>
      <c r="E22" s="50"/>
    </row>
    <row r="23" spans="1:5" hidden="1" outlineLevel="1" x14ac:dyDescent="0.3">
      <c r="A23" s="91" t="s">
        <v>83</v>
      </c>
      <c r="B23" t="e">
        <f>IF(B7="","",NETWORKDAYS(B6,B7,'Tabela de Feriados'!A2:A937))-1</f>
        <v>#VALUE!</v>
      </c>
      <c r="E23" s="50"/>
    </row>
    <row r="24" spans="1:5" collapsed="1" x14ac:dyDescent="0.3">
      <c r="E24" s="50"/>
    </row>
    <row r="25" spans="1:5" x14ac:dyDescent="0.3">
      <c r="E25" s="50"/>
    </row>
    <row r="26" spans="1:5" x14ac:dyDescent="0.3">
      <c r="E26" s="50"/>
    </row>
    <row r="27" spans="1:5" x14ac:dyDescent="0.3">
      <c r="E27" s="50"/>
    </row>
    <row r="28" spans="1:5" x14ac:dyDescent="0.3">
      <c r="E28" s="50"/>
    </row>
    <row r="29" spans="1:5" x14ac:dyDescent="0.3">
      <c r="E29" s="50"/>
    </row>
    <row r="30" spans="1:5" x14ac:dyDescent="0.3">
      <c r="E30" s="50"/>
    </row>
    <row r="31" spans="1:5" x14ac:dyDescent="0.3">
      <c r="E31" s="50"/>
    </row>
    <row r="32" spans="1:5" x14ac:dyDescent="0.3">
      <c r="E32" s="50"/>
    </row>
  </sheetData>
  <mergeCells count="1">
    <mergeCell ref="A1:G1"/>
  </mergeCells>
  <hyperlinks>
    <hyperlink ref="E5" r:id="rId1" xr:uid="{629C9F07-D97D-4FF7-A970-6462DC369F25}"/>
    <hyperlink ref="E6" r:id="rId2" xr:uid="{0ED7DB20-C74E-45F1-9391-D8BA29718E9F}"/>
  </hyperlinks>
  <pageMargins left="0.511811024" right="0.511811024" top="0.78740157499999996" bottom="0.78740157499999996" header="0.31496062000000002" footer="0.3149606200000000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3930-0757-486F-8469-C48AB5C1E024}">
  <sheetPr>
    <tabColor rgb="FF92D050"/>
  </sheetPr>
  <dimension ref="A1:I37"/>
  <sheetViews>
    <sheetView showGridLines="0" zoomScale="120" zoomScaleNormal="120" workbookViewId="0">
      <selection sqref="A1:G1"/>
    </sheetView>
  </sheetViews>
  <sheetFormatPr defaultRowHeight="14.4" outlineLevelRow="1" x14ac:dyDescent="0.3"/>
  <cols>
    <col min="1" max="1" width="45" bestFit="1" customWidth="1"/>
    <col min="2" max="2" width="13.44140625" bestFit="1" customWidth="1"/>
    <col min="3" max="5" width="16.77734375" customWidth="1"/>
    <col min="8" max="9" width="10.5546875" bestFit="1" customWidth="1"/>
  </cols>
  <sheetData>
    <row r="1" spans="1:9" ht="15" thickBot="1" x14ac:dyDescent="0.35">
      <c r="A1" s="126" t="s">
        <v>85</v>
      </c>
      <c r="B1" s="135"/>
      <c r="C1" s="127"/>
      <c r="D1" s="127"/>
      <c r="E1" s="127"/>
      <c r="F1" s="127"/>
      <c r="G1" s="128"/>
    </row>
    <row r="2" spans="1:9" x14ac:dyDescent="0.3">
      <c r="A2" s="62" t="s">
        <v>71</v>
      </c>
      <c r="B2" s="120"/>
    </row>
    <row r="3" spans="1:9" x14ac:dyDescent="0.3">
      <c r="A3" s="97" t="s">
        <v>74</v>
      </c>
      <c r="B3" s="85"/>
    </row>
    <row r="4" spans="1:9" x14ac:dyDescent="0.3">
      <c r="A4" s="97" t="s">
        <v>89</v>
      </c>
      <c r="B4" s="98">
        <v>0.06</v>
      </c>
      <c r="E4" t="s">
        <v>84</v>
      </c>
    </row>
    <row r="5" spans="1:9" x14ac:dyDescent="0.3">
      <c r="A5" s="97" t="s">
        <v>75</v>
      </c>
      <c r="B5" s="85"/>
      <c r="E5" s="82" t="s">
        <v>110</v>
      </c>
    </row>
    <row r="6" spans="1:9" x14ac:dyDescent="0.3">
      <c r="A6" s="97" t="s">
        <v>4</v>
      </c>
      <c r="B6" s="31"/>
      <c r="E6" s="82" t="s">
        <v>111</v>
      </c>
    </row>
    <row r="7" spans="1:9" x14ac:dyDescent="0.3">
      <c r="A7" s="97" t="s">
        <v>6</v>
      </c>
      <c r="B7" s="96" t="str">
        <f>IF(B6="","",WORKDAY(B6,1,'Tabela de Feriados'!A2:A937))</f>
        <v/>
      </c>
      <c r="D7" s="50"/>
      <c r="E7" s="50"/>
      <c r="H7" s="50"/>
      <c r="I7" s="50"/>
    </row>
    <row r="8" spans="1:9" x14ac:dyDescent="0.3">
      <c r="A8" s="97" t="s">
        <v>76</v>
      </c>
      <c r="B8" s="31"/>
      <c r="E8" s="50"/>
    </row>
    <row r="9" spans="1:9" x14ac:dyDescent="0.3">
      <c r="A9" s="97" t="s">
        <v>80</v>
      </c>
      <c r="B9" s="31"/>
      <c r="E9" s="50"/>
    </row>
    <row r="10" spans="1:9" x14ac:dyDescent="0.3">
      <c r="A10" s="97" t="s">
        <v>81</v>
      </c>
      <c r="B10" s="31"/>
      <c r="E10" s="50"/>
    </row>
    <row r="11" spans="1:9" x14ac:dyDescent="0.3">
      <c r="A11" s="97" t="s">
        <v>78</v>
      </c>
      <c r="B11" s="87" t="str">
        <f>IFERROR(B7-B9,"")</f>
        <v/>
      </c>
      <c r="E11" s="50"/>
    </row>
    <row r="12" spans="1:9" x14ac:dyDescent="0.3">
      <c r="A12" s="97" t="s">
        <v>79</v>
      </c>
      <c r="B12" s="87">
        <f>B10-B9</f>
        <v>0</v>
      </c>
      <c r="E12" s="50"/>
    </row>
    <row r="13" spans="1:9" ht="15" thickBot="1" x14ac:dyDescent="0.35">
      <c r="E13" s="50"/>
    </row>
    <row r="14" spans="1:9" ht="15" thickBot="1" x14ac:dyDescent="0.35">
      <c r="A14" s="88" t="s">
        <v>64</v>
      </c>
      <c r="B14" s="95" t="str">
        <f>IFERROR(B16*(B22/100),"")</f>
        <v/>
      </c>
      <c r="E14" s="50"/>
    </row>
    <row r="15" spans="1:9" ht="15" thickBot="1" x14ac:dyDescent="0.35">
      <c r="E15" s="50"/>
    </row>
    <row r="16" spans="1:9" ht="15" thickBot="1" x14ac:dyDescent="0.35">
      <c r="A16" s="92" t="s">
        <v>77</v>
      </c>
      <c r="B16" s="93" t="str">
        <f>IFERROR(B17*(1+B18)^(B19/B20),"")</f>
        <v/>
      </c>
      <c r="E16" s="50"/>
    </row>
    <row r="17" spans="1:5" hidden="1" outlineLevel="1" x14ac:dyDescent="0.3">
      <c r="A17" s="86" t="s">
        <v>71</v>
      </c>
      <c r="B17" s="83">
        <f>B2</f>
        <v>0</v>
      </c>
      <c r="E17" s="50"/>
    </row>
    <row r="18" spans="1:5" hidden="1" outlineLevel="1" x14ac:dyDescent="0.3">
      <c r="A18" s="87" t="s">
        <v>82</v>
      </c>
      <c r="B18" s="85">
        <f>B5</f>
        <v>0</v>
      </c>
      <c r="E18" s="50"/>
    </row>
    <row r="19" spans="1:5" hidden="1" outlineLevel="1" x14ac:dyDescent="0.3">
      <c r="A19" s="87" t="s">
        <v>78</v>
      </c>
      <c r="B19" s="2" t="str">
        <f>B11</f>
        <v/>
      </c>
      <c r="E19" s="50"/>
    </row>
    <row r="20" spans="1:5" hidden="1" outlineLevel="1" x14ac:dyDescent="0.3">
      <c r="A20" s="87" t="s">
        <v>79</v>
      </c>
      <c r="B20" s="89">
        <f>B12</f>
        <v>0</v>
      </c>
      <c r="E20" s="50"/>
    </row>
    <row r="21" spans="1:5" ht="15" collapsed="1" thickBot="1" x14ac:dyDescent="0.35">
      <c r="E21" s="50"/>
    </row>
    <row r="22" spans="1:5" ht="15" thickBot="1" x14ac:dyDescent="0.35">
      <c r="A22" s="66" t="s">
        <v>58</v>
      </c>
      <c r="B22" s="94" t="str">
        <f>IF(B35=0,"",SUM(E26:E35))</f>
        <v/>
      </c>
      <c r="E22" s="50"/>
    </row>
    <row r="23" spans="1:5" hidden="1" outlineLevel="1" x14ac:dyDescent="0.3">
      <c r="A23" s="86" t="s">
        <v>74</v>
      </c>
      <c r="B23" s="99">
        <f>B3</f>
        <v>0</v>
      </c>
      <c r="E23" s="50"/>
    </row>
    <row r="24" spans="1:5" hidden="1" outlineLevel="1" x14ac:dyDescent="0.3">
      <c r="B24" t="str">
        <f>IF(B8="","",NETWORKDAYS(B7,B8,'Tabela de Feriados'!A2:A937))</f>
        <v/>
      </c>
      <c r="E24" s="50"/>
    </row>
    <row r="25" spans="1:5" hidden="1" outlineLevel="1" x14ac:dyDescent="0.3">
      <c r="A25" s="100" t="s">
        <v>88</v>
      </c>
      <c r="B25" s="100" t="s">
        <v>12</v>
      </c>
      <c r="C25" s="100" t="s">
        <v>90</v>
      </c>
      <c r="D25" s="100" t="s">
        <v>91</v>
      </c>
      <c r="E25" s="101" t="s">
        <v>92</v>
      </c>
    </row>
    <row r="26" spans="1:5" hidden="1" outlineLevel="1" x14ac:dyDescent="0.3">
      <c r="A26" s="87" t="s">
        <v>38</v>
      </c>
      <c r="B26" s="31">
        <v>40909</v>
      </c>
      <c r="C26" s="2" t="e">
        <f>IF(B26="","",NETWORKDAYS($B$7,B26,'Tabela de Feriados'!$A$2:$A$937))</f>
        <v>#VALUE!</v>
      </c>
      <c r="D26" s="84">
        <f>IF(B26="","",100*((1+$B$4)^(1/2)-1))</f>
        <v>2.9563014098699991</v>
      </c>
      <c r="E26" s="89" t="str">
        <f>IFERROR(D26/(1+$B$23)^($C$26/252),"")</f>
        <v/>
      </c>
    </row>
    <row r="27" spans="1:5" hidden="1" outlineLevel="1" x14ac:dyDescent="0.3">
      <c r="A27" s="87" t="s">
        <v>39</v>
      </c>
      <c r="B27" s="31">
        <v>41091</v>
      </c>
      <c r="C27" s="2" t="e">
        <f>IF(B27="","",NETWORKDAYS($B$7,B27,'Tabela de Feriados'!$A$2:$A$937))</f>
        <v>#VALUE!</v>
      </c>
      <c r="D27" s="84">
        <f t="shared" ref="D27:D33" si="0">IF(B27="","",100*((1+$B$4)^(1/2)-1))</f>
        <v>2.9563014098699991</v>
      </c>
      <c r="E27" s="89" t="str">
        <f>IFERROR(D27/(1+$B$23)^($C$27/252),"")</f>
        <v/>
      </c>
    </row>
    <row r="28" spans="1:5" hidden="1" outlineLevel="1" x14ac:dyDescent="0.3">
      <c r="A28" s="87" t="s">
        <v>40</v>
      </c>
      <c r="B28" s="31">
        <v>41275</v>
      </c>
      <c r="C28" s="2" t="e">
        <f>IF(B28="","",NETWORKDAYS($B$7,B28,'Tabela de Feriados'!$A$2:$A$937))-1</f>
        <v>#VALUE!</v>
      </c>
      <c r="D28" s="84">
        <f t="shared" si="0"/>
        <v>2.9563014098699991</v>
      </c>
      <c r="E28" s="89" t="str">
        <f>IFERROR(D28/(1+$B$23)^($C$28/252),"")</f>
        <v/>
      </c>
    </row>
    <row r="29" spans="1:5" hidden="1" outlineLevel="1" x14ac:dyDescent="0.3">
      <c r="A29" s="87" t="s">
        <v>41</v>
      </c>
      <c r="B29" s="31">
        <v>41456</v>
      </c>
      <c r="C29" s="2" t="e">
        <f>IF(B29="","",NETWORKDAYS($B$7,B29,'Tabela de Feriados'!$A$2:$A$937))</f>
        <v>#VALUE!</v>
      </c>
      <c r="D29" s="84">
        <f t="shared" si="0"/>
        <v>2.9563014098699991</v>
      </c>
      <c r="E29" s="89" t="str">
        <f>IFERROR(D29/(1+$B$23)^($C$29/252),"")</f>
        <v/>
      </c>
    </row>
    <row r="30" spans="1:5" hidden="1" outlineLevel="1" x14ac:dyDescent="0.3">
      <c r="A30" s="87" t="s">
        <v>42</v>
      </c>
      <c r="B30" s="31">
        <v>41640</v>
      </c>
      <c r="C30" s="2" t="e">
        <f>IF(B30="","",NETWORKDAYS($B$7,B30,'Tabela de Feriados'!$A$2:$A$937))-1</f>
        <v>#VALUE!</v>
      </c>
      <c r="D30" s="84">
        <f t="shared" si="0"/>
        <v>2.9563014098699991</v>
      </c>
      <c r="E30" s="89" t="str">
        <f>IFERROR(D30/(1+$B$23)^($C$30/252),"")</f>
        <v/>
      </c>
    </row>
    <row r="31" spans="1:5" hidden="1" outlineLevel="1" x14ac:dyDescent="0.3">
      <c r="A31" s="87" t="s">
        <v>43</v>
      </c>
      <c r="B31" s="31">
        <v>41821</v>
      </c>
      <c r="C31" s="2" t="e">
        <f>IF(B31="","",NETWORKDAYS($B$7,B31,'Tabela de Feriados'!$A$2:$A$937))</f>
        <v>#VALUE!</v>
      </c>
      <c r="D31" s="84">
        <f t="shared" si="0"/>
        <v>2.9563014098699991</v>
      </c>
      <c r="E31" s="89" t="str">
        <f>IFERROR(D31/(1+$B$23)^($C$31/252),"")</f>
        <v/>
      </c>
    </row>
    <row r="32" spans="1:5" hidden="1" outlineLevel="1" x14ac:dyDescent="0.3">
      <c r="A32" s="87" t="s">
        <v>44</v>
      </c>
      <c r="B32" s="31">
        <v>42005</v>
      </c>
      <c r="C32" s="2" t="e">
        <f>IF(B32="","",NETWORKDAYS($B$7,B32,'Tabela de Feriados'!$A$2:$A$937))-1</f>
        <v>#VALUE!</v>
      </c>
      <c r="D32" s="84">
        <f t="shared" si="0"/>
        <v>2.9563014098699991</v>
      </c>
      <c r="E32" s="89" t="str">
        <f>IFERROR(D32/(1+$B$23)^($C$32/252),"")</f>
        <v/>
      </c>
    </row>
    <row r="33" spans="1:5" hidden="1" outlineLevel="1" x14ac:dyDescent="0.3">
      <c r="A33" s="87" t="s">
        <v>45</v>
      </c>
      <c r="B33" s="31"/>
      <c r="C33" s="2" t="str">
        <f>IF(B33="","",NETWORKDAYS($B$7,B33,'Tabela de Feriados'!$A$2:$A$937))</f>
        <v/>
      </c>
      <c r="D33" s="84" t="str">
        <f t="shared" si="0"/>
        <v/>
      </c>
      <c r="E33" s="89" t="str">
        <f>IFERROR(D33/(1+$B$23)^($C$33/252),"")</f>
        <v/>
      </c>
    </row>
    <row r="34" spans="1:5" hidden="1" outlineLevel="1" x14ac:dyDescent="0.3">
      <c r="A34" s="87" t="s">
        <v>49</v>
      </c>
      <c r="B34" s="2"/>
      <c r="C34" s="2" t="str">
        <f>IF(B34="","",NETWORKDAYS($B$7,B34,'Tabela de Feriados'!$A$2:$A$937))</f>
        <v/>
      </c>
      <c r="D34" s="84" t="str">
        <f>IF(B34="","",100*((1+$B$4)^(1/2)-1))</f>
        <v/>
      </c>
      <c r="E34" s="89" t="str">
        <f>IFERROR(D34/(1+$B$23)^($C$34/252),"")</f>
        <v/>
      </c>
    </row>
    <row r="35" spans="1:5" hidden="1" outlineLevel="1" x14ac:dyDescent="0.3">
      <c r="A35" s="87" t="s">
        <v>87</v>
      </c>
      <c r="B35" s="31">
        <f>B8</f>
        <v>0</v>
      </c>
      <c r="C35" s="89" t="e">
        <f>NETWORKDAYS($B$7,B35,'Tabela de Feriados'!$A$2:$A$937)-1</f>
        <v>#VALUE!</v>
      </c>
      <c r="D35" s="84">
        <f>100+(100*((1+$B$4)^(1/2)-1))</f>
        <v>102.95630140986999</v>
      </c>
      <c r="E35" s="84" t="str">
        <f>IFERROR(D35/(1+$B$23)^($C$35/252),"")</f>
        <v/>
      </c>
    </row>
    <row r="36" spans="1:5" hidden="1" outlineLevel="1" x14ac:dyDescent="0.3"/>
    <row r="37" spans="1:5" collapsed="1" x14ac:dyDescent="0.3"/>
  </sheetData>
  <mergeCells count="1">
    <mergeCell ref="A1:G1"/>
  </mergeCells>
  <phoneticPr fontId="3" type="noConversion"/>
  <hyperlinks>
    <hyperlink ref="E5" r:id="rId1" xr:uid="{D073DA90-28BC-4F7D-9D45-86DB150D5193}"/>
    <hyperlink ref="E6" r:id="rId2" xr:uid="{2C19C214-BD0F-49B0-B9B1-5E3CFA42329C}"/>
  </hyperlinks>
  <pageMargins left="0.511811024" right="0.511811024" top="0.78740157499999996" bottom="0.78740157499999996" header="0.31496062000000002" footer="0.3149606200000000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4C52-101B-41D0-819B-ACA86E1D49D6}">
  <sheetPr>
    <tabColor rgb="FF92D050"/>
  </sheetPr>
  <dimension ref="A1:H23"/>
  <sheetViews>
    <sheetView showGridLines="0" zoomScale="150" zoomScaleNormal="150" workbookViewId="0">
      <selection sqref="A1:H1"/>
    </sheetView>
  </sheetViews>
  <sheetFormatPr defaultRowHeight="14.4" outlineLevelRow="1" x14ac:dyDescent="0.3"/>
  <cols>
    <col min="1" max="1" width="33" bestFit="1" customWidth="1"/>
    <col min="2" max="2" width="15" customWidth="1"/>
    <col min="4" max="4" width="10.33203125" bestFit="1" customWidth="1"/>
    <col min="6" max="6" width="10.44140625" bestFit="1" customWidth="1"/>
  </cols>
  <sheetData>
    <row r="1" spans="1:8" x14ac:dyDescent="0.3">
      <c r="A1" s="136" t="s">
        <v>98</v>
      </c>
      <c r="B1" s="136"/>
      <c r="C1" s="136"/>
      <c r="D1" s="136"/>
      <c r="E1" s="136"/>
      <c r="F1" s="136"/>
      <c r="G1" s="136"/>
      <c r="H1" s="136"/>
    </row>
    <row r="2" spans="1:8" x14ac:dyDescent="0.3">
      <c r="A2" s="62" t="s">
        <v>93</v>
      </c>
      <c r="B2" s="114">
        <v>1000</v>
      </c>
    </row>
    <row r="3" spans="1:8" x14ac:dyDescent="0.3">
      <c r="A3" s="62" t="s">
        <v>107</v>
      </c>
      <c r="B3" s="99"/>
    </row>
    <row r="4" spans="1:8" x14ac:dyDescent="0.3">
      <c r="A4" s="97" t="s">
        <v>94</v>
      </c>
      <c r="B4" s="104"/>
    </row>
    <row r="5" spans="1:8" x14ac:dyDescent="0.3">
      <c r="A5" s="97" t="s">
        <v>106</v>
      </c>
      <c r="B5" s="108">
        <f>(1+B3)^(1/252)</f>
        <v>1</v>
      </c>
    </row>
    <row r="6" spans="1:8" x14ac:dyDescent="0.3">
      <c r="A6" s="97" t="s">
        <v>95</v>
      </c>
      <c r="B6" s="31"/>
      <c r="D6" t="s">
        <v>99</v>
      </c>
    </row>
    <row r="7" spans="1:8" x14ac:dyDescent="0.3">
      <c r="A7" s="97" t="s">
        <v>96</v>
      </c>
      <c r="B7" s="96" t="str">
        <f>IF(B6="","",WORKDAY(B6,1,'Tabela de Feriados'!A2:A937))</f>
        <v/>
      </c>
      <c r="D7" s="82" t="s">
        <v>100</v>
      </c>
    </row>
    <row r="8" spans="1:8" x14ac:dyDescent="0.3">
      <c r="A8" s="97" t="s">
        <v>69</v>
      </c>
      <c r="B8" s="31"/>
    </row>
    <row r="9" spans="1:8" x14ac:dyDescent="0.3">
      <c r="A9" s="97" t="s">
        <v>105</v>
      </c>
      <c r="B9" s="96" t="str">
        <f>IFERROR(NETWORKDAYS(B7,B8,'Tabela de Feriados'!A2:A937)-1,"")</f>
        <v/>
      </c>
    </row>
    <row r="10" spans="1:8" x14ac:dyDescent="0.3">
      <c r="A10" s="97" t="s">
        <v>103</v>
      </c>
      <c r="B10" s="109"/>
    </row>
    <row r="11" spans="1:8" x14ac:dyDescent="0.3">
      <c r="B11" s="50"/>
    </row>
    <row r="13" spans="1:8" x14ac:dyDescent="0.3">
      <c r="A13" s="105" t="s">
        <v>97</v>
      </c>
      <c r="B13" s="51" t="str">
        <f>IFERROR(B15*(B20/100),"")</f>
        <v/>
      </c>
      <c r="D13" s="102"/>
      <c r="F13" s="102"/>
    </row>
    <row r="15" spans="1:8" x14ac:dyDescent="0.3">
      <c r="A15" s="105" t="s">
        <v>101</v>
      </c>
      <c r="B15" s="106">
        <f>B16*B17*B18</f>
        <v>0</v>
      </c>
    </row>
    <row r="16" spans="1:8" hidden="1" outlineLevel="1" x14ac:dyDescent="0.3">
      <c r="A16" s="87" t="s">
        <v>93</v>
      </c>
      <c r="B16" s="103">
        <f>B2</f>
        <v>1000</v>
      </c>
    </row>
    <row r="17" spans="1:2" hidden="1" outlineLevel="1" x14ac:dyDescent="0.3">
      <c r="A17" s="87" t="s">
        <v>102</v>
      </c>
      <c r="B17" s="104">
        <f>B4</f>
        <v>0</v>
      </c>
    </row>
    <row r="18" spans="1:2" hidden="1" outlineLevel="1" x14ac:dyDescent="0.3">
      <c r="A18" s="87" t="s">
        <v>106</v>
      </c>
      <c r="B18" s="104">
        <f>B5</f>
        <v>1</v>
      </c>
    </row>
    <row r="19" spans="1:2" collapsed="1" x14ac:dyDescent="0.3"/>
    <row r="20" spans="1:2" x14ac:dyDescent="0.3">
      <c r="A20" s="105" t="s">
        <v>68</v>
      </c>
      <c r="B20" s="107" t="str">
        <f>IFERROR(100/(1+B22)^(B21/252),"")</f>
        <v/>
      </c>
    </row>
    <row r="21" spans="1:2" hidden="1" outlineLevel="1" x14ac:dyDescent="0.3">
      <c r="A21" s="87" t="s">
        <v>104</v>
      </c>
      <c r="B21" s="2" t="str">
        <f>B9</f>
        <v/>
      </c>
    </row>
    <row r="22" spans="1:2" hidden="1" outlineLevel="1" x14ac:dyDescent="0.3">
      <c r="A22" s="87" t="s">
        <v>103</v>
      </c>
      <c r="B22" s="85">
        <f>B10</f>
        <v>0</v>
      </c>
    </row>
    <row r="23" spans="1:2" collapsed="1" x14ac:dyDescent="0.3"/>
  </sheetData>
  <mergeCells count="1">
    <mergeCell ref="A1:H1"/>
  </mergeCells>
  <hyperlinks>
    <hyperlink ref="D7" r:id="rId1" xr:uid="{620502E0-095D-42BD-B065-D4409D2C64E4}"/>
  </hyperlinks>
  <pageMargins left="0.511811024" right="0.511811024" top="0.78740157499999996" bottom="0.78740157499999996" header="0.31496062000000002" footer="0.31496062000000002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Tabela de Feriados</vt:lpstr>
      <vt:lpstr>LTN</vt:lpstr>
      <vt:lpstr>NTN_F</vt:lpstr>
      <vt:lpstr>NTN-C</vt:lpstr>
      <vt:lpstr>NTN-B Principal</vt:lpstr>
      <vt:lpstr>NTN-B</vt:lpstr>
      <vt:lpstr>LFT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Paiva</dc:creator>
  <cp:lastModifiedBy>Gabriel de Paiva</cp:lastModifiedBy>
  <dcterms:created xsi:type="dcterms:W3CDTF">2020-04-15T23:24:01Z</dcterms:created>
  <dcterms:modified xsi:type="dcterms:W3CDTF">2020-11-04T17:29:15Z</dcterms:modified>
</cp:coreProperties>
</file>